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8988\Desktop\Futdoku Main\000\"/>
    </mc:Choice>
  </mc:AlternateContent>
  <xr:revisionPtr revIDLastSave="0" documentId="13_ncr:1_{583DF783-5178-4F9B-A95A-8ACE67F04AE0}" xr6:coauthVersionLast="47" xr6:coauthVersionMax="47" xr10:uidLastSave="{00000000-0000-0000-0000-000000000000}"/>
  <bookViews>
    <workbookView xWindow="-108" yWindow="-108" windowWidth="23256" windowHeight="12456" tabRatio="817" activeTab="2" xr2:uid="{9DBFF6BA-F962-4495-B145-A07FFA60AC42}"/>
  </bookViews>
  <sheets>
    <sheet name="Index" sheetId="9" r:id="rId1"/>
    <sheet name="OTRAS CATEGP" sheetId="17" r:id="rId2"/>
    <sheet name="WC" sheetId="3" r:id="rId3"/>
    <sheet name="EURO" sheetId="10" r:id="rId4"/>
    <sheet name="EuropaL" sheetId="5" r:id="rId5"/>
    <sheet name="SerieA" sheetId="12" r:id="rId6"/>
    <sheet name="Premier" sheetId="7" r:id="rId7"/>
    <sheet name="Other" sheetId="8" r:id="rId8"/>
    <sheet name="PEND" sheetId="16" r:id="rId9"/>
    <sheet name="Champions" sheetId="2" r:id="rId10"/>
    <sheet name="LaLiga" sheetId="4" r:id="rId11"/>
  </sheets>
  <definedNames>
    <definedName name="_xlnm._FilterDatabase" localSheetId="9" hidden="1">Champions!$J$1:$J$999</definedName>
    <definedName name="_xlnm._FilterDatabase" localSheetId="0" hidden="1">Index!$A$1:$M$366</definedName>
    <definedName name="_xlnm._FilterDatabase" localSheetId="10" hidden="1">LaLiga!$A$1:$A$345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7" i="3" l="1"/>
  <c r="K85" i="3"/>
  <c r="K84" i="3"/>
  <c r="K83" i="3"/>
  <c r="K82" i="3"/>
  <c r="B82" i="3"/>
  <c r="K81" i="3" s="1"/>
  <c r="B207" i="8"/>
  <c r="B213" i="8"/>
  <c r="B219" i="8"/>
  <c r="B225" i="8"/>
  <c r="B237" i="8"/>
  <c r="E1116" i="2"/>
  <c r="K1115" i="2"/>
  <c r="E1115" i="2"/>
  <c r="K1114" i="2"/>
  <c r="K1113" i="2"/>
  <c r="B1113" i="2"/>
  <c r="K1112" i="2"/>
  <c r="K8" i="12"/>
  <c r="K7" i="12"/>
  <c r="K6" i="12"/>
  <c r="K5" i="12"/>
  <c r="B5" i="12"/>
  <c r="K4" i="12" s="1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E1110" i="2" l="1"/>
  <c r="K1109" i="2"/>
  <c r="E1109" i="2"/>
  <c r="K1108" i="2"/>
  <c r="K1107" i="2"/>
  <c r="B1107" i="2"/>
  <c r="K1106" i="2" s="1"/>
  <c r="K672" i="8"/>
  <c r="K671" i="8"/>
  <c r="K670" i="8"/>
  <c r="K669" i="8"/>
  <c r="K668" i="8"/>
  <c r="B668" i="8"/>
  <c r="K667" i="8" s="1"/>
  <c r="E426" i="12"/>
  <c r="K425" i="12"/>
  <c r="E425" i="12"/>
  <c r="K424" i="12"/>
  <c r="K423" i="12"/>
  <c r="B423" i="12"/>
  <c r="K422" i="12"/>
  <c r="K531" i="7"/>
  <c r="K530" i="7"/>
  <c r="K529" i="7"/>
  <c r="B529" i="7"/>
  <c r="K528" i="7" s="1"/>
  <c r="E1104" i="2"/>
  <c r="K1103" i="2"/>
  <c r="E1103" i="2"/>
  <c r="K1102" i="2"/>
  <c r="K1101" i="2"/>
  <c r="B1101" i="2"/>
  <c r="K1100" i="2"/>
  <c r="K275" i="2"/>
  <c r="L274" i="2"/>
  <c r="K274" i="2"/>
  <c r="L273" i="2"/>
  <c r="K273" i="2"/>
  <c r="L272" i="2"/>
  <c r="K272" i="2"/>
  <c r="L271" i="2"/>
  <c r="K271" i="2"/>
  <c r="B271" i="2"/>
  <c r="L270" i="2"/>
  <c r="K270" i="2"/>
  <c r="E1098" i="2"/>
  <c r="K1097" i="2"/>
  <c r="E1097" i="2"/>
  <c r="K1096" i="2"/>
  <c r="K1095" i="2"/>
  <c r="B1095" i="2"/>
  <c r="K1094" i="2" s="1"/>
  <c r="E1092" i="2"/>
  <c r="K1091" i="2"/>
  <c r="E1091" i="2"/>
  <c r="K1090" i="2"/>
  <c r="K1089" i="2"/>
  <c r="B1089" i="2"/>
  <c r="K1088" i="2" s="1"/>
  <c r="K340" i="7"/>
  <c r="K339" i="7"/>
  <c r="K338" i="7"/>
  <c r="K337" i="7"/>
  <c r="K336" i="7"/>
  <c r="B336" i="7"/>
  <c r="K335" i="7" s="1"/>
  <c r="K30" i="12"/>
  <c r="K29" i="12"/>
  <c r="K28" i="12"/>
  <c r="K27" i="12"/>
  <c r="K26" i="12"/>
  <c r="B26" i="12"/>
  <c r="K25" i="12" s="1"/>
  <c r="K282" i="8"/>
  <c r="K281" i="8"/>
  <c r="K280" i="8"/>
  <c r="K279" i="8"/>
  <c r="K278" i="8"/>
  <c r="B278" i="8"/>
  <c r="K277" i="8"/>
  <c r="L71" i="7"/>
  <c r="K71" i="7"/>
  <c r="L70" i="7"/>
  <c r="K70" i="7"/>
  <c r="K69" i="7"/>
  <c r="K63" i="7"/>
  <c r="K62" i="7"/>
  <c r="L72" i="7"/>
  <c r="K72" i="7"/>
  <c r="B69" i="7"/>
  <c r="K68" i="7" s="1"/>
  <c r="K246" i="12"/>
  <c r="K245" i="12"/>
  <c r="K244" i="12"/>
  <c r="K243" i="12"/>
  <c r="B243" i="12"/>
  <c r="K242" i="12" s="1"/>
  <c r="K290" i="7"/>
  <c r="K289" i="7"/>
  <c r="K288" i="7"/>
  <c r="K287" i="7"/>
  <c r="K286" i="7"/>
  <c r="B286" i="7"/>
  <c r="K285" i="7" s="1"/>
  <c r="K386" i="7"/>
  <c r="K385" i="7"/>
  <c r="K384" i="7"/>
  <c r="K383" i="7"/>
  <c r="B383" i="7"/>
  <c r="K382" i="7" s="1"/>
  <c r="K83" i="7"/>
  <c r="L66" i="7"/>
  <c r="K66" i="7"/>
  <c r="L65" i="7"/>
  <c r="K65" i="7"/>
  <c r="L64" i="7"/>
  <c r="K64" i="7"/>
  <c r="B63" i="7"/>
  <c r="K366" i="12"/>
  <c r="K365" i="12"/>
  <c r="K364" i="12"/>
  <c r="K363" i="12"/>
  <c r="K362" i="12"/>
  <c r="B362" i="12"/>
  <c r="K361" i="12" s="1"/>
  <c r="K148" i="12"/>
  <c r="L147" i="12"/>
  <c r="K147" i="12"/>
  <c r="L146" i="12"/>
  <c r="K146" i="12"/>
  <c r="M145" i="12"/>
  <c r="L145" i="12"/>
  <c r="K145" i="12"/>
  <c r="M144" i="12"/>
  <c r="L144" i="12"/>
  <c r="K144" i="12"/>
  <c r="B144" i="12"/>
  <c r="K143" i="12" s="1"/>
  <c r="M143" i="12"/>
  <c r="L143" i="12"/>
  <c r="L66" i="4"/>
  <c r="L65" i="4"/>
  <c r="L64" i="4"/>
  <c r="L63" i="4"/>
  <c r="B63" i="4"/>
  <c r="L62" i="4"/>
  <c r="L311" i="4"/>
  <c r="L310" i="4"/>
  <c r="L309" i="4"/>
  <c r="L308" i="4"/>
  <c r="L307" i="4"/>
  <c r="B307" i="4"/>
  <c r="L306" i="4"/>
  <c r="L90" i="4"/>
  <c r="L89" i="4"/>
  <c r="L88" i="4"/>
  <c r="L87" i="4"/>
  <c r="B87" i="4"/>
  <c r="L86" i="4" s="1"/>
  <c r="E1086" i="2"/>
  <c r="K1085" i="2"/>
  <c r="E1085" i="2"/>
  <c r="K1084" i="2"/>
  <c r="K1083" i="2"/>
  <c r="B1083" i="2"/>
  <c r="K1082" i="2" s="1"/>
  <c r="L257" i="4" l="1"/>
  <c r="L256" i="4"/>
  <c r="L255" i="4"/>
  <c r="L254" i="4"/>
  <c r="L253" i="4"/>
  <c r="B253" i="4"/>
  <c r="L252" i="4" s="1"/>
  <c r="L475" i="4"/>
  <c r="L474" i="4"/>
  <c r="L473" i="4"/>
  <c r="M476" i="4"/>
  <c r="L476" i="4"/>
  <c r="K477" i="4"/>
  <c r="B473" i="4"/>
  <c r="L472" i="4" s="1"/>
  <c r="L572" i="4"/>
  <c r="L571" i="4"/>
  <c r="L570" i="4"/>
  <c r="B570" i="4"/>
  <c r="L569" i="4" s="1"/>
  <c r="K311" i="12"/>
  <c r="K310" i="12"/>
  <c r="K309" i="12"/>
  <c r="K308" i="12"/>
  <c r="K307" i="12"/>
  <c r="B307" i="12"/>
  <c r="K306" i="12" s="1"/>
  <c r="K523" i="7"/>
  <c r="K524" i="7"/>
  <c r="K525" i="7"/>
  <c r="B523" i="7"/>
  <c r="K522" i="7" s="1"/>
  <c r="K726" i="8" l="1"/>
  <c r="K725" i="8"/>
  <c r="K724" i="8"/>
  <c r="K723" i="8"/>
  <c r="K722" i="8"/>
  <c r="B722" i="8"/>
  <c r="K721" i="8" s="1"/>
  <c r="K284" i="7"/>
  <c r="K283" i="7"/>
  <c r="K282" i="7"/>
  <c r="K281" i="7"/>
  <c r="K280" i="7"/>
  <c r="B280" i="7"/>
  <c r="K279" i="7" s="1"/>
  <c r="K958" i="2"/>
  <c r="M957" i="2"/>
  <c r="L957" i="2"/>
  <c r="K957" i="2"/>
  <c r="L956" i="2"/>
  <c r="K956" i="2"/>
  <c r="L955" i="2"/>
  <c r="K955" i="2"/>
  <c r="L954" i="2"/>
  <c r="K954" i="2"/>
  <c r="B954" i="2"/>
  <c r="K953" i="2" s="1"/>
  <c r="L953" i="2"/>
  <c r="K44" i="7"/>
  <c r="K43" i="7"/>
  <c r="K42" i="7"/>
  <c r="K41" i="7"/>
  <c r="K40" i="7"/>
  <c r="B40" i="7"/>
  <c r="K39" i="7" s="1"/>
  <c r="B815" i="8"/>
  <c r="K814" i="8" s="1"/>
  <c r="K815" i="8"/>
  <c r="K816" i="8"/>
  <c r="K817" i="8"/>
  <c r="L566" i="4"/>
  <c r="L565" i="4"/>
  <c r="L564" i="4"/>
  <c r="B564" i="4"/>
  <c r="L563" i="4" s="1"/>
  <c r="E414" i="12"/>
  <c r="K413" i="12"/>
  <c r="E413" i="12"/>
  <c r="K412" i="12"/>
  <c r="K411" i="12"/>
  <c r="B411" i="12"/>
  <c r="K410" i="12" s="1"/>
  <c r="B457" i="9"/>
  <c r="K487" i="8"/>
  <c r="K486" i="8"/>
  <c r="K485" i="8"/>
  <c r="K484" i="8"/>
  <c r="B484" i="8"/>
  <c r="K483" i="8" s="1"/>
  <c r="K475" i="8"/>
  <c r="K474" i="8"/>
  <c r="K473" i="8"/>
  <c r="K472" i="8"/>
  <c r="K471" i="8"/>
  <c r="B471" i="8"/>
  <c r="K470" i="8" s="1"/>
  <c r="K244" i="10"/>
  <c r="K243" i="10"/>
  <c r="K242" i="10"/>
  <c r="K241" i="10"/>
  <c r="K240" i="10"/>
  <c r="B240" i="10"/>
  <c r="K239" i="10" s="1"/>
  <c r="K193" i="8"/>
  <c r="K192" i="8"/>
  <c r="K191" i="8"/>
  <c r="K190" i="8"/>
  <c r="B190" i="8"/>
  <c r="K189" i="8" s="1"/>
  <c r="K403" i="8"/>
  <c r="K402" i="8"/>
  <c r="K401" i="8"/>
  <c r="K400" i="8"/>
  <c r="K399" i="8"/>
  <c r="B399" i="8"/>
  <c r="K398" i="8" s="1"/>
  <c r="K617" i="8"/>
  <c r="K616" i="8"/>
  <c r="K615" i="8"/>
  <c r="K614" i="8"/>
  <c r="K613" i="8"/>
  <c r="B613" i="8"/>
  <c r="K612" i="8" s="1"/>
  <c r="K609" i="2"/>
  <c r="K608" i="2"/>
  <c r="K607" i="2"/>
  <c r="K606" i="2"/>
  <c r="K605" i="2"/>
  <c r="B605" i="2"/>
  <c r="K604" i="2" s="1"/>
  <c r="K118" i="2"/>
  <c r="K117" i="2"/>
  <c r="K116" i="2"/>
  <c r="K115" i="2"/>
  <c r="K114" i="2"/>
  <c r="B114" i="2"/>
  <c r="K113" i="2" s="1"/>
  <c r="K72" i="12"/>
  <c r="L71" i="12"/>
  <c r="K71" i="12"/>
  <c r="L70" i="12"/>
  <c r="K70" i="12"/>
  <c r="L69" i="12"/>
  <c r="K69" i="12"/>
  <c r="L68" i="12"/>
  <c r="K68" i="12"/>
  <c r="B68" i="12"/>
  <c r="K67" i="12" s="1"/>
  <c r="K289" i="12"/>
  <c r="K288" i="12"/>
  <c r="K287" i="12"/>
  <c r="K286" i="12"/>
  <c r="K285" i="12"/>
  <c r="B285" i="12"/>
  <c r="K284" i="12" s="1"/>
  <c r="K98" i="12"/>
  <c r="K97" i="12"/>
  <c r="K96" i="12"/>
  <c r="K95" i="12"/>
  <c r="K94" i="12"/>
  <c r="B94" i="12"/>
  <c r="K93" i="12" s="1"/>
  <c r="K189" i="12"/>
  <c r="K188" i="12"/>
  <c r="K187" i="12"/>
  <c r="K186" i="12"/>
  <c r="K185" i="12"/>
  <c r="B185" i="12"/>
  <c r="K184" i="12" s="1"/>
  <c r="B1" i="7"/>
  <c r="L409" i="4"/>
  <c r="L408" i="4"/>
  <c r="L407" i="4"/>
  <c r="L406" i="4"/>
  <c r="L405" i="4"/>
  <c r="B405" i="4"/>
  <c r="L404" i="4" s="1"/>
  <c r="K811" i="8"/>
  <c r="K810" i="8"/>
  <c r="K809" i="8"/>
  <c r="B809" i="8"/>
  <c r="K808" i="8" s="1"/>
  <c r="K993" i="2"/>
  <c r="K992" i="2"/>
  <c r="K991" i="2"/>
  <c r="K990" i="2"/>
  <c r="K989" i="2"/>
  <c r="B989" i="2"/>
  <c r="K988" i="2" s="1"/>
  <c r="B1" i="4"/>
  <c r="B1" i="12"/>
  <c r="B1" i="8"/>
  <c r="K128" i="3" l="1"/>
  <c r="K127" i="3"/>
  <c r="K126" i="3"/>
  <c r="K125" i="3"/>
  <c r="K124" i="3"/>
  <c r="B124" i="3"/>
  <c r="K123" i="3" s="1"/>
  <c r="B1" i="2"/>
  <c r="B1" i="5"/>
  <c r="B1" i="3"/>
  <c r="K158" i="10"/>
  <c r="K159" i="10"/>
  <c r="K160" i="10"/>
  <c r="K161" i="10"/>
  <c r="K162" i="10"/>
  <c r="K163" i="10"/>
  <c r="K164" i="10"/>
  <c r="K165" i="10"/>
  <c r="K519" i="7"/>
  <c r="K518" i="7"/>
  <c r="K517" i="7"/>
  <c r="B517" i="7"/>
  <c r="K516" i="7" s="1"/>
  <c r="K192" i="7"/>
  <c r="K191" i="7"/>
  <c r="K190" i="7"/>
  <c r="K189" i="7"/>
  <c r="K188" i="7"/>
  <c r="B188" i="7"/>
  <c r="K187" i="7" s="1"/>
  <c r="L32" i="4"/>
  <c r="L31" i="4"/>
  <c r="B28" i="4"/>
  <c r="L27" i="4" s="1"/>
  <c r="E1080" i="2" l="1"/>
  <c r="K1079" i="2"/>
  <c r="E1079" i="2"/>
  <c r="K1078" i="2"/>
  <c r="K1077" i="2"/>
  <c r="B1077" i="2"/>
  <c r="K1076" i="2" s="1"/>
  <c r="L469" i="4"/>
  <c r="L468" i="4"/>
  <c r="L467" i="4"/>
  <c r="L466" i="4"/>
  <c r="L465" i="4"/>
  <c r="B465" i="4"/>
  <c r="L464" i="4" s="1"/>
  <c r="K603" i="2"/>
  <c r="K602" i="2"/>
  <c r="K601" i="2"/>
  <c r="K600" i="2"/>
  <c r="K599" i="2"/>
  <c r="B599" i="2"/>
  <c r="K598" i="2" s="1"/>
  <c r="K390" i="8"/>
  <c r="K389" i="8"/>
  <c r="K388" i="8"/>
  <c r="K387" i="8"/>
  <c r="K386" i="8"/>
  <c r="B386" i="8"/>
  <c r="K385" i="8" s="1"/>
  <c r="K611" i="8"/>
  <c r="K610" i="8"/>
  <c r="K609" i="8"/>
  <c r="K608" i="8"/>
  <c r="K607" i="8"/>
  <c r="B607" i="8"/>
  <c r="K606" i="8" s="1"/>
  <c r="K455" i="7"/>
  <c r="K454" i="7"/>
  <c r="K453" i="7"/>
  <c r="K452" i="7"/>
  <c r="K451" i="7"/>
  <c r="B451" i="7"/>
  <c r="K450" i="7" s="1"/>
  <c r="K248" i="7"/>
  <c r="K247" i="7"/>
  <c r="K246" i="7"/>
  <c r="K245" i="7"/>
  <c r="B245" i="7"/>
  <c r="K244" i="7" s="1"/>
  <c r="K278" i="7" l="1"/>
  <c r="K277" i="7"/>
  <c r="K276" i="7"/>
  <c r="K275" i="7"/>
  <c r="K274" i="7"/>
  <c r="B274" i="7"/>
  <c r="K273" i="7" s="1"/>
  <c r="K61" i="7"/>
  <c r="K60" i="7"/>
  <c r="K59" i="7"/>
  <c r="K58" i="7"/>
  <c r="K57" i="7"/>
  <c r="B57" i="7"/>
  <c r="K56" i="7" s="1"/>
  <c r="K19" i="7"/>
  <c r="K18" i="7"/>
  <c r="K17" i="7"/>
  <c r="K16" i="7"/>
  <c r="B16" i="7"/>
  <c r="K15" i="7" s="1"/>
  <c r="K162" i="7"/>
  <c r="K161" i="7"/>
  <c r="K160" i="7"/>
  <c r="K159" i="7"/>
  <c r="B159" i="7"/>
  <c r="K158" i="7" s="1"/>
  <c r="K36" i="12"/>
  <c r="K35" i="12"/>
  <c r="K34" i="12"/>
  <c r="K33" i="12"/>
  <c r="K32" i="12"/>
  <c r="B32" i="12"/>
  <c r="K31" i="12" s="1"/>
  <c r="K247" i="8" l="1"/>
  <c r="K246" i="8"/>
  <c r="K245" i="8"/>
  <c r="K244" i="8"/>
  <c r="K243" i="8"/>
  <c r="B243" i="8"/>
  <c r="K242" i="8" s="1"/>
  <c r="K243" i="7"/>
  <c r="K235" i="7"/>
  <c r="K234" i="7"/>
  <c r="K233" i="7"/>
  <c r="K232" i="7"/>
  <c r="B232" i="7"/>
  <c r="K231" i="7" s="1"/>
  <c r="K372" i="12"/>
  <c r="K371" i="12"/>
  <c r="K370" i="12"/>
  <c r="K369" i="12"/>
  <c r="K368" i="12"/>
  <c r="B368" i="12"/>
  <c r="K367" i="12" s="1"/>
  <c r="K805" i="8"/>
  <c r="K804" i="8"/>
  <c r="K803" i="8"/>
  <c r="B803" i="8"/>
  <c r="K802" i="8" s="1"/>
  <c r="E1074" i="2"/>
  <c r="K1073" i="2"/>
  <c r="E1073" i="2"/>
  <c r="K1072" i="2"/>
  <c r="K1071" i="2"/>
  <c r="B1071" i="2"/>
  <c r="K1070" i="2" s="1"/>
  <c r="K259" i="7" l="1"/>
  <c r="K258" i="7"/>
  <c r="K257" i="7"/>
  <c r="K256" i="7"/>
  <c r="B256" i="7"/>
  <c r="K255" i="7" s="1"/>
  <c r="K54" i="4"/>
  <c r="K53" i="4"/>
  <c r="K52" i="4"/>
  <c r="K51" i="4"/>
  <c r="B51" i="4"/>
  <c r="L50" i="4" s="1"/>
  <c r="K49" i="4"/>
  <c r="K48" i="4"/>
  <c r="L119" i="8"/>
  <c r="K119" i="8"/>
  <c r="M118" i="8"/>
  <c r="L118" i="8"/>
  <c r="K118" i="8"/>
  <c r="M117" i="8"/>
  <c r="L117" i="8"/>
  <c r="K117" i="8"/>
  <c r="K116" i="8"/>
  <c r="B116" i="8"/>
  <c r="K115" i="8" s="1"/>
  <c r="K114" i="8"/>
  <c r="K113" i="8"/>
  <c r="K987" i="2" l="1"/>
  <c r="K986" i="2"/>
  <c r="K985" i="2"/>
  <c r="K984" i="2"/>
  <c r="K983" i="2"/>
  <c r="B983" i="2"/>
  <c r="K982" i="2" s="1"/>
  <c r="L560" i="4" l="1"/>
  <c r="L559" i="4"/>
  <c r="L558" i="4"/>
  <c r="B558" i="4"/>
  <c r="L557" i="4" s="1"/>
  <c r="K80" i="3" l="1"/>
  <c r="K79" i="3"/>
  <c r="K78" i="3"/>
  <c r="K77" i="3"/>
  <c r="K76" i="3"/>
  <c r="B76" i="3"/>
  <c r="K75" i="3"/>
  <c r="K413" i="2"/>
  <c r="K412" i="2"/>
  <c r="K411" i="2"/>
  <c r="K410" i="2"/>
  <c r="K409" i="2"/>
  <c r="B409" i="2"/>
  <c r="K408" i="2" s="1"/>
  <c r="E1068" i="2" l="1"/>
  <c r="K1067" i="2"/>
  <c r="E1067" i="2"/>
  <c r="K1066" i="2"/>
  <c r="K1065" i="2"/>
  <c r="B1065" i="2"/>
  <c r="K1064" i="2" s="1"/>
  <c r="K365" i="7"/>
  <c r="K364" i="7"/>
  <c r="K363" i="7"/>
  <c r="K362" i="7"/>
  <c r="B362" i="7"/>
  <c r="K361" i="7" s="1"/>
  <c r="K359" i="7"/>
  <c r="K358" i="7"/>
  <c r="K357" i="7"/>
  <c r="K356" i="7"/>
  <c r="B356" i="7"/>
  <c r="K355" i="7" s="1"/>
  <c r="K266" i="12"/>
  <c r="K265" i="12"/>
  <c r="K264" i="12"/>
  <c r="K263" i="12"/>
  <c r="B263" i="12"/>
  <c r="K262" i="12" s="1"/>
  <c r="K799" i="8"/>
  <c r="K798" i="8"/>
  <c r="K797" i="8"/>
  <c r="B797" i="8"/>
  <c r="K796" i="8" s="1"/>
  <c r="K295" i="2" l="1"/>
  <c r="K294" i="2"/>
  <c r="K293" i="2"/>
  <c r="K292" i="2"/>
  <c r="B292" i="2"/>
  <c r="K291" i="2" s="1"/>
  <c r="L335" i="4" l="1"/>
  <c r="L334" i="4"/>
  <c r="L333" i="4"/>
  <c r="L332" i="4"/>
  <c r="L331" i="4"/>
  <c r="B331" i="4"/>
  <c r="L330" i="4" s="1"/>
  <c r="E1062" i="2"/>
  <c r="E1061" i="2"/>
  <c r="E389" i="10"/>
  <c r="K389" i="10" l="1"/>
  <c r="K388" i="10"/>
  <c r="K387" i="10"/>
  <c r="K385" i="10"/>
  <c r="K384" i="10"/>
  <c r="K383" i="10"/>
  <c r="K382" i="10"/>
  <c r="K381" i="10"/>
  <c r="K380" i="10"/>
  <c r="K379" i="10"/>
  <c r="K378" i="10"/>
  <c r="K377" i="10"/>
  <c r="K376" i="10"/>
  <c r="K375" i="10"/>
  <c r="K373" i="10"/>
  <c r="K372" i="10"/>
  <c r="K371" i="10"/>
  <c r="K370" i="10"/>
  <c r="K369" i="10"/>
  <c r="K367" i="10"/>
  <c r="K366" i="10"/>
  <c r="K365" i="10"/>
  <c r="K364" i="10"/>
  <c r="K363" i="10"/>
  <c r="K361" i="10"/>
  <c r="K360" i="10"/>
  <c r="K359" i="10"/>
  <c r="K358" i="10"/>
  <c r="K357" i="10"/>
  <c r="K355" i="10"/>
  <c r="K354" i="10"/>
  <c r="K353" i="10"/>
  <c r="K352" i="10"/>
  <c r="K351" i="10"/>
  <c r="K344" i="10"/>
  <c r="K343" i="10"/>
  <c r="K342" i="10"/>
  <c r="K341" i="10"/>
  <c r="K340" i="10"/>
  <c r="K339" i="10"/>
  <c r="K337" i="10"/>
  <c r="K336" i="10"/>
  <c r="K335" i="10"/>
  <c r="K334" i="10"/>
  <c r="K333" i="10"/>
  <c r="K331" i="10"/>
  <c r="K330" i="10"/>
  <c r="K329" i="10"/>
  <c r="K328" i="10"/>
  <c r="K327" i="10"/>
  <c r="K325" i="10"/>
  <c r="K323" i="10"/>
  <c r="K322" i="10"/>
  <c r="K321" i="10"/>
  <c r="K320" i="10"/>
  <c r="K319" i="10"/>
  <c r="K318" i="10"/>
  <c r="K317" i="10"/>
  <c r="K316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8" i="10"/>
  <c r="K287" i="10"/>
  <c r="K286" i="10"/>
  <c r="K285" i="10"/>
  <c r="K284" i="10"/>
  <c r="K283" i="10"/>
  <c r="K282" i="10"/>
  <c r="K281" i="10"/>
  <c r="K279" i="10"/>
  <c r="K278" i="10"/>
  <c r="K277" i="10"/>
  <c r="K276" i="10"/>
  <c r="K275" i="10"/>
  <c r="K273" i="10"/>
  <c r="K272" i="10"/>
  <c r="K271" i="10"/>
  <c r="K270" i="10"/>
  <c r="K269" i="10"/>
  <c r="K267" i="10"/>
  <c r="K266" i="10"/>
  <c r="K265" i="10"/>
  <c r="K264" i="10"/>
  <c r="K263" i="10"/>
  <c r="K261" i="10"/>
  <c r="K260" i="10"/>
  <c r="K259" i="10"/>
  <c r="K258" i="10"/>
  <c r="K257" i="10"/>
  <c r="K255" i="10"/>
  <c r="K238" i="10"/>
  <c r="K237" i="10"/>
  <c r="K236" i="10"/>
  <c r="K235" i="10"/>
  <c r="K234" i="10"/>
  <c r="K232" i="10"/>
  <c r="K231" i="10"/>
  <c r="K230" i="10"/>
  <c r="K229" i="10"/>
  <c r="K228" i="10"/>
  <c r="K226" i="10"/>
  <c r="K225" i="10"/>
  <c r="K224" i="10"/>
  <c r="K223" i="10"/>
  <c r="K222" i="10"/>
  <c r="K220" i="10"/>
  <c r="K219" i="10"/>
  <c r="K218" i="10"/>
  <c r="K217" i="10"/>
  <c r="K216" i="10"/>
  <c r="K214" i="10"/>
  <c r="K213" i="10"/>
  <c r="K212" i="10"/>
  <c r="K211" i="10"/>
  <c r="K210" i="10"/>
  <c r="K208" i="10"/>
  <c r="K207" i="10"/>
  <c r="K206" i="10"/>
  <c r="K205" i="10"/>
  <c r="K204" i="10"/>
  <c r="K202" i="10"/>
  <c r="K201" i="10"/>
  <c r="K200" i="10"/>
  <c r="K199" i="10"/>
  <c r="K198" i="10"/>
  <c r="K196" i="10"/>
  <c r="K195" i="10"/>
  <c r="K194" i="10"/>
  <c r="K193" i="10"/>
  <c r="K192" i="10"/>
  <c r="K190" i="10"/>
  <c r="K189" i="10"/>
  <c r="K187" i="10"/>
  <c r="K186" i="10"/>
  <c r="K185" i="10"/>
  <c r="K184" i="10"/>
  <c r="K183" i="10"/>
  <c r="K182" i="10"/>
  <c r="K181" i="10"/>
  <c r="K180" i="10"/>
  <c r="K178" i="10"/>
  <c r="K177" i="10"/>
  <c r="K176" i="10"/>
  <c r="K175" i="10"/>
  <c r="K174" i="10"/>
  <c r="K172" i="10"/>
  <c r="K171" i="10"/>
  <c r="K170" i="10"/>
  <c r="K169" i="10"/>
  <c r="K168" i="10"/>
  <c r="K166" i="10"/>
  <c r="K157" i="10"/>
  <c r="K156" i="10"/>
  <c r="K155" i="10"/>
  <c r="K153" i="10"/>
  <c r="K152" i="10"/>
  <c r="K151" i="10"/>
  <c r="K150" i="10"/>
  <c r="K149" i="10"/>
  <c r="K147" i="10"/>
  <c r="K146" i="10"/>
  <c r="K145" i="10"/>
  <c r="K144" i="10"/>
  <c r="K143" i="10"/>
  <c r="K141" i="10"/>
  <c r="K140" i="10"/>
  <c r="K139" i="10"/>
  <c r="K138" i="10"/>
  <c r="K137" i="10"/>
  <c r="K135" i="10"/>
  <c r="K134" i="10"/>
  <c r="K133" i="10"/>
  <c r="K132" i="10"/>
  <c r="K131" i="10"/>
  <c r="K129" i="10"/>
  <c r="K128" i="10"/>
  <c r="K127" i="10"/>
  <c r="K126" i="10"/>
  <c r="K125" i="10"/>
  <c r="K123" i="10"/>
  <c r="K122" i="10"/>
  <c r="K121" i="10"/>
  <c r="K120" i="10"/>
  <c r="K119" i="10"/>
  <c r="K117" i="10"/>
  <c r="K116" i="10"/>
  <c r="K115" i="10"/>
  <c r="K114" i="10"/>
  <c r="K113" i="10"/>
  <c r="K111" i="10"/>
  <c r="K110" i="10"/>
  <c r="K109" i="10"/>
  <c r="K108" i="10"/>
  <c r="K107" i="10"/>
  <c r="K105" i="10"/>
  <c r="K104" i="10"/>
  <c r="K103" i="10"/>
  <c r="K102" i="10"/>
  <c r="K101" i="10"/>
  <c r="K99" i="10"/>
  <c r="K98" i="10"/>
  <c r="K97" i="10"/>
  <c r="K96" i="10"/>
  <c r="K95" i="10"/>
  <c r="K93" i="10"/>
  <c r="K92" i="10"/>
  <c r="K91" i="10"/>
  <c r="K90" i="10"/>
  <c r="K89" i="10"/>
  <c r="K87" i="10"/>
  <c r="K86" i="10"/>
  <c r="K85" i="10"/>
  <c r="K84" i="10"/>
  <c r="K83" i="10"/>
  <c r="K81" i="10"/>
  <c r="K80" i="10"/>
  <c r="K79" i="10"/>
  <c r="K78" i="10"/>
  <c r="K77" i="10"/>
  <c r="K75" i="10"/>
  <c r="K74" i="10"/>
  <c r="K73" i="10"/>
  <c r="K72" i="10"/>
  <c r="K71" i="10"/>
  <c r="K69" i="10"/>
  <c r="K68" i="10"/>
  <c r="K67" i="10"/>
  <c r="K66" i="10"/>
  <c r="K65" i="10"/>
  <c r="K63" i="10"/>
  <c r="K62" i="10"/>
  <c r="K61" i="10"/>
  <c r="K60" i="10"/>
  <c r="K59" i="10"/>
  <c r="K57" i="10"/>
  <c r="K56" i="10"/>
  <c r="K55" i="10"/>
  <c r="K54" i="10"/>
  <c r="K53" i="10"/>
  <c r="K51" i="10"/>
  <c r="K50" i="10"/>
  <c r="K49" i="10"/>
  <c r="K48" i="10"/>
  <c r="K47" i="10"/>
  <c r="K45" i="10"/>
  <c r="K44" i="10"/>
  <c r="K43" i="10"/>
  <c r="K42" i="10"/>
  <c r="K41" i="10"/>
  <c r="K39" i="10"/>
  <c r="K38" i="10"/>
  <c r="K37" i="10"/>
  <c r="K36" i="10"/>
  <c r="K35" i="10"/>
  <c r="K33" i="10"/>
  <c r="K32" i="10"/>
  <c r="K31" i="10"/>
  <c r="K30" i="10"/>
  <c r="K29" i="10"/>
  <c r="K27" i="10"/>
  <c r="K26" i="10"/>
  <c r="K25" i="10"/>
  <c r="K24" i="10"/>
  <c r="K23" i="10"/>
  <c r="K21" i="10"/>
  <c r="K20" i="10"/>
  <c r="K19" i="10"/>
  <c r="K18" i="10"/>
  <c r="K17" i="10"/>
  <c r="K15" i="10"/>
  <c r="K14" i="10"/>
  <c r="K13" i="10"/>
  <c r="K12" i="10"/>
  <c r="K11" i="10"/>
  <c r="K9" i="10"/>
  <c r="K8" i="10"/>
  <c r="K7" i="10"/>
  <c r="K6" i="10"/>
  <c r="K5" i="10"/>
  <c r="K521" i="3"/>
  <c r="K520" i="3"/>
  <c r="K519" i="3"/>
  <c r="K517" i="3"/>
  <c r="K516" i="3"/>
  <c r="K515" i="3"/>
  <c r="K514" i="3"/>
  <c r="K513" i="3"/>
  <c r="K511" i="3"/>
  <c r="K510" i="3"/>
  <c r="K509" i="3"/>
  <c r="K508" i="3"/>
  <c r="K506" i="3"/>
  <c r="K505" i="3"/>
  <c r="K504" i="3"/>
  <c r="K503" i="3"/>
  <c r="K502" i="3"/>
  <c r="K500" i="3"/>
  <c r="K499" i="3"/>
  <c r="K498" i="3"/>
  <c r="K497" i="3"/>
  <c r="K496" i="3"/>
  <c r="K494" i="3"/>
  <c r="K493" i="3"/>
  <c r="K492" i="3"/>
  <c r="K491" i="3"/>
  <c r="K490" i="3"/>
  <c r="K488" i="3"/>
  <c r="K487" i="3"/>
  <c r="K486" i="3"/>
  <c r="K485" i="3"/>
  <c r="K484" i="3"/>
  <c r="K482" i="3"/>
  <c r="K481" i="3"/>
  <c r="K480" i="3"/>
  <c r="K479" i="3"/>
  <c r="K478" i="3"/>
  <c r="K476" i="3"/>
  <c r="K475" i="3"/>
  <c r="K474" i="3"/>
  <c r="K473" i="3"/>
  <c r="K472" i="3"/>
  <c r="K470" i="3"/>
  <c r="K469" i="3"/>
  <c r="K468" i="3"/>
  <c r="K467" i="3"/>
  <c r="K466" i="3"/>
  <c r="K464" i="3"/>
  <c r="K463" i="3"/>
  <c r="K462" i="3"/>
  <c r="K461" i="3"/>
  <c r="K460" i="3"/>
  <c r="K459" i="3"/>
  <c r="K458" i="3"/>
  <c r="K457" i="3"/>
  <c r="K455" i="3"/>
  <c r="K454" i="3"/>
  <c r="K453" i="3"/>
  <c r="K452" i="3"/>
  <c r="K451" i="3"/>
  <c r="K449" i="3"/>
  <c r="K448" i="3"/>
  <c r="K447" i="3"/>
  <c r="K446" i="3"/>
  <c r="K445" i="3"/>
  <c r="K443" i="3"/>
  <c r="K442" i="3"/>
  <c r="K441" i="3"/>
  <c r="K440" i="3"/>
  <c r="K439" i="3"/>
  <c r="K437" i="3"/>
  <c r="K436" i="3"/>
  <c r="K435" i="3"/>
  <c r="K434" i="3"/>
  <c r="K433" i="3"/>
  <c r="K431" i="3"/>
  <c r="K430" i="3"/>
  <c r="K429" i="3"/>
  <c r="K428" i="3"/>
  <c r="K427" i="3"/>
  <c r="K425" i="3"/>
  <c r="K424" i="3"/>
  <c r="K423" i="3"/>
  <c r="K422" i="3"/>
  <c r="K421" i="3"/>
  <c r="K419" i="3"/>
  <c r="K418" i="3"/>
  <c r="K417" i="3"/>
  <c r="K416" i="3"/>
  <c r="K415" i="3"/>
  <c r="K413" i="3"/>
  <c r="K412" i="3"/>
  <c r="K411" i="3"/>
  <c r="K410" i="3"/>
  <c r="K409" i="3"/>
  <c r="K407" i="3"/>
  <c r="K406" i="3"/>
  <c r="K405" i="3"/>
  <c r="K404" i="3"/>
  <c r="K403" i="3"/>
  <c r="K402" i="3"/>
  <c r="K401" i="3"/>
  <c r="K400" i="3"/>
  <c r="K399" i="3"/>
  <c r="K397" i="3"/>
  <c r="K396" i="3"/>
  <c r="K395" i="3"/>
  <c r="K394" i="3"/>
  <c r="K393" i="3"/>
  <c r="K391" i="3"/>
  <c r="K390" i="3"/>
  <c r="K389" i="3"/>
  <c r="K388" i="3"/>
  <c r="K387" i="3"/>
  <c r="K385" i="3"/>
  <c r="K384" i="3"/>
  <c r="K383" i="3"/>
  <c r="K382" i="3"/>
  <c r="K381" i="3"/>
  <c r="K379" i="3"/>
  <c r="K378" i="3"/>
  <c r="K377" i="3"/>
  <c r="K376" i="3"/>
  <c r="K375" i="3"/>
  <c r="K373" i="3"/>
  <c r="K372" i="3"/>
  <c r="K371" i="3"/>
  <c r="K370" i="3"/>
  <c r="K369" i="3"/>
  <c r="K367" i="3"/>
  <c r="K366" i="3"/>
  <c r="K365" i="3"/>
  <c r="K364" i="3"/>
  <c r="K363" i="3"/>
  <c r="K361" i="3"/>
  <c r="K360" i="3"/>
  <c r="K359" i="3"/>
  <c r="K358" i="3"/>
  <c r="K357" i="3"/>
  <c r="K355" i="3"/>
  <c r="K354" i="3"/>
  <c r="K353" i="3"/>
  <c r="K352" i="3"/>
  <c r="K351" i="3"/>
  <c r="K349" i="3"/>
  <c r="K348" i="3"/>
  <c r="K347" i="3"/>
  <c r="K346" i="3"/>
  <c r="K345" i="3"/>
  <c r="K343" i="3"/>
  <c r="K342" i="3"/>
  <c r="K341" i="3"/>
  <c r="K340" i="3"/>
  <c r="K339" i="3"/>
  <c r="K338" i="3"/>
  <c r="K337" i="3"/>
  <c r="K335" i="3"/>
  <c r="K334" i="3"/>
  <c r="K333" i="3"/>
  <c r="K332" i="3"/>
  <c r="K331" i="3"/>
  <c r="K329" i="3"/>
  <c r="K328" i="3"/>
  <c r="K327" i="3"/>
  <c r="K326" i="3"/>
  <c r="K325" i="3"/>
  <c r="K323" i="3"/>
  <c r="K322" i="3"/>
  <c r="K321" i="3"/>
  <c r="K320" i="3"/>
  <c r="K319" i="3"/>
  <c r="K317" i="3"/>
  <c r="K316" i="3"/>
  <c r="K315" i="3"/>
  <c r="K314" i="3"/>
  <c r="K313" i="3"/>
  <c r="K311" i="3"/>
  <c r="K310" i="3"/>
  <c r="K309" i="3"/>
  <c r="K308" i="3"/>
  <c r="K307" i="3"/>
  <c r="K305" i="3"/>
  <c r="K304" i="3"/>
  <c r="K303" i="3"/>
  <c r="K302" i="3"/>
  <c r="K301" i="3"/>
  <c r="K299" i="3"/>
  <c r="K298" i="3"/>
  <c r="K297" i="3"/>
  <c r="K296" i="3"/>
  <c r="K295" i="3"/>
  <c r="K293" i="3"/>
  <c r="K292" i="3"/>
  <c r="K291" i="3"/>
  <c r="K290" i="3"/>
  <c r="K289" i="3"/>
  <c r="K287" i="3"/>
  <c r="K286" i="3"/>
  <c r="K285" i="3"/>
  <c r="K284" i="3"/>
  <c r="K283" i="3"/>
  <c r="K281" i="3"/>
  <c r="K280" i="3"/>
  <c r="K279" i="3"/>
  <c r="K278" i="3"/>
  <c r="K277" i="3"/>
  <c r="K275" i="3"/>
  <c r="K274" i="3"/>
  <c r="K273" i="3"/>
  <c r="K272" i="3"/>
  <c r="K271" i="3"/>
  <c r="K269" i="3"/>
  <c r="K268" i="3"/>
  <c r="K267" i="3"/>
  <c r="K266" i="3"/>
  <c r="K265" i="3"/>
  <c r="K263" i="3"/>
  <c r="K262" i="3"/>
  <c r="K261" i="3"/>
  <c r="K260" i="3"/>
  <c r="K259" i="3"/>
  <c r="K257" i="3"/>
  <c r="K256" i="3"/>
  <c r="K255" i="3"/>
  <c r="K254" i="3"/>
  <c r="K253" i="3"/>
  <c r="K251" i="3"/>
  <c r="K250" i="3"/>
  <c r="K249" i="3"/>
  <c r="K248" i="3"/>
  <c r="K247" i="3"/>
  <c r="K245" i="3"/>
  <c r="K244" i="3"/>
  <c r="K237" i="3"/>
  <c r="K236" i="3"/>
  <c r="K235" i="3"/>
  <c r="K234" i="3"/>
  <c r="K232" i="3"/>
  <c r="K231" i="3"/>
  <c r="K230" i="3"/>
  <c r="K229" i="3"/>
  <c r="K228" i="3"/>
  <c r="K226" i="3"/>
  <c r="K225" i="3"/>
  <c r="K224" i="3"/>
  <c r="K223" i="3"/>
  <c r="K222" i="3"/>
  <c r="K220" i="3"/>
  <c r="K219" i="3"/>
  <c r="K218" i="3"/>
  <c r="K217" i="3"/>
  <c r="K216" i="3"/>
  <c r="K214" i="3"/>
  <c r="K213" i="3"/>
  <c r="K212" i="3"/>
  <c r="K211" i="3"/>
  <c r="K210" i="3"/>
  <c r="K208" i="3"/>
  <c r="K207" i="3"/>
  <c r="K206" i="3"/>
  <c r="K205" i="3"/>
  <c r="K204" i="3"/>
  <c r="K202" i="3"/>
  <c r="K201" i="3"/>
  <c r="K200" i="3"/>
  <c r="K199" i="3"/>
  <c r="K198" i="3"/>
  <c r="K196" i="3"/>
  <c r="K195" i="3"/>
  <c r="K194" i="3"/>
  <c r="K193" i="3"/>
  <c r="K192" i="3"/>
  <c r="K190" i="3"/>
  <c r="K189" i="3"/>
  <c r="K188" i="3"/>
  <c r="K187" i="3"/>
  <c r="K186" i="3"/>
  <c r="K184" i="3"/>
  <c r="K183" i="3"/>
  <c r="K182" i="3"/>
  <c r="K181" i="3"/>
  <c r="K180" i="3"/>
  <c r="K179" i="3"/>
  <c r="K178" i="3"/>
  <c r="K176" i="3"/>
  <c r="K175" i="3"/>
  <c r="K174" i="3"/>
  <c r="K173" i="3"/>
  <c r="K172" i="3"/>
  <c r="K170" i="3"/>
  <c r="K169" i="3"/>
  <c r="K168" i="3"/>
  <c r="K167" i="3"/>
  <c r="K166" i="3"/>
  <c r="K164" i="3"/>
  <c r="K163" i="3"/>
  <c r="K162" i="3"/>
  <c r="K161" i="3"/>
  <c r="K160" i="3"/>
  <c r="K158" i="3"/>
  <c r="K157" i="3"/>
  <c r="K156" i="3"/>
  <c r="K155" i="3"/>
  <c r="K154" i="3"/>
  <c r="K152" i="3"/>
  <c r="K151" i="3"/>
  <c r="K150" i="3"/>
  <c r="K149" i="3"/>
  <c r="K148" i="3"/>
  <c r="K146" i="3"/>
  <c r="K145" i="3"/>
  <c r="K144" i="3"/>
  <c r="K143" i="3"/>
  <c r="K142" i="3"/>
  <c r="K140" i="3"/>
  <c r="K139" i="3"/>
  <c r="K138" i="3"/>
  <c r="K137" i="3"/>
  <c r="K136" i="3"/>
  <c r="K134" i="3"/>
  <c r="K133" i="3"/>
  <c r="K132" i="3"/>
  <c r="K131" i="3"/>
  <c r="K130" i="3"/>
  <c r="K122" i="3"/>
  <c r="K121" i="3"/>
  <c r="K120" i="3"/>
  <c r="K119" i="3"/>
  <c r="K118" i="3"/>
  <c r="K116" i="3"/>
  <c r="K115" i="3"/>
  <c r="K114" i="3"/>
  <c r="K113" i="3"/>
  <c r="K112" i="3"/>
  <c r="K110" i="3"/>
  <c r="K109" i="3"/>
  <c r="K108" i="3"/>
  <c r="K107" i="3"/>
  <c r="K106" i="3"/>
  <c r="K104" i="3"/>
  <c r="K103" i="3"/>
  <c r="K102" i="3"/>
  <c r="K101" i="3"/>
  <c r="K100" i="3"/>
  <c r="K98" i="3"/>
  <c r="K74" i="3"/>
  <c r="K73" i="3"/>
  <c r="K72" i="3"/>
  <c r="K71" i="3"/>
  <c r="K70" i="3"/>
  <c r="K68" i="3"/>
  <c r="K67" i="3"/>
  <c r="K66" i="3"/>
  <c r="K65" i="3"/>
  <c r="K64" i="3"/>
  <c r="K62" i="3"/>
  <c r="K61" i="3"/>
  <c r="K60" i="3"/>
  <c r="K59" i="3"/>
  <c r="K58" i="3"/>
  <c r="K56" i="3"/>
  <c r="K55" i="3"/>
  <c r="K54" i="3"/>
  <c r="K53" i="3"/>
  <c r="K52" i="3"/>
  <c r="K50" i="3"/>
  <c r="K49" i="3"/>
  <c r="K48" i="3"/>
  <c r="K47" i="3"/>
  <c r="K46" i="3"/>
  <c r="K44" i="3"/>
  <c r="K43" i="3"/>
  <c r="K42" i="3"/>
  <c r="K41" i="3"/>
  <c r="K40" i="3"/>
  <c r="K38" i="3"/>
  <c r="K37" i="3"/>
  <c r="K36" i="3"/>
  <c r="K35" i="3"/>
  <c r="K34" i="3"/>
  <c r="K32" i="3"/>
  <c r="K31" i="3"/>
  <c r="K30" i="3"/>
  <c r="K29" i="3"/>
  <c r="K28" i="3"/>
  <c r="K26" i="3"/>
  <c r="K25" i="3"/>
  <c r="K24" i="3"/>
  <c r="K23" i="3"/>
  <c r="K22" i="3"/>
  <c r="K20" i="3"/>
  <c r="K19" i="3"/>
  <c r="K18" i="3"/>
  <c r="K17" i="3"/>
  <c r="K16" i="3"/>
  <c r="K14" i="3"/>
  <c r="K13" i="3"/>
  <c r="K12" i="3"/>
  <c r="K11" i="3"/>
  <c r="K10" i="3"/>
  <c r="K8" i="3"/>
  <c r="K7" i="3"/>
  <c r="K6" i="3"/>
  <c r="K5" i="3"/>
  <c r="K4" i="3"/>
  <c r="K793" i="8"/>
  <c r="K792" i="8"/>
  <c r="K791" i="8"/>
  <c r="K789" i="8"/>
  <c r="K788" i="8"/>
  <c r="K787" i="8"/>
  <c r="K786" i="8"/>
  <c r="K785" i="8"/>
  <c r="K783" i="8"/>
  <c r="K782" i="8"/>
  <c r="K781" i="8"/>
  <c r="K780" i="8"/>
  <c r="K779" i="8"/>
  <c r="K777" i="8"/>
  <c r="K776" i="8"/>
  <c r="K775" i="8"/>
  <c r="K774" i="8"/>
  <c r="K773" i="8"/>
  <c r="K771" i="8"/>
  <c r="K770" i="8"/>
  <c r="K769" i="8"/>
  <c r="K768" i="8"/>
  <c r="K767" i="8"/>
  <c r="K765" i="8"/>
  <c r="K764" i="8"/>
  <c r="K763" i="8"/>
  <c r="K762" i="8"/>
  <c r="K761" i="8"/>
  <c r="K759" i="8"/>
  <c r="K758" i="8"/>
  <c r="K757" i="8"/>
  <c r="K756" i="8"/>
  <c r="K755" i="8"/>
  <c r="K753" i="8"/>
  <c r="K752" i="8"/>
  <c r="K751" i="8"/>
  <c r="K750" i="8"/>
  <c r="K749" i="8"/>
  <c r="K747" i="8"/>
  <c r="K746" i="8"/>
  <c r="K745" i="8"/>
  <c r="K744" i="8"/>
  <c r="K743" i="8"/>
  <c r="K741" i="8"/>
  <c r="K740" i="8"/>
  <c r="K739" i="8"/>
  <c r="K738" i="8"/>
  <c r="K737" i="8"/>
  <c r="K735" i="8"/>
  <c r="K734" i="8"/>
  <c r="K720" i="8"/>
  <c r="K719" i="8"/>
  <c r="K718" i="8"/>
  <c r="K717" i="8"/>
  <c r="K716" i="8"/>
  <c r="K714" i="8"/>
  <c r="K713" i="8"/>
  <c r="K712" i="8"/>
  <c r="K711" i="8"/>
  <c r="K710" i="8"/>
  <c r="K708" i="8"/>
  <c r="K707" i="8"/>
  <c r="K706" i="8"/>
  <c r="K705" i="8"/>
  <c r="K704" i="8"/>
  <c r="K702" i="8"/>
  <c r="K701" i="8"/>
  <c r="K700" i="8"/>
  <c r="K699" i="8"/>
  <c r="K698" i="8"/>
  <c r="K696" i="8"/>
  <c r="K695" i="8"/>
  <c r="K694" i="8"/>
  <c r="K693" i="8"/>
  <c r="K692" i="8"/>
  <c r="K690" i="8"/>
  <c r="K689" i="8"/>
  <c r="K688" i="8"/>
  <c r="K687" i="8"/>
  <c r="K686" i="8"/>
  <c r="K685" i="8"/>
  <c r="K684" i="8"/>
  <c r="K683" i="8"/>
  <c r="K682" i="8"/>
  <c r="K681" i="8"/>
  <c r="K680" i="8"/>
  <c r="K678" i="8"/>
  <c r="K677" i="8"/>
  <c r="K676" i="8"/>
  <c r="K675" i="8"/>
  <c r="K674" i="8"/>
  <c r="K666" i="8"/>
  <c r="K665" i="8"/>
  <c r="K664" i="8"/>
  <c r="K663" i="8"/>
  <c r="K662" i="8"/>
  <c r="K660" i="8"/>
  <c r="K659" i="8"/>
  <c r="K658" i="8"/>
  <c r="K657" i="8"/>
  <c r="K656" i="8"/>
  <c r="K654" i="8"/>
  <c r="K653" i="8"/>
  <c r="K652" i="8"/>
  <c r="K651" i="8"/>
  <c r="K650" i="8"/>
  <c r="K648" i="8"/>
  <c r="K647" i="8"/>
  <c r="K646" i="8"/>
  <c r="K645" i="8"/>
  <c r="K644" i="8"/>
  <c r="K642" i="8"/>
  <c r="K641" i="8"/>
  <c r="K640" i="8"/>
  <c r="K639" i="8"/>
  <c r="K638" i="8"/>
  <c r="K637" i="8"/>
  <c r="K636" i="8"/>
  <c r="K634" i="8"/>
  <c r="K633" i="8"/>
  <c r="K632" i="8"/>
  <c r="K631" i="8"/>
  <c r="K630" i="8"/>
  <c r="K628" i="8"/>
  <c r="K627" i="8"/>
  <c r="K626" i="8"/>
  <c r="K625" i="8"/>
  <c r="K624" i="8"/>
  <c r="K622" i="8"/>
  <c r="K621" i="8"/>
  <c r="K620" i="8"/>
  <c r="K619" i="8"/>
  <c r="K618" i="8"/>
  <c r="K605" i="8"/>
  <c r="K604" i="8"/>
  <c r="K603" i="8"/>
  <c r="K602" i="8"/>
  <c r="K601" i="8"/>
  <c r="K599" i="8"/>
  <c r="K598" i="8"/>
  <c r="K597" i="8"/>
  <c r="K596" i="8"/>
  <c r="K595" i="8"/>
  <c r="K593" i="8"/>
  <c r="K592" i="8"/>
  <c r="K591" i="8"/>
  <c r="K590" i="8"/>
  <c r="K589" i="8"/>
  <c r="K587" i="8"/>
  <c r="K586" i="8"/>
  <c r="K585" i="8"/>
  <c r="K584" i="8"/>
  <c r="K583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7" i="8"/>
  <c r="K566" i="8"/>
  <c r="K565" i="8"/>
  <c r="K564" i="8"/>
  <c r="K563" i="8"/>
  <c r="K561" i="8"/>
  <c r="K560" i="8"/>
  <c r="K559" i="8"/>
  <c r="K558" i="8"/>
  <c r="K557" i="8"/>
  <c r="K555" i="8"/>
  <c r="K554" i="8"/>
  <c r="K553" i="8"/>
  <c r="K552" i="8"/>
  <c r="K551" i="8"/>
  <c r="K549" i="8"/>
  <c r="K548" i="8"/>
  <c r="K547" i="8"/>
  <c r="K546" i="8"/>
  <c r="K545" i="8"/>
  <c r="K543" i="8"/>
  <c r="K542" i="8"/>
  <c r="K541" i="8"/>
  <c r="K525" i="8"/>
  <c r="K524" i="8"/>
  <c r="K523" i="8"/>
  <c r="K522" i="8"/>
  <c r="K521" i="8"/>
  <c r="K519" i="8"/>
  <c r="K518" i="8"/>
  <c r="K517" i="8"/>
  <c r="K516" i="8"/>
  <c r="K515" i="8"/>
  <c r="K513" i="8"/>
  <c r="K512" i="8"/>
  <c r="K511" i="8"/>
  <c r="K510" i="8"/>
  <c r="K509" i="8"/>
  <c r="K507" i="8"/>
  <c r="K506" i="8"/>
  <c r="K505" i="8"/>
  <c r="K504" i="8"/>
  <c r="K499" i="8"/>
  <c r="K498" i="8"/>
  <c r="K497" i="8"/>
  <c r="K496" i="8"/>
  <c r="K494" i="8"/>
  <c r="K493" i="8"/>
  <c r="K492" i="8"/>
  <c r="K491" i="8"/>
  <c r="K490" i="8"/>
  <c r="K469" i="8"/>
  <c r="K468" i="8"/>
  <c r="K467" i="8"/>
  <c r="K466" i="8"/>
  <c r="K465" i="8"/>
  <c r="K463" i="8"/>
  <c r="K462" i="8"/>
  <c r="K461" i="8"/>
  <c r="K460" i="8"/>
  <c r="K459" i="8"/>
  <c r="K457" i="8"/>
  <c r="K456" i="8"/>
  <c r="K455" i="8"/>
  <c r="K454" i="8"/>
  <c r="K453" i="8"/>
  <c r="K451" i="8"/>
  <c r="K450" i="8"/>
  <c r="K449" i="8"/>
  <c r="K448" i="8"/>
  <c r="K447" i="8"/>
  <c r="K445" i="8"/>
  <c r="K444" i="8"/>
  <c r="K443" i="8"/>
  <c r="K442" i="8"/>
  <c r="K441" i="8"/>
  <c r="K439" i="8"/>
  <c r="K438" i="8"/>
  <c r="K437" i="8"/>
  <c r="K436" i="8"/>
  <c r="K435" i="8"/>
  <c r="K433" i="8"/>
  <c r="K432" i="8"/>
  <c r="K431" i="8"/>
  <c r="K430" i="8"/>
  <c r="K429" i="8"/>
  <c r="K427" i="8"/>
  <c r="K426" i="8"/>
  <c r="K425" i="8"/>
  <c r="K424" i="8"/>
  <c r="K423" i="8"/>
  <c r="K422" i="8"/>
  <c r="K421" i="8"/>
  <c r="K420" i="8"/>
  <c r="K419" i="8"/>
  <c r="K418" i="8"/>
  <c r="K417" i="8"/>
  <c r="K415" i="8"/>
  <c r="K414" i="8"/>
  <c r="K413" i="8"/>
  <c r="K412" i="8"/>
  <c r="K411" i="8"/>
  <c r="K409" i="8"/>
  <c r="K408" i="8"/>
  <c r="K407" i="8"/>
  <c r="K406" i="8"/>
  <c r="K405" i="8"/>
  <c r="K384" i="8"/>
  <c r="K383" i="8"/>
  <c r="K382" i="8"/>
  <c r="K381" i="8"/>
  <c r="K380" i="8"/>
  <c r="K378" i="8"/>
  <c r="K377" i="8"/>
  <c r="K376" i="8"/>
  <c r="K375" i="8"/>
  <c r="K374" i="8"/>
  <c r="K372" i="8"/>
  <c r="K371" i="8"/>
  <c r="K370" i="8"/>
  <c r="K369" i="8"/>
  <c r="K368" i="8"/>
  <c r="K366" i="8"/>
  <c r="K365" i="8"/>
  <c r="K364" i="8"/>
  <c r="K363" i="8"/>
  <c r="K362" i="8"/>
  <c r="K360" i="8"/>
  <c r="K359" i="8"/>
  <c r="K358" i="8"/>
  <c r="K357" i="8"/>
  <c r="K356" i="8"/>
  <c r="K354" i="8"/>
  <c r="K353" i="8"/>
  <c r="K352" i="8"/>
  <c r="K351" i="8"/>
  <c r="K350" i="8"/>
  <c r="K348" i="8"/>
  <c r="K347" i="8"/>
  <c r="K346" i="8"/>
  <c r="K345" i="8"/>
  <c r="K344" i="8"/>
  <c r="K343" i="8"/>
  <c r="K342" i="8"/>
  <c r="K341" i="8"/>
  <c r="K340" i="8"/>
  <c r="K339" i="8"/>
  <c r="K338" i="8"/>
  <c r="K336" i="8"/>
  <c r="K335" i="8"/>
  <c r="K334" i="8"/>
  <c r="K333" i="8"/>
  <c r="K332" i="8"/>
  <c r="K330" i="8"/>
  <c r="K329" i="8"/>
  <c r="K328" i="8"/>
  <c r="K327" i="8"/>
  <c r="K326" i="8"/>
  <c r="K324" i="8"/>
  <c r="K323" i="8"/>
  <c r="K322" i="8"/>
  <c r="K321" i="8"/>
  <c r="K320" i="8"/>
  <c r="K318" i="8"/>
  <c r="K317" i="8"/>
  <c r="K316" i="8"/>
  <c r="K315" i="8"/>
  <c r="K314" i="8"/>
  <c r="K312" i="8"/>
  <c r="K311" i="8"/>
  <c r="K310" i="8"/>
  <c r="K309" i="8"/>
  <c r="K308" i="8"/>
  <c r="K306" i="8"/>
  <c r="K305" i="8"/>
  <c r="K304" i="8"/>
  <c r="K303" i="8"/>
  <c r="K302" i="8"/>
  <c r="K301" i="8"/>
  <c r="K300" i="8"/>
  <c r="K298" i="8"/>
  <c r="K297" i="8"/>
  <c r="K296" i="8"/>
  <c r="K295" i="8"/>
  <c r="K294" i="8"/>
  <c r="K292" i="8"/>
  <c r="K291" i="8"/>
  <c r="K290" i="8"/>
  <c r="K289" i="8"/>
  <c r="K288" i="8"/>
  <c r="K276" i="8"/>
  <c r="K275" i="8"/>
  <c r="K274" i="8"/>
  <c r="K273" i="8"/>
  <c r="K272" i="8"/>
  <c r="K270" i="8"/>
  <c r="K269" i="8"/>
  <c r="K268" i="8"/>
  <c r="K267" i="8"/>
  <c r="K266" i="8"/>
  <c r="K264" i="8"/>
  <c r="K263" i="8"/>
  <c r="K262" i="8"/>
  <c r="K261" i="8"/>
  <c r="K260" i="8"/>
  <c r="K258" i="8"/>
  <c r="K257" i="8"/>
  <c r="K256" i="8"/>
  <c r="K255" i="8"/>
  <c r="K241" i="8"/>
  <c r="K240" i="8"/>
  <c r="K239" i="8"/>
  <c r="K238" i="8"/>
  <c r="K237" i="8"/>
  <c r="K235" i="8"/>
  <c r="K228" i="8"/>
  <c r="K227" i="8"/>
  <c r="K226" i="8"/>
  <c r="K225" i="8"/>
  <c r="K223" i="8"/>
  <c r="K222" i="8"/>
  <c r="K221" i="8"/>
  <c r="K220" i="8"/>
  <c r="K219" i="8"/>
  <c r="K217" i="8"/>
  <c r="K216" i="8"/>
  <c r="K215" i="8"/>
  <c r="K214" i="8"/>
  <c r="K213" i="8"/>
  <c r="K211" i="8"/>
  <c r="K210" i="8"/>
  <c r="K209" i="8"/>
  <c r="K208" i="8"/>
  <c r="K207" i="8"/>
  <c r="K205" i="8"/>
  <c r="K204" i="8"/>
  <c r="K203" i="8"/>
  <c r="K202" i="8"/>
  <c r="K201" i="8"/>
  <c r="K199" i="8"/>
  <c r="K187" i="8"/>
  <c r="K186" i="8"/>
  <c r="K185" i="8"/>
  <c r="K184" i="8"/>
  <c r="K182" i="8"/>
  <c r="K181" i="8"/>
  <c r="K180" i="8"/>
  <c r="K179" i="8"/>
  <c r="K178" i="8"/>
  <c r="K177" i="8"/>
  <c r="K176" i="8"/>
  <c r="K175" i="8"/>
  <c r="K174" i="8"/>
  <c r="K173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6" i="8"/>
  <c r="K155" i="8"/>
  <c r="K154" i="8"/>
  <c r="K153" i="8"/>
  <c r="K152" i="8"/>
  <c r="K151" i="8"/>
  <c r="K150" i="8"/>
  <c r="K149" i="8"/>
  <c r="K148" i="8"/>
  <c r="K146" i="8"/>
  <c r="K145" i="8"/>
  <c r="K144" i="8"/>
  <c r="K143" i="8"/>
  <c r="K142" i="8"/>
  <c r="K140" i="8"/>
  <c r="K139" i="8"/>
  <c r="K138" i="8"/>
  <c r="K137" i="8"/>
  <c r="K136" i="8"/>
  <c r="K134" i="8"/>
  <c r="K133" i="8"/>
  <c r="K110" i="8"/>
  <c r="K109" i="8"/>
  <c r="K108" i="8"/>
  <c r="K107" i="8"/>
  <c r="K105" i="8"/>
  <c r="K104" i="8"/>
  <c r="K103" i="8"/>
  <c r="K102" i="8"/>
  <c r="K101" i="8"/>
  <c r="K99" i="8"/>
  <c r="K98" i="8"/>
  <c r="K97" i="8"/>
  <c r="K96" i="8"/>
  <c r="K95" i="8"/>
  <c r="K93" i="8"/>
  <c r="K92" i="8"/>
  <c r="K91" i="8"/>
  <c r="K90" i="8"/>
  <c r="K89" i="8"/>
  <c r="K88" i="8"/>
  <c r="K87" i="8"/>
  <c r="K85" i="8"/>
  <c r="K84" i="8"/>
  <c r="K83" i="8"/>
  <c r="K82" i="8"/>
  <c r="K81" i="8"/>
  <c r="K80" i="8"/>
  <c r="K79" i="8"/>
  <c r="K78" i="8"/>
  <c r="K77" i="8"/>
  <c r="K76" i="8"/>
  <c r="K74" i="8"/>
  <c r="K73" i="8"/>
  <c r="K72" i="8"/>
  <c r="K71" i="8"/>
  <c r="K70" i="8"/>
  <c r="K68" i="8"/>
  <c r="K67" i="8"/>
  <c r="K66" i="8"/>
  <c r="K65" i="8"/>
  <c r="K64" i="8"/>
  <c r="K63" i="8"/>
  <c r="K62" i="8"/>
  <c r="K61" i="8"/>
  <c r="K60" i="8"/>
  <c r="K59" i="8"/>
  <c r="K57" i="8"/>
  <c r="K56" i="8"/>
  <c r="K55" i="8"/>
  <c r="K54" i="8"/>
  <c r="K53" i="8"/>
  <c r="K51" i="8"/>
  <c r="K50" i="8"/>
  <c r="K49" i="8"/>
  <c r="K48" i="8"/>
  <c r="K47" i="8"/>
  <c r="K46" i="8"/>
  <c r="K45" i="8"/>
  <c r="K44" i="8"/>
  <c r="K42" i="8"/>
  <c r="K41" i="8"/>
  <c r="K40" i="8"/>
  <c r="K39" i="8"/>
  <c r="K38" i="8"/>
  <c r="K36" i="8"/>
  <c r="K35" i="8"/>
  <c r="K34" i="8"/>
  <c r="K33" i="8"/>
  <c r="K32" i="8"/>
  <c r="K31" i="8"/>
  <c r="K29" i="8"/>
  <c r="K28" i="8"/>
  <c r="K27" i="8"/>
  <c r="K26" i="8"/>
  <c r="K25" i="8"/>
  <c r="K24" i="8"/>
  <c r="K23" i="8"/>
  <c r="K22" i="8"/>
  <c r="K21" i="8"/>
  <c r="K20" i="8"/>
  <c r="K19" i="8"/>
  <c r="K18" i="8"/>
  <c r="K16" i="8"/>
  <c r="K15" i="8"/>
  <c r="K14" i="8"/>
  <c r="K13" i="8"/>
  <c r="K12" i="8"/>
  <c r="K11" i="8"/>
  <c r="K10" i="8"/>
  <c r="K8" i="8"/>
  <c r="K7" i="8"/>
  <c r="K6" i="8"/>
  <c r="K5" i="8"/>
  <c r="K4" i="8"/>
  <c r="K3" i="8"/>
  <c r="K403" i="12"/>
  <c r="K402" i="12"/>
  <c r="K401" i="12"/>
  <c r="K399" i="12"/>
  <c r="K398" i="12"/>
  <c r="K397" i="12"/>
  <c r="K396" i="12"/>
  <c r="K395" i="12"/>
  <c r="K393" i="12"/>
  <c r="K392" i="12"/>
  <c r="K391" i="12"/>
  <c r="K390" i="12"/>
  <c r="K389" i="12"/>
  <c r="K388" i="12"/>
  <c r="K386" i="12"/>
  <c r="K385" i="12"/>
  <c r="K384" i="12"/>
  <c r="K383" i="12"/>
  <c r="K382" i="12"/>
  <c r="K380" i="12"/>
  <c r="K379" i="12"/>
  <c r="K378" i="12"/>
  <c r="K377" i="12"/>
  <c r="K376" i="12"/>
  <c r="K375" i="12"/>
  <c r="K374" i="12"/>
  <c r="K357" i="12"/>
  <c r="K356" i="12"/>
  <c r="K355" i="12"/>
  <c r="K354" i="12"/>
  <c r="K353" i="12"/>
  <c r="K352" i="12"/>
  <c r="K351" i="12"/>
  <c r="K350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5" i="12"/>
  <c r="K334" i="12"/>
  <c r="K333" i="12"/>
  <c r="K332" i="12"/>
  <c r="K331" i="12"/>
  <c r="K329" i="12"/>
  <c r="K328" i="12"/>
  <c r="K280" i="12"/>
  <c r="K279" i="12"/>
  <c r="K278" i="12"/>
  <c r="K277" i="12"/>
  <c r="K276" i="12"/>
  <c r="K274" i="12"/>
  <c r="K273" i="12"/>
  <c r="K272" i="12"/>
  <c r="K271" i="12"/>
  <c r="K270" i="12"/>
  <c r="K261" i="12"/>
  <c r="K260" i="12"/>
  <c r="K259" i="12"/>
  <c r="K258" i="12"/>
  <c r="K257" i="12"/>
  <c r="K255" i="12"/>
  <c r="K254" i="12"/>
  <c r="K253" i="12"/>
  <c r="K252" i="12"/>
  <c r="K251" i="12"/>
  <c r="K249" i="12"/>
  <c r="K248" i="12"/>
  <c r="K240" i="12"/>
  <c r="K239" i="12"/>
  <c r="K238" i="12"/>
  <c r="K237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0" i="12"/>
  <c r="K219" i="12"/>
  <c r="K218" i="12"/>
  <c r="K217" i="12"/>
  <c r="K216" i="12"/>
  <c r="K214" i="12"/>
  <c r="K213" i="12"/>
  <c r="K212" i="12"/>
  <c r="K211" i="12"/>
  <c r="K210" i="12"/>
  <c r="K208" i="12"/>
  <c r="K207" i="12"/>
  <c r="K206" i="12"/>
  <c r="K205" i="12"/>
  <c r="K204" i="12"/>
  <c r="K202" i="12"/>
  <c r="K201" i="12"/>
  <c r="K200" i="12"/>
  <c r="K199" i="12"/>
  <c r="K183" i="12"/>
  <c r="K182" i="12"/>
  <c r="K181" i="12"/>
  <c r="K180" i="12"/>
  <c r="K179" i="12"/>
  <c r="K177" i="12"/>
  <c r="K176" i="12"/>
  <c r="K175" i="12"/>
  <c r="K174" i="12"/>
  <c r="K173" i="12"/>
  <c r="K171" i="12"/>
  <c r="K170" i="12"/>
  <c r="K169" i="12"/>
  <c r="K168" i="12"/>
  <c r="K167" i="12"/>
  <c r="K165" i="12"/>
  <c r="K164" i="12"/>
  <c r="K163" i="12"/>
  <c r="K162" i="12"/>
  <c r="K161" i="12"/>
  <c r="K160" i="12"/>
  <c r="K159" i="12"/>
  <c r="K158" i="12"/>
  <c r="K157" i="12"/>
  <c r="K156" i="12"/>
  <c r="K154" i="12"/>
  <c r="K153" i="12"/>
  <c r="K135" i="12"/>
  <c r="K134" i="12"/>
  <c r="K133" i="12"/>
  <c r="K132" i="12"/>
  <c r="K130" i="12"/>
  <c r="K129" i="12"/>
  <c r="K128" i="12"/>
  <c r="K127" i="12"/>
  <c r="K126" i="12"/>
  <c r="K124" i="12"/>
  <c r="K123" i="12"/>
  <c r="K122" i="12"/>
  <c r="K121" i="12"/>
  <c r="K120" i="12"/>
  <c r="K118" i="12"/>
  <c r="K117" i="12"/>
  <c r="K116" i="12"/>
  <c r="K115" i="12"/>
  <c r="K114" i="12"/>
  <c r="K92" i="12"/>
  <c r="K91" i="12"/>
  <c r="K90" i="12"/>
  <c r="K89" i="12"/>
  <c r="K88" i="12"/>
  <c r="K66" i="12"/>
  <c r="K65" i="12"/>
  <c r="K64" i="12"/>
  <c r="K63" i="12"/>
  <c r="K62" i="12"/>
  <c r="K60" i="12"/>
  <c r="K59" i="12"/>
  <c r="K58" i="12"/>
  <c r="K57" i="12"/>
  <c r="K56" i="12"/>
  <c r="K54" i="12"/>
  <c r="K53" i="12"/>
  <c r="K52" i="12"/>
  <c r="K51" i="12"/>
  <c r="K50" i="12"/>
  <c r="K48" i="12"/>
  <c r="K47" i="12"/>
  <c r="K46" i="12"/>
  <c r="K45" i="12"/>
  <c r="K44" i="12"/>
  <c r="K42" i="12"/>
  <c r="K41" i="12"/>
  <c r="K40" i="12"/>
  <c r="K39" i="12"/>
  <c r="K38" i="12"/>
  <c r="L554" i="4"/>
  <c r="L553" i="4"/>
  <c r="L552" i="4"/>
  <c r="L550" i="4"/>
  <c r="L549" i="4"/>
  <c r="L548" i="4"/>
  <c r="L547" i="4"/>
  <c r="L546" i="4"/>
  <c r="L544" i="4"/>
  <c r="L543" i="4"/>
  <c r="L542" i="4"/>
  <c r="L541" i="4"/>
  <c r="L540" i="4"/>
  <c r="L538" i="4"/>
  <c r="L537" i="4"/>
  <c r="L536" i="4"/>
  <c r="L535" i="4"/>
  <c r="L534" i="4"/>
  <c r="L532" i="4"/>
  <c r="L531" i="4"/>
  <c r="L530" i="4"/>
  <c r="L529" i="4"/>
  <c r="L528" i="4"/>
  <c r="L526" i="4"/>
  <c r="L525" i="4"/>
  <c r="L524" i="4"/>
  <c r="L523" i="4"/>
  <c r="L522" i="4"/>
  <c r="L520" i="4"/>
  <c r="L519" i="4"/>
  <c r="L518" i="4"/>
  <c r="L517" i="4"/>
  <c r="L516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0" i="4"/>
  <c r="L499" i="4"/>
  <c r="L498" i="4"/>
  <c r="L497" i="4"/>
  <c r="L496" i="4"/>
  <c r="L494" i="4"/>
  <c r="L493" i="4"/>
  <c r="L492" i="4"/>
  <c r="L491" i="4"/>
  <c r="L490" i="4"/>
  <c r="L488" i="4"/>
  <c r="L487" i="4"/>
  <c r="L486" i="4"/>
  <c r="L485" i="4"/>
  <c r="L484" i="4"/>
  <c r="L470" i="4"/>
  <c r="L463" i="4"/>
  <c r="L462" i="4"/>
  <c r="L461" i="4"/>
  <c r="L460" i="4"/>
  <c r="L459" i="4"/>
  <c r="L457" i="4"/>
  <c r="L456" i="4"/>
  <c r="L455" i="4"/>
  <c r="L454" i="4"/>
  <c r="L453" i="4"/>
  <c r="L452" i="4"/>
  <c r="L450" i="4"/>
  <c r="L449" i="4"/>
  <c r="L448" i="4"/>
  <c r="L447" i="4"/>
  <c r="L446" i="4"/>
  <c r="L444" i="4"/>
  <c r="L443" i="4"/>
  <c r="L442" i="4"/>
  <c r="L441" i="4"/>
  <c r="L440" i="4"/>
  <c r="L438" i="4"/>
  <c r="L437" i="4"/>
  <c r="L436" i="4"/>
  <c r="L435" i="4"/>
  <c r="L434" i="4"/>
  <c r="L433" i="4"/>
  <c r="L432" i="4"/>
  <c r="L431" i="4"/>
  <c r="L430" i="4"/>
  <c r="L429" i="4"/>
  <c r="L427" i="4"/>
  <c r="L426" i="4"/>
  <c r="L425" i="4"/>
  <c r="L424" i="4"/>
  <c r="L423" i="4"/>
  <c r="L421" i="4"/>
  <c r="L420" i="4"/>
  <c r="L419" i="4"/>
  <c r="L418" i="4"/>
  <c r="L417" i="4"/>
  <c r="L416" i="4"/>
  <c r="L415" i="4"/>
  <c r="L414" i="4"/>
  <c r="L413" i="4"/>
  <c r="L412" i="4"/>
  <c r="L410" i="4"/>
  <c r="L403" i="4"/>
  <c r="L402" i="4"/>
  <c r="L401" i="4"/>
  <c r="L400" i="4"/>
  <c r="L399" i="4"/>
  <c r="L397" i="4"/>
  <c r="L396" i="4"/>
  <c r="L395" i="4"/>
  <c r="L394" i="4"/>
  <c r="L393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7" i="4"/>
  <c r="L376" i="4"/>
  <c r="L375" i="4"/>
  <c r="L374" i="4"/>
  <c r="L373" i="4"/>
  <c r="L371" i="4"/>
  <c r="L370" i="4"/>
  <c r="L369" i="4"/>
  <c r="L368" i="4"/>
  <c r="L367" i="4"/>
  <c r="L365" i="4"/>
  <c r="L364" i="4"/>
  <c r="L363" i="4"/>
  <c r="L362" i="4"/>
  <c r="L361" i="4"/>
  <c r="L359" i="4"/>
  <c r="L358" i="4"/>
  <c r="L357" i="4"/>
  <c r="L356" i="4"/>
  <c r="L355" i="4"/>
  <c r="L353" i="4"/>
  <c r="L352" i="4"/>
  <c r="L351" i="4"/>
  <c r="L350" i="4"/>
  <c r="L349" i="4"/>
  <c r="L347" i="4"/>
  <c r="L346" i="4"/>
  <c r="L345" i="4"/>
  <c r="L344" i="4"/>
  <c r="L343" i="4"/>
  <c r="L341" i="4"/>
  <c r="L340" i="4"/>
  <c r="L339" i="4"/>
  <c r="L329" i="4"/>
  <c r="L328" i="4"/>
  <c r="L327" i="4"/>
  <c r="L326" i="4"/>
  <c r="L325" i="4"/>
  <c r="L323" i="4"/>
  <c r="L322" i="4"/>
  <c r="L305" i="4"/>
  <c r="L304" i="4"/>
  <c r="L303" i="4"/>
  <c r="L302" i="4"/>
  <c r="L301" i="4"/>
  <c r="L299" i="4"/>
  <c r="L298" i="4"/>
  <c r="L297" i="4"/>
  <c r="L296" i="4"/>
  <c r="L295" i="4"/>
  <c r="L293" i="4"/>
  <c r="L292" i="4"/>
  <c r="L291" i="4"/>
  <c r="L290" i="4"/>
  <c r="L289" i="4"/>
  <c r="L288" i="4"/>
  <c r="L287" i="4"/>
  <c r="L286" i="4"/>
  <c r="L285" i="4"/>
  <c r="L283" i="4"/>
  <c r="L282" i="4"/>
  <c r="L281" i="4"/>
  <c r="L280" i="4"/>
  <c r="L279" i="4"/>
  <c r="L277" i="4"/>
  <c r="L276" i="4"/>
  <c r="L275" i="4"/>
  <c r="L274" i="4"/>
  <c r="L273" i="4"/>
  <c r="L271" i="4"/>
  <c r="L270" i="4"/>
  <c r="L269" i="4"/>
  <c r="L268" i="4"/>
  <c r="L267" i="4"/>
  <c r="L265" i="4"/>
  <c r="L264" i="4"/>
  <c r="L263" i="4"/>
  <c r="L251" i="4"/>
  <c r="L250" i="4"/>
  <c r="L249" i="4"/>
  <c r="L248" i="4"/>
  <c r="L247" i="4"/>
  <c r="L245" i="4"/>
  <c r="L244" i="4"/>
  <c r="L243" i="4"/>
  <c r="L242" i="4"/>
  <c r="L241" i="4"/>
  <c r="L239" i="4"/>
  <c r="L238" i="4"/>
  <c r="L237" i="4"/>
  <c r="L236" i="4"/>
  <c r="L235" i="4"/>
  <c r="L233" i="4"/>
  <c r="L232" i="4"/>
  <c r="L231" i="4"/>
  <c r="L230" i="4"/>
  <c r="L229" i="4"/>
  <c r="L227" i="4"/>
  <c r="L226" i="4"/>
  <c r="L225" i="4"/>
  <c r="L224" i="4"/>
  <c r="L223" i="4"/>
  <c r="L221" i="4"/>
  <c r="L220" i="4"/>
  <c r="L219" i="4"/>
  <c r="L218" i="4"/>
  <c r="L217" i="4"/>
  <c r="L215" i="4"/>
  <c r="L214" i="4"/>
  <c r="L213" i="4"/>
  <c r="L212" i="4"/>
  <c r="L211" i="4"/>
  <c r="L210" i="4"/>
  <c r="L209" i="4"/>
  <c r="L208" i="4"/>
  <c r="L206" i="4"/>
  <c r="L205" i="4"/>
  <c r="L204" i="4"/>
  <c r="L203" i="4"/>
  <c r="L202" i="4"/>
  <c r="L201" i="4"/>
  <c r="L200" i="4"/>
  <c r="L199" i="4"/>
  <c r="L198" i="4"/>
  <c r="L197" i="4"/>
  <c r="L196" i="4"/>
  <c r="L194" i="4"/>
  <c r="L193" i="4"/>
  <c r="L192" i="4"/>
  <c r="L191" i="4"/>
  <c r="L190" i="4"/>
  <c r="L188" i="4"/>
  <c r="L187" i="4"/>
  <c r="L186" i="4"/>
  <c r="L185" i="4"/>
  <c r="L184" i="4"/>
  <c r="L183" i="4"/>
  <c r="L182" i="4"/>
  <c r="L181" i="4"/>
  <c r="L180" i="4"/>
  <c r="L178" i="4"/>
  <c r="L177" i="4"/>
  <c r="L176" i="4"/>
  <c r="L175" i="4"/>
  <c r="L174" i="4"/>
  <c r="L172" i="4"/>
  <c r="L171" i="4"/>
  <c r="L170" i="4"/>
  <c r="L169" i="4"/>
  <c r="L168" i="4"/>
  <c r="L166" i="4"/>
  <c r="L165" i="4"/>
  <c r="L164" i="4"/>
  <c r="L163" i="4"/>
  <c r="L162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3" i="4"/>
  <c r="L132" i="4"/>
  <c r="L131" i="4"/>
  <c r="L130" i="4"/>
  <c r="L129" i="4"/>
  <c r="L127" i="4"/>
  <c r="L126" i="4"/>
  <c r="L125" i="4"/>
  <c r="L124" i="4"/>
  <c r="L123" i="4"/>
  <c r="L121" i="4"/>
  <c r="L120" i="4"/>
  <c r="L119" i="4"/>
  <c r="L118" i="4"/>
  <c r="L117" i="4"/>
  <c r="L115" i="4"/>
  <c r="L114" i="4"/>
  <c r="L113" i="4"/>
  <c r="L112" i="4"/>
  <c r="L111" i="4"/>
  <c r="L110" i="4"/>
  <c r="L109" i="4"/>
  <c r="L108" i="4"/>
  <c r="L107" i="4"/>
  <c r="L106" i="4"/>
  <c r="L105" i="4"/>
  <c r="L103" i="4"/>
  <c r="L84" i="4"/>
  <c r="L83" i="4"/>
  <c r="L82" i="4"/>
  <c r="L81" i="4"/>
  <c r="L79" i="4"/>
  <c r="L60" i="4"/>
  <c r="L59" i="4"/>
  <c r="L58" i="4"/>
  <c r="L57" i="4"/>
  <c r="L48" i="4"/>
  <c r="L47" i="4"/>
  <c r="L46" i="4"/>
  <c r="L45" i="4"/>
  <c r="L44" i="4"/>
  <c r="L26" i="4"/>
  <c r="L25" i="4"/>
  <c r="L24" i="4"/>
  <c r="L23" i="4"/>
  <c r="L22" i="4"/>
  <c r="L11" i="4"/>
  <c r="L10" i="4"/>
  <c r="L9" i="4"/>
  <c r="L8" i="4"/>
  <c r="L7" i="4"/>
  <c r="K513" i="7"/>
  <c r="K512" i="7"/>
  <c r="K511" i="7"/>
  <c r="K509" i="7"/>
  <c r="K508" i="7"/>
  <c r="K507" i="7"/>
  <c r="K506" i="7"/>
  <c r="K505" i="7"/>
  <c r="K503" i="7"/>
  <c r="K502" i="7"/>
  <c r="K501" i="7"/>
  <c r="K500" i="7"/>
  <c r="K499" i="7"/>
  <c r="K497" i="7"/>
  <c r="K496" i="7"/>
  <c r="K495" i="7"/>
  <c r="K494" i="7"/>
  <c r="K493" i="7"/>
  <c r="K491" i="7"/>
  <c r="K490" i="7"/>
  <c r="K489" i="7"/>
  <c r="K488" i="7"/>
  <c r="K487" i="7"/>
  <c r="K486" i="7"/>
  <c r="K485" i="7"/>
  <c r="K483" i="7"/>
  <c r="K482" i="7"/>
  <c r="K481" i="7"/>
  <c r="K480" i="7"/>
  <c r="K479" i="7"/>
  <c r="K477" i="7"/>
  <c r="K476" i="7"/>
  <c r="K475" i="7"/>
  <c r="K474" i="7"/>
  <c r="K473" i="7"/>
  <c r="K472" i="7"/>
  <c r="K471" i="7"/>
  <c r="K470" i="7"/>
  <c r="K469" i="7"/>
  <c r="K468" i="7"/>
  <c r="K467" i="7"/>
  <c r="K465" i="7"/>
  <c r="K464" i="7"/>
  <c r="K463" i="7"/>
  <c r="K462" i="7"/>
  <c r="K449" i="7"/>
  <c r="K448" i="7"/>
  <c r="K447" i="7"/>
  <c r="K446" i="7"/>
  <c r="K445" i="7"/>
  <c r="K443" i="7"/>
  <c r="K442" i="7"/>
  <c r="K441" i="7"/>
  <c r="K440" i="7"/>
  <c r="K439" i="7"/>
  <c r="K438" i="7"/>
  <c r="K437" i="7"/>
  <c r="K436" i="7"/>
  <c r="K435" i="7"/>
  <c r="K434" i="7"/>
  <c r="K433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8" i="7"/>
  <c r="K417" i="7"/>
  <c r="K416" i="7"/>
  <c r="K415" i="7"/>
  <c r="K414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8" i="7"/>
  <c r="K397" i="7"/>
  <c r="K396" i="7"/>
  <c r="K395" i="7"/>
  <c r="K394" i="7"/>
  <c r="K393" i="7"/>
  <c r="K380" i="7"/>
  <c r="K379" i="7"/>
  <c r="K378" i="7"/>
  <c r="K377" i="7"/>
  <c r="K375" i="7"/>
  <c r="K374" i="7"/>
  <c r="K373" i="7"/>
  <c r="K372" i="7"/>
  <c r="K371" i="7"/>
  <c r="K369" i="7"/>
  <c r="K368" i="7"/>
  <c r="K367" i="7"/>
  <c r="K353" i="7"/>
  <c r="K352" i="7"/>
  <c r="K351" i="7"/>
  <c r="K350" i="7"/>
  <c r="K348" i="7"/>
  <c r="K346" i="7"/>
  <c r="K345" i="7"/>
  <c r="K344" i="7"/>
  <c r="K342" i="7"/>
  <c r="K341" i="7"/>
  <c r="K334" i="7"/>
  <c r="K333" i="7"/>
  <c r="K332" i="7"/>
  <c r="K331" i="7"/>
  <c r="K330" i="7"/>
  <c r="K328" i="7"/>
  <c r="K327" i="7"/>
  <c r="K326" i="7"/>
  <c r="K325" i="7"/>
  <c r="K324" i="7"/>
  <c r="K322" i="7"/>
  <c r="K321" i="7"/>
  <c r="K320" i="7"/>
  <c r="K319" i="7"/>
  <c r="K318" i="7"/>
  <c r="K316" i="7"/>
  <c r="K315" i="7"/>
  <c r="K314" i="7"/>
  <c r="K313" i="7"/>
  <c r="K312" i="7"/>
  <c r="K311" i="7"/>
  <c r="K310" i="7"/>
  <c r="K309" i="7"/>
  <c r="K307" i="7"/>
  <c r="K306" i="7"/>
  <c r="K305" i="7"/>
  <c r="K304" i="7"/>
  <c r="K303" i="7"/>
  <c r="K301" i="7"/>
  <c r="K300" i="7"/>
  <c r="K299" i="7"/>
  <c r="K272" i="7"/>
  <c r="K271" i="7"/>
  <c r="K270" i="7"/>
  <c r="K269" i="7"/>
  <c r="K268" i="7"/>
  <c r="K266" i="7"/>
  <c r="K265" i="7"/>
  <c r="K264" i="7"/>
  <c r="K263" i="7"/>
  <c r="K262" i="7"/>
  <c r="K260" i="7"/>
  <c r="K253" i="7"/>
  <c r="K252" i="7"/>
  <c r="K251" i="7"/>
  <c r="K250" i="7"/>
  <c r="K230" i="7"/>
  <c r="K229" i="7"/>
  <c r="K228" i="7"/>
  <c r="K227" i="7"/>
  <c r="K226" i="7"/>
  <c r="K224" i="7"/>
  <c r="K223" i="7"/>
  <c r="K222" i="7"/>
  <c r="K221" i="7"/>
  <c r="K220" i="7"/>
  <c r="K218" i="7"/>
  <c r="K217" i="7"/>
  <c r="K216" i="7"/>
  <c r="K215" i="7"/>
  <c r="K214" i="7"/>
  <c r="K212" i="7"/>
  <c r="K211" i="7"/>
  <c r="K210" i="7"/>
  <c r="K209" i="7"/>
  <c r="K208" i="7"/>
  <c r="K207" i="7"/>
  <c r="K206" i="7"/>
  <c r="K205" i="7"/>
  <c r="K204" i="7"/>
  <c r="K202" i="7"/>
  <c r="K201" i="7"/>
  <c r="K200" i="7"/>
  <c r="K186" i="7"/>
  <c r="K185" i="7"/>
  <c r="K184" i="7"/>
  <c r="K183" i="7"/>
  <c r="K182" i="7"/>
  <c r="K180" i="7"/>
  <c r="K179" i="7"/>
  <c r="K178" i="7"/>
  <c r="K177" i="7"/>
  <c r="K176" i="7"/>
  <c r="K174" i="7"/>
  <c r="K173" i="7"/>
  <c r="K172" i="7"/>
  <c r="K171" i="7"/>
  <c r="K170" i="7"/>
  <c r="K168" i="7"/>
  <c r="K167" i="7"/>
  <c r="K152" i="7"/>
  <c r="K151" i="7"/>
  <c r="K150" i="7"/>
  <c r="K149" i="7"/>
  <c r="K148" i="7"/>
  <c r="K146" i="7"/>
  <c r="K145" i="7"/>
  <c r="K144" i="7"/>
  <c r="K143" i="7"/>
  <c r="K142" i="7"/>
  <c r="K140" i="7"/>
  <c r="K139" i="7"/>
  <c r="K138" i="7"/>
  <c r="K137" i="7"/>
  <c r="K136" i="7"/>
  <c r="K135" i="7"/>
  <c r="K134" i="7"/>
  <c r="K133" i="7"/>
  <c r="K132" i="7"/>
  <c r="K130" i="7"/>
  <c r="K129" i="7"/>
  <c r="K128" i="7"/>
  <c r="K127" i="7"/>
  <c r="K126" i="7"/>
  <c r="K125" i="7"/>
  <c r="K124" i="7"/>
  <c r="K123" i="7"/>
  <c r="K122" i="7"/>
  <c r="K120" i="7"/>
  <c r="K119" i="7"/>
  <c r="K118" i="7"/>
  <c r="K117" i="7"/>
  <c r="K116" i="7"/>
  <c r="K114" i="7"/>
  <c r="K113" i="7"/>
  <c r="K112" i="7"/>
  <c r="K111" i="7"/>
  <c r="K109" i="7"/>
  <c r="K108" i="7"/>
  <c r="K107" i="7"/>
  <c r="K106" i="7"/>
  <c r="K105" i="7"/>
  <c r="K104" i="7"/>
  <c r="K103" i="7"/>
  <c r="K102" i="7"/>
  <c r="K101" i="7"/>
  <c r="K99" i="7"/>
  <c r="K98" i="7"/>
  <c r="K97" i="7"/>
  <c r="K96" i="7"/>
  <c r="K95" i="7"/>
  <c r="K93" i="7"/>
  <c r="K92" i="7"/>
  <c r="K91" i="7"/>
  <c r="K90" i="7"/>
  <c r="K89" i="7"/>
  <c r="K87" i="7"/>
  <c r="K86" i="7"/>
  <c r="K85" i="7"/>
  <c r="K84" i="7"/>
  <c r="K55" i="7"/>
  <c r="K54" i="7"/>
  <c r="K53" i="7"/>
  <c r="K52" i="7"/>
  <c r="K51" i="7"/>
  <c r="K49" i="7"/>
  <c r="K48" i="7"/>
  <c r="K33" i="7"/>
  <c r="K32" i="7"/>
  <c r="K31" i="7"/>
  <c r="K30" i="7"/>
  <c r="K29" i="7"/>
  <c r="K28" i="7"/>
  <c r="K27" i="7"/>
  <c r="K26" i="7"/>
  <c r="K24" i="7"/>
  <c r="K13" i="7"/>
  <c r="K12" i="7"/>
  <c r="K11" i="7"/>
  <c r="K10" i="7"/>
  <c r="K8" i="7"/>
  <c r="K7" i="7"/>
  <c r="K6" i="7"/>
  <c r="K5" i="7"/>
  <c r="K4" i="7"/>
  <c r="K300" i="5"/>
  <c r="K299" i="5"/>
  <c r="K298" i="5"/>
  <c r="K296" i="5"/>
  <c r="K295" i="5"/>
  <c r="K294" i="5"/>
  <c r="K293" i="5"/>
  <c r="K292" i="5"/>
  <c r="K291" i="5"/>
  <c r="K290" i="5"/>
  <c r="K288" i="5"/>
  <c r="K287" i="5"/>
  <c r="K286" i="5"/>
  <c r="K285" i="5"/>
  <c r="K284" i="5"/>
  <c r="K283" i="5"/>
  <c r="K282" i="5"/>
  <c r="K281" i="5"/>
  <c r="K279" i="5"/>
  <c r="K269" i="5"/>
  <c r="K268" i="5"/>
  <c r="K267" i="5"/>
  <c r="K266" i="5"/>
  <c r="K265" i="5"/>
  <c r="K263" i="5"/>
  <c r="K262" i="5"/>
  <c r="K261" i="5"/>
  <c r="K260" i="5"/>
  <c r="K259" i="5"/>
  <c r="K258" i="5"/>
  <c r="K257" i="5"/>
  <c r="K256" i="5"/>
  <c r="K254" i="5"/>
  <c r="K252" i="5"/>
  <c r="K251" i="5"/>
  <c r="K250" i="5"/>
  <c r="K249" i="5"/>
  <c r="K247" i="5"/>
  <c r="K246" i="5"/>
  <c r="K245" i="5"/>
  <c r="K244" i="5"/>
  <c r="K243" i="5"/>
  <c r="K242" i="5"/>
  <c r="K241" i="5"/>
  <c r="K240" i="5"/>
  <c r="K239" i="5"/>
  <c r="K237" i="5"/>
  <c r="K236" i="5"/>
  <c r="K235" i="5"/>
  <c r="K234" i="5"/>
  <c r="K233" i="5"/>
  <c r="K232" i="5"/>
  <c r="K231" i="5"/>
  <c r="K230" i="5"/>
  <c r="K229" i="5"/>
  <c r="K228" i="5"/>
  <c r="K226" i="5"/>
  <c r="K225" i="5"/>
  <c r="K224" i="5"/>
  <c r="K223" i="5"/>
  <c r="K222" i="5"/>
  <c r="K220" i="5"/>
  <c r="K219" i="5"/>
  <c r="K218" i="5"/>
  <c r="K217" i="5"/>
  <c r="K216" i="5"/>
  <c r="K214" i="5"/>
  <c r="K213" i="5"/>
  <c r="K212" i="5"/>
  <c r="K211" i="5"/>
  <c r="K210" i="5"/>
  <c r="K208" i="5"/>
  <c r="K207" i="5"/>
  <c r="K196" i="5"/>
  <c r="K195" i="5"/>
  <c r="K194" i="5"/>
  <c r="K193" i="5"/>
  <c r="K191" i="5"/>
  <c r="K190" i="5"/>
  <c r="K189" i="5"/>
  <c r="K188" i="5"/>
  <c r="K187" i="5"/>
  <c r="K185" i="5"/>
  <c r="K184" i="5"/>
  <c r="K183" i="5"/>
  <c r="K182" i="5"/>
  <c r="K181" i="5"/>
  <c r="K179" i="5"/>
  <c r="K170" i="5"/>
  <c r="K169" i="5"/>
  <c r="K168" i="5"/>
  <c r="K167" i="5"/>
  <c r="K165" i="5"/>
  <c r="K164" i="5"/>
  <c r="K163" i="5"/>
  <c r="K162" i="5"/>
  <c r="K161" i="5"/>
  <c r="K159" i="5"/>
  <c r="K146" i="5"/>
  <c r="K145" i="5"/>
  <c r="K144" i="5"/>
  <c r="K143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2" i="5"/>
  <c r="K111" i="5"/>
  <c r="K110" i="5"/>
  <c r="K109" i="5"/>
  <c r="K108" i="5"/>
  <c r="K106" i="5"/>
  <c r="K105" i="5"/>
  <c r="K104" i="5"/>
  <c r="K103" i="5"/>
  <c r="K102" i="5"/>
  <c r="K100" i="5"/>
  <c r="K99" i="5"/>
  <c r="K98" i="5"/>
  <c r="K97" i="5"/>
  <c r="K96" i="5"/>
  <c r="K95" i="5"/>
  <c r="K94" i="5"/>
  <c r="K93" i="5"/>
  <c r="K92" i="5"/>
  <c r="K89" i="5"/>
  <c r="K88" i="5"/>
  <c r="K87" i="5"/>
  <c r="K86" i="5"/>
  <c r="K84" i="5"/>
  <c r="K72" i="5"/>
  <c r="K71" i="5"/>
  <c r="K70" i="5"/>
  <c r="K69" i="5"/>
  <c r="K67" i="5"/>
  <c r="K66" i="5"/>
  <c r="K65" i="5"/>
  <c r="K64" i="5"/>
  <c r="K63" i="5"/>
  <c r="K61" i="5"/>
  <c r="K60" i="5"/>
  <c r="K59" i="5"/>
  <c r="K58" i="5"/>
  <c r="K57" i="5"/>
  <c r="K56" i="5"/>
  <c r="K55" i="5"/>
  <c r="K54" i="5"/>
  <c r="K53" i="5"/>
  <c r="K52" i="5"/>
  <c r="K51" i="5"/>
  <c r="K49" i="5"/>
  <c r="K39" i="5"/>
  <c r="K38" i="5"/>
  <c r="K37" i="5"/>
  <c r="K35" i="5"/>
  <c r="K34" i="5"/>
  <c r="K33" i="5"/>
  <c r="K32" i="5"/>
  <c r="K31" i="5"/>
  <c r="K30" i="5"/>
  <c r="K29" i="5"/>
  <c r="K27" i="5"/>
  <c r="K26" i="5"/>
  <c r="K25" i="5"/>
  <c r="K24" i="5"/>
  <c r="K23" i="5"/>
  <c r="K22" i="5"/>
  <c r="K21" i="5"/>
  <c r="K20" i="5"/>
  <c r="K17" i="5"/>
  <c r="K16" i="5"/>
  <c r="K15" i="5"/>
  <c r="K14" i="5"/>
  <c r="K12" i="5"/>
  <c r="K11" i="5"/>
  <c r="K10" i="5"/>
  <c r="K9" i="5"/>
  <c r="K8" i="5"/>
  <c r="K7" i="5"/>
  <c r="K6" i="5"/>
  <c r="K1061" i="2"/>
  <c r="K1060" i="2"/>
  <c r="K1059" i="2"/>
  <c r="K1057" i="2"/>
  <c r="K1056" i="2"/>
  <c r="K1055" i="2"/>
  <c r="K1054" i="2"/>
  <c r="K1053" i="2"/>
  <c r="K1051" i="2"/>
  <c r="K1050" i="2"/>
  <c r="K1049" i="2"/>
  <c r="K1048" i="2"/>
  <c r="K1047" i="2"/>
  <c r="K1045" i="2"/>
  <c r="K1044" i="2"/>
  <c r="K1043" i="2"/>
  <c r="K1042" i="2"/>
  <c r="K1041" i="2"/>
  <c r="K1039" i="2"/>
  <c r="K1038" i="2"/>
  <c r="K1037" i="2"/>
  <c r="K1036" i="2"/>
  <c r="K1035" i="2"/>
  <c r="K1033" i="2"/>
  <c r="K1032" i="2"/>
  <c r="K1031" i="2"/>
  <c r="K1030" i="2"/>
  <c r="K1029" i="2"/>
  <c r="K1027" i="2"/>
  <c r="K1026" i="2"/>
  <c r="K1025" i="2"/>
  <c r="K1024" i="2"/>
  <c r="K1023" i="2"/>
  <c r="K1021" i="2"/>
  <c r="K1020" i="2"/>
  <c r="K1019" i="2"/>
  <c r="K1018" i="2"/>
  <c r="K1017" i="2"/>
  <c r="K1015" i="2"/>
  <c r="K1014" i="2"/>
  <c r="K1013" i="2"/>
  <c r="K1012" i="2"/>
  <c r="K1011" i="2"/>
  <c r="K1009" i="2"/>
  <c r="K1008" i="2"/>
  <c r="K1007" i="2"/>
  <c r="K1006" i="2"/>
  <c r="K1005" i="2"/>
  <c r="K1003" i="2"/>
  <c r="K1002" i="2"/>
  <c r="K1001" i="2"/>
  <c r="K1000" i="2"/>
  <c r="K999" i="2"/>
  <c r="K997" i="2"/>
  <c r="K996" i="2"/>
  <c r="K995" i="2"/>
  <c r="K994" i="2"/>
  <c r="K981" i="2"/>
  <c r="K980" i="2"/>
  <c r="K979" i="2"/>
  <c r="K978" i="2"/>
  <c r="K977" i="2"/>
  <c r="K975" i="2"/>
  <c r="K974" i="2"/>
  <c r="K973" i="2"/>
  <c r="K972" i="2"/>
  <c r="K971" i="2"/>
  <c r="K969" i="2"/>
  <c r="K968" i="2"/>
  <c r="K967" i="2"/>
  <c r="K966" i="2"/>
  <c r="K965" i="2"/>
  <c r="K964" i="2"/>
  <c r="K952" i="2"/>
  <c r="K951" i="2"/>
  <c r="K950" i="2"/>
  <c r="K949" i="2"/>
  <c r="K948" i="2"/>
  <c r="K946" i="2"/>
  <c r="K945" i="2"/>
  <c r="K944" i="2"/>
  <c r="K943" i="2"/>
  <c r="K942" i="2"/>
  <c r="K940" i="2"/>
  <c r="K939" i="2"/>
  <c r="K938" i="2"/>
  <c r="K937" i="2"/>
  <c r="K936" i="2"/>
  <c r="K934" i="2"/>
  <c r="K933" i="2"/>
  <c r="K932" i="2"/>
  <c r="K931" i="2"/>
  <c r="K930" i="2"/>
  <c r="K928" i="2"/>
  <c r="K927" i="2"/>
  <c r="K926" i="2"/>
  <c r="K925" i="2"/>
  <c r="K924" i="2"/>
  <c r="K922" i="2"/>
  <c r="K921" i="2"/>
  <c r="K920" i="2"/>
  <c r="K919" i="2"/>
  <c r="K918" i="2"/>
  <c r="K916" i="2"/>
  <c r="K915" i="2"/>
  <c r="K914" i="2"/>
  <c r="K913" i="2"/>
  <c r="K912" i="2"/>
  <c r="K910" i="2"/>
  <c r="K909" i="2"/>
  <c r="K908" i="2"/>
  <c r="K907" i="2"/>
  <c r="K906" i="2"/>
  <c r="K904" i="2"/>
  <c r="K903" i="2"/>
  <c r="K902" i="2"/>
  <c r="K901" i="2"/>
  <c r="K900" i="2"/>
  <c r="K899" i="2"/>
  <c r="K898" i="2"/>
  <c r="K897" i="2"/>
  <c r="K896" i="2"/>
  <c r="K894" i="2"/>
  <c r="K893" i="2"/>
  <c r="K892" i="2"/>
  <c r="K891" i="2"/>
  <c r="K890" i="2"/>
  <c r="K888" i="2"/>
  <c r="K887" i="2"/>
  <c r="K886" i="2"/>
  <c r="K885" i="2"/>
  <c r="K884" i="2"/>
  <c r="K883" i="2"/>
  <c r="K882" i="2"/>
  <c r="K881" i="2"/>
  <c r="K880" i="2"/>
  <c r="K878" i="2"/>
  <c r="K877" i="2"/>
  <c r="K876" i="2"/>
  <c r="K875" i="2"/>
  <c r="K874" i="2"/>
  <c r="K872" i="2"/>
  <c r="K871" i="2"/>
  <c r="K870" i="2"/>
  <c r="K869" i="2"/>
  <c r="K868" i="2"/>
  <c r="K866" i="2"/>
  <c r="K865" i="2"/>
  <c r="K864" i="2"/>
  <c r="K863" i="2"/>
  <c r="K862" i="2"/>
  <c r="K860" i="2"/>
  <c r="K859" i="2"/>
  <c r="K858" i="2"/>
  <c r="K857" i="2"/>
  <c r="K856" i="2"/>
  <c r="K854" i="2"/>
  <c r="K853" i="2"/>
  <c r="K852" i="2"/>
  <c r="K851" i="2"/>
  <c r="K850" i="2"/>
  <c r="K848" i="2"/>
  <c r="K847" i="2"/>
  <c r="K846" i="2"/>
  <c r="K845" i="2"/>
  <c r="K844" i="2"/>
  <c r="K843" i="2"/>
  <c r="K842" i="2"/>
  <c r="K841" i="2"/>
  <c r="K840" i="2"/>
  <c r="K838" i="2"/>
  <c r="K837" i="2"/>
  <c r="K836" i="2"/>
  <c r="K835" i="2"/>
  <c r="K834" i="2"/>
  <c r="K832" i="2"/>
  <c r="K831" i="2"/>
  <c r="K830" i="2"/>
  <c r="K829" i="2"/>
  <c r="K828" i="2"/>
  <c r="K826" i="2"/>
  <c r="K825" i="2"/>
  <c r="K824" i="2"/>
  <c r="K823" i="2"/>
  <c r="K822" i="2"/>
  <c r="K820" i="2"/>
  <c r="K819" i="2"/>
  <c r="K818" i="2"/>
  <c r="K817" i="2"/>
  <c r="K816" i="2"/>
  <c r="K814" i="2"/>
  <c r="K813" i="2"/>
  <c r="K812" i="2"/>
  <c r="K811" i="2"/>
  <c r="K810" i="2"/>
  <c r="K808" i="2"/>
  <c r="K807" i="2"/>
  <c r="K806" i="2"/>
  <c r="K805" i="2"/>
  <c r="K804" i="2"/>
  <c r="K802" i="2"/>
  <c r="K801" i="2"/>
  <c r="K800" i="2"/>
  <c r="K799" i="2"/>
  <c r="K798" i="2"/>
  <c r="K796" i="2"/>
  <c r="K795" i="2"/>
  <c r="K794" i="2"/>
  <c r="K793" i="2"/>
  <c r="K792" i="2"/>
  <c r="K790" i="2"/>
  <c r="K789" i="2"/>
  <c r="K788" i="2"/>
  <c r="K787" i="2"/>
  <c r="K786" i="2"/>
  <c r="K784" i="2"/>
  <c r="K783" i="2"/>
  <c r="K782" i="2"/>
  <c r="K781" i="2"/>
  <c r="K780" i="2"/>
  <c r="K778" i="2"/>
  <c r="K777" i="2"/>
  <c r="K776" i="2"/>
  <c r="K775" i="2"/>
  <c r="K774" i="2"/>
  <c r="K773" i="2"/>
  <c r="K772" i="2"/>
  <c r="K771" i="2"/>
  <c r="K770" i="2"/>
  <c r="K769" i="2"/>
  <c r="K768" i="2"/>
  <c r="K766" i="2"/>
  <c r="K765" i="2"/>
  <c r="K764" i="2"/>
  <c r="K763" i="2"/>
  <c r="K762" i="2"/>
  <c r="K760" i="2"/>
  <c r="K759" i="2"/>
  <c r="K758" i="2"/>
  <c r="K757" i="2"/>
  <c r="K756" i="2"/>
  <c r="K754" i="2"/>
  <c r="K753" i="2"/>
  <c r="K752" i="2"/>
  <c r="K751" i="2"/>
  <c r="K750" i="2"/>
  <c r="K749" i="2"/>
  <c r="K748" i="2"/>
  <c r="K747" i="2"/>
  <c r="K746" i="2"/>
  <c r="K745" i="2"/>
  <c r="K744" i="2"/>
  <c r="K742" i="2"/>
  <c r="K741" i="2"/>
  <c r="K740" i="2"/>
  <c r="K739" i="2"/>
  <c r="K738" i="2"/>
  <c r="K736" i="2"/>
  <c r="K735" i="2"/>
  <c r="K734" i="2"/>
  <c r="K733" i="2"/>
  <c r="K732" i="2"/>
  <c r="K730" i="2"/>
  <c r="K729" i="2"/>
  <c r="K728" i="2"/>
  <c r="K727" i="2"/>
  <c r="K726" i="2"/>
  <c r="K724" i="2"/>
  <c r="K723" i="2"/>
  <c r="K722" i="2"/>
  <c r="K721" i="2"/>
  <c r="K720" i="2"/>
  <c r="K718" i="2"/>
  <c r="K717" i="2"/>
  <c r="K716" i="2"/>
  <c r="K715" i="2"/>
  <c r="K714" i="2"/>
  <c r="K712" i="2"/>
  <c r="K711" i="2"/>
  <c r="K710" i="2"/>
  <c r="K709" i="2"/>
  <c r="K708" i="2"/>
  <c r="K706" i="2"/>
  <c r="K705" i="2"/>
  <c r="K704" i="2"/>
  <c r="K703" i="2"/>
  <c r="K702" i="2"/>
  <c r="K701" i="2"/>
  <c r="K700" i="2"/>
  <c r="K699" i="2"/>
  <c r="K698" i="2"/>
  <c r="K696" i="2"/>
  <c r="K695" i="2"/>
  <c r="K694" i="2"/>
  <c r="K693" i="2"/>
  <c r="K692" i="2"/>
  <c r="K690" i="2"/>
  <c r="K689" i="2"/>
  <c r="K688" i="2"/>
  <c r="K687" i="2"/>
  <c r="K686" i="2"/>
  <c r="K684" i="2"/>
  <c r="K683" i="2"/>
  <c r="K682" i="2"/>
  <c r="K681" i="2"/>
  <c r="K680" i="2"/>
  <c r="K679" i="2"/>
  <c r="K678" i="2"/>
  <c r="K677" i="2"/>
  <c r="K676" i="2"/>
  <c r="K675" i="2"/>
  <c r="K673" i="2"/>
  <c r="K672" i="2"/>
  <c r="K671" i="2"/>
  <c r="K670" i="2"/>
  <c r="K669" i="2"/>
  <c r="K667" i="2"/>
  <c r="K666" i="2"/>
  <c r="K665" i="2"/>
  <c r="K664" i="2"/>
  <c r="K663" i="2"/>
  <c r="K661" i="2"/>
  <c r="K660" i="2"/>
  <c r="K659" i="2"/>
  <c r="K658" i="2"/>
  <c r="K657" i="2"/>
  <c r="K655" i="2"/>
  <c r="K654" i="2"/>
  <c r="K653" i="2"/>
  <c r="K652" i="2"/>
  <c r="K651" i="2"/>
  <c r="K649" i="2"/>
  <c r="K648" i="2"/>
  <c r="K647" i="2"/>
  <c r="K646" i="2"/>
  <c r="K645" i="2"/>
  <c r="K644" i="2"/>
  <c r="K643" i="2"/>
  <c r="K642" i="2"/>
  <c r="K641" i="2"/>
  <c r="K639" i="2"/>
  <c r="K638" i="2"/>
  <c r="K637" i="2"/>
  <c r="K636" i="2"/>
  <c r="K635" i="2"/>
  <c r="K633" i="2"/>
  <c r="K632" i="2"/>
  <c r="K631" i="2"/>
  <c r="K630" i="2"/>
  <c r="K629" i="2"/>
  <c r="K627" i="2"/>
  <c r="K626" i="2"/>
  <c r="K625" i="2"/>
  <c r="K624" i="2"/>
  <c r="K597" i="2"/>
  <c r="K596" i="2"/>
  <c r="K595" i="2"/>
  <c r="K594" i="2"/>
  <c r="K593" i="2"/>
  <c r="K591" i="2"/>
  <c r="K590" i="2"/>
  <c r="K589" i="2"/>
  <c r="K588" i="2"/>
  <c r="K587" i="2"/>
  <c r="K585" i="2"/>
  <c r="K584" i="2"/>
  <c r="K583" i="2"/>
  <c r="K582" i="2"/>
  <c r="K581" i="2"/>
  <c r="K579" i="2"/>
  <c r="K578" i="2"/>
  <c r="K577" i="2"/>
  <c r="K576" i="2"/>
  <c r="K575" i="2"/>
  <c r="K573" i="2"/>
  <c r="K572" i="2"/>
  <c r="K571" i="2"/>
  <c r="K570" i="2"/>
  <c r="K569" i="2"/>
  <c r="K567" i="2"/>
  <c r="K566" i="2"/>
  <c r="K565" i="2"/>
  <c r="K564" i="2"/>
  <c r="K563" i="2"/>
  <c r="K561" i="2"/>
  <c r="K560" i="2"/>
  <c r="K559" i="2"/>
  <c r="K558" i="2"/>
  <c r="K557" i="2"/>
  <c r="K555" i="2"/>
  <c r="K554" i="2"/>
  <c r="K553" i="2"/>
  <c r="K552" i="2"/>
  <c r="K551" i="2"/>
  <c r="K549" i="2"/>
  <c r="K548" i="2"/>
  <c r="K547" i="2"/>
  <c r="K546" i="2"/>
  <c r="K545" i="2"/>
  <c r="K544" i="2"/>
  <c r="K543" i="2"/>
  <c r="K542" i="2"/>
  <c r="K541" i="2"/>
  <c r="K539" i="2"/>
  <c r="K538" i="2"/>
  <c r="K537" i="2"/>
  <c r="K536" i="2"/>
  <c r="K535" i="2"/>
  <c r="K533" i="2"/>
  <c r="K532" i="2"/>
  <c r="K531" i="2"/>
  <c r="K530" i="2"/>
  <c r="K529" i="2"/>
  <c r="K527" i="2"/>
  <c r="K526" i="2"/>
  <c r="K525" i="2"/>
  <c r="K524" i="2"/>
  <c r="K523" i="2"/>
  <c r="K521" i="2"/>
  <c r="K520" i="2"/>
  <c r="K519" i="2"/>
  <c r="K518" i="2"/>
  <c r="K517" i="2"/>
  <c r="K515" i="2"/>
  <c r="K514" i="2"/>
  <c r="K513" i="2"/>
  <c r="K512" i="2"/>
  <c r="K511" i="2"/>
  <c r="K509" i="2"/>
  <c r="K508" i="2"/>
  <c r="K507" i="2"/>
  <c r="K506" i="2"/>
  <c r="K505" i="2"/>
  <c r="K503" i="2"/>
  <c r="K502" i="2"/>
  <c r="K501" i="2"/>
  <c r="K500" i="2"/>
  <c r="K499" i="2"/>
  <c r="K497" i="2"/>
  <c r="K496" i="2"/>
  <c r="K495" i="2"/>
  <c r="K494" i="2"/>
  <c r="K493" i="2"/>
  <c r="K492" i="2"/>
  <c r="K491" i="2"/>
  <c r="K490" i="2"/>
  <c r="K489" i="2"/>
  <c r="K488" i="2"/>
  <c r="K486" i="2"/>
  <c r="K485" i="2"/>
  <c r="K484" i="2"/>
  <c r="K483" i="2"/>
  <c r="K482" i="2"/>
  <c r="K480" i="2"/>
  <c r="K479" i="2"/>
  <c r="K478" i="2"/>
  <c r="K477" i="2"/>
  <c r="K476" i="2"/>
  <c r="K474" i="2"/>
  <c r="K473" i="2"/>
  <c r="K472" i="2"/>
  <c r="K471" i="2"/>
  <c r="K470" i="2"/>
  <c r="K468" i="2"/>
  <c r="K467" i="2"/>
  <c r="K466" i="2"/>
  <c r="K465" i="2"/>
  <c r="K464" i="2"/>
  <c r="K463" i="2"/>
  <c r="K462" i="2"/>
  <c r="K461" i="2"/>
  <c r="K460" i="2"/>
  <c r="K459" i="2"/>
  <c r="K458" i="2"/>
  <c r="K456" i="2"/>
  <c r="K455" i="2"/>
  <c r="K454" i="2"/>
  <c r="K453" i="2"/>
  <c r="K452" i="2"/>
  <c r="K450" i="2"/>
  <c r="K449" i="2"/>
  <c r="K448" i="2"/>
  <c r="K447" i="2"/>
  <c r="K446" i="2"/>
  <c r="K444" i="2"/>
  <c r="K443" i="2"/>
  <c r="K442" i="2"/>
  <c r="K441" i="2"/>
  <c r="K440" i="2"/>
  <c r="K438" i="2"/>
  <c r="K437" i="2"/>
  <c r="K436" i="2"/>
  <c r="K435" i="2"/>
  <c r="K434" i="2"/>
  <c r="K432" i="2"/>
  <c r="K431" i="2"/>
  <c r="K430" i="2"/>
  <c r="K429" i="2"/>
  <c r="K428" i="2"/>
  <c r="K426" i="2"/>
  <c r="K425" i="2"/>
  <c r="K424" i="2"/>
  <c r="K423" i="2"/>
  <c r="K422" i="2"/>
  <c r="K420" i="2"/>
  <c r="K419" i="2"/>
  <c r="K418" i="2"/>
  <c r="K417" i="2"/>
  <c r="K407" i="2"/>
  <c r="K406" i="2"/>
  <c r="K405" i="2"/>
  <c r="K404" i="2"/>
  <c r="K403" i="2"/>
  <c r="K401" i="2"/>
  <c r="K400" i="2"/>
  <c r="K399" i="2"/>
  <c r="K398" i="2"/>
  <c r="K397" i="2"/>
  <c r="K395" i="2"/>
  <c r="K394" i="2"/>
  <c r="K393" i="2"/>
  <c r="K392" i="2"/>
  <c r="K391" i="2"/>
  <c r="K389" i="2"/>
  <c r="K388" i="2"/>
  <c r="K387" i="2"/>
  <c r="K386" i="2"/>
  <c r="K385" i="2"/>
  <c r="K383" i="2"/>
  <c r="K382" i="2"/>
  <c r="K381" i="2"/>
  <c r="K380" i="2"/>
  <c r="K379" i="2"/>
  <c r="K378" i="2"/>
  <c r="K377" i="2"/>
  <c r="K376" i="2"/>
  <c r="K375" i="2"/>
  <c r="K373" i="2"/>
  <c r="K372" i="2"/>
  <c r="K371" i="2"/>
  <c r="K370" i="2"/>
  <c r="K369" i="2"/>
  <c r="K367" i="2"/>
  <c r="K366" i="2"/>
  <c r="K365" i="2"/>
  <c r="K364" i="2"/>
  <c r="K363" i="2"/>
  <c r="K361" i="2"/>
  <c r="K360" i="2"/>
  <c r="K359" i="2"/>
  <c r="K358" i="2"/>
  <c r="K357" i="2"/>
  <c r="K356" i="2"/>
  <c r="K355" i="2"/>
  <c r="K354" i="2"/>
  <c r="K353" i="2"/>
  <c r="K352" i="2"/>
  <c r="K351" i="2"/>
  <c r="K349" i="2"/>
  <c r="K348" i="2"/>
  <c r="K347" i="2"/>
  <c r="K346" i="2"/>
  <c r="K345" i="2"/>
  <c r="K343" i="2"/>
  <c r="K342" i="2"/>
  <c r="K341" i="2"/>
  <c r="K340" i="2"/>
  <c r="K339" i="2"/>
  <c r="K337" i="2"/>
  <c r="K336" i="2"/>
  <c r="K335" i="2"/>
  <c r="K334" i="2"/>
  <c r="K333" i="2"/>
  <c r="K331" i="2"/>
  <c r="K330" i="2"/>
  <c r="K329" i="2"/>
  <c r="K328" i="2"/>
  <c r="K327" i="2"/>
  <c r="K326" i="2"/>
  <c r="K325" i="2"/>
  <c r="K324" i="2"/>
  <c r="K323" i="2"/>
  <c r="K322" i="2"/>
  <c r="K320" i="2"/>
  <c r="K319" i="2"/>
  <c r="K318" i="2"/>
  <c r="K317" i="2"/>
  <c r="K316" i="2"/>
  <c r="K314" i="2"/>
  <c r="K313" i="2"/>
  <c r="K312" i="2"/>
  <c r="K311" i="2"/>
  <c r="K310" i="2"/>
  <c r="K308" i="2"/>
  <c r="K307" i="2"/>
  <c r="K306" i="2"/>
  <c r="K305" i="2"/>
  <c r="K304" i="2"/>
  <c r="K302" i="2"/>
  <c r="K301" i="2"/>
  <c r="K300" i="2"/>
  <c r="K299" i="2"/>
  <c r="K298" i="2"/>
  <c r="K287" i="2"/>
  <c r="K286" i="2"/>
  <c r="K285" i="2"/>
  <c r="K284" i="2"/>
  <c r="K283" i="2"/>
  <c r="K282" i="2"/>
  <c r="K269" i="2"/>
  <c r="K268" i="2"/>
  <c r="K267" i="2"/>
  <c r="K266" i="2"/>
  <c r="K265" i="2"/>
  <c r="K263" i="2"/>
  <c r="K262" i="2"/>
  <c r="K261" i="2"/>
  <c r="K260" i="2"/>
  <c r="K259" i="2"/>
  <c r="K257" i="2"/>
  <c r="K256" i="2"/>
  <c r="K255" i="2"/>
  <c r="K254" i="2"/>
  <c r="K253" i="2"/>
  <c r="K251" i="2"/>
  <c r="K250" i="2"/>
  <c r="K249" i="2"/>
  <c r="K248" i="2"/>
  <c r="K247" i="2"/>
  <c r="K245" i="2"/>
  <c r="K244" i="2"/>
  <c r="K243" i="2"/>
  <c r="K242" i="2"/>
  <c r="K241" i="2"/>
  <c r="K240" i="2"/>
  <c r="K238" i="2"/>
  <c r="K237" i="2"/>
  <c r="K236" i="2"/>
  <c r="K235" i="2"/>
  <c r="K234" i="2"/>
  <c r="K232" i="2"/>
  <c r="K231" i="2"/>
  <c r="K230" i="2"/>
  <c r="K229" i="2"/>
  <c r="K228" i="2"/>
  <c r="K226" i="2"/>
  <c r="K225" i="2"/>
  <c r="K224" i="2"/>
  <c r="K223" i="2"/>
  <c r="K222" i="2"/>
  <c r="K220" i="2"/>
  <c r="K219" i="2"/>
  <c r="K218" i="2"/>
  <c r="K217" i="2"/>
  <c r="K216" i="2"/>
  <c r="K214" i="2"/>
  <c r="K213" i="2"/>
  <c r="K212" i="2"/>
  <c r="K211" i="2"/>
  <c r="K210" i="2"/>
  <c r="K208" i="2"/>
  <c r="K207" i="2"/>
  <c r="K206" i="2"/>
  <c r="K205" i="2"/>
  <c r="K204" i="2"/>
  <c r="K202" i="2"/>
  <c r="K201" i="2"/>
  <c r="K200" i="2"/>
  <c r="K199" i="2"/>
  <c r="K198" i="2"/>
  <c r="K197" i="2"/>
  <c r="K196" i="2"/>
  <c r="K195" i="2"/>
  <c r="K194" i="2"/>
  <c r="K193" i="2"/>
  <c r="K191" i="2"/>
  <c r="K190" i="2"/>
  <c r="K189" i="2"/>
  <c r="K188" i="2"/>
  <c r="K187" i="2"/>
  <c r="K185" i="2"/>
  <c r="K184" i="2"/>
  <c r="K183" i="2"/>
  <c r="K182" i="2"/>
  <c r="K181" i="2"/>
  <c r="K179" i="2"/>
  <c r="K178" i="2"/>
  <c r="K177" i="2"/>
  <c r="K176" i="2"/>
  <c r="K175" i="2"/>
  <c r="K173" i="2"/>
  <c r="K172" i="2"/>
  <c r="K171" i="2"/>
  <c r="K170" i="2"/>
  <c r="K169" i="2"/>
  <c r="K167" i="2"/>
  <c r="K166" i="2"/>
  <c r="K165" i="2"/>
  <c r="K164" i="2"/>
  <c r="K163" i="2"/>
  <c r="K162" i="2"/>
  <c r="K161" i="2"/>
  <c r="K160" i="2"/>
  <c r="K158" i="2"/>
  <c r="K157" i="2"/>
  <c r="K156" i="2"/>
  <c r="K155" i="2"/>
  <c r="K154" i="2"/>
  <c r="K152" i="2"/>
  <c r="K151" i="2"/>
  <c r="K150" i="2"/>
  <c r="K149" i="2"/>
  <c r="K148" i="2"/>
  <c r="K146" i="2"/>
  <c r="K145" i="2"/>
  <c r="K144" i="2"/>
  <c r="K143" i="2"/>
  <c r="K142" i="2"/>
  <c r="K141" i="2"/>
  <c r="K140" i="2"/>
  <c r="K139" i="2"/>
  <c r="K138" i="2"/>
  <c r="K136" i="2"/>
  <c r="K135" i="2"/>
  <c r="K134" i="2"/>
  <c r="K133" i="2"/>
  <c r="K132" i="2"/>
  <c r="K130" i="2"/>
  <c r="K129" i="2"/>
  <c r="K112" i="2"/>
  <c r="K111" i="2"/>
  <c r="K110" i="2"/>
  <c r="K109" i="2"/>
  <c r="K108" i="2"/>
  <c r="K106" i="2"/>
  <c r="K105" i="2"/>
  <c r="K104" i="2"/>
  <c r="K103" i="2"/>
  <c r="K102" i="2"/>
  <c r="K100" i="2"/>
  <c r="K99" i="2"/>
  <c r="K98" i="2"/>
  <c r="K97" i="2"/>
  <c r="K96" i="2"/>
  <c r="K94" i="2"/>
  <c r="K93" i="2"/>
  <c r="K92" i="2"/>
  <c r="K91" i="2"/>
  <c r="K90" i="2"/>
  <c r="K88" i="2"/>
  <c r="K87" i="2"/>
  <c r="K86" i="2"/>
  <c r="K85" i="2"/>
  <c r="K84" i="2"/>
  <c r="K82" i="2"/>
  <c r="K81" i="2"/>
  <c r="K80" i="2"/>
  <c r="K75" i="2"/>
  <c r="K74" i="2"/>
  <c r="K73" i="2"/>
  <c r="K72" i="2"/>
  <c r="K70" i="2"/>
  <c r="K69" i="2"/>
  <c r="K68" i="2"/>
  <c r="K67" i="2"/>
  <c r="K66" i="2"/>
  <c r="K64" i="2"/>
  <c r="K63" i="2"/>
  <c r="K62" i="2"/>
  <c r="K61" i="2"/>
  <c r="K60" i="2"/>
  <c r="K58" i="2"/>
  <c r="K57" i="2"/>
  <c r="K56" i="2"/>
  <c r="K55" i="2"/>
  <c r="K54" i="2"/>
  <c r="K52" i="2"/>
  <c r="K51" i="2"/>
  <c r="K50" i="2"/>
  <c r="K49" i="2"/>
  <c r="K48" i="2"/>
  <c r="K47" i="2"/>
  <c r="K46" i="2"/>
  <c r="K45" i="2"/>
  <c r="K44" i="2"/>
  <c r="K42" i="2"/>
  <c r="K41" i="2"/>
  <c r="K40" i="2"/>
  <c r="K39" i="2"/>
  <c r="K38" i="2"/>
  <c r="K36" i="2"/>
  <c r="K35" i="2"/>
  <c r="K34" i="2"/>
  <c r="K33" i="2"/>
  <c r="K32" i="2"/>
  <c r="K30" i="2"/>
  <c r="K29" i="2"/>
  <c r="K28" i="2"/>
  <c r="K27" i="2"/>
  <c r="K26" i="2"/>
  <c r="K24" i="2"/>
  <c r="K23" i="2"/>
  <c r="K22" i="2"/>
  <c r="K21" i="2"/>
  <c r="K20" i="2"/>
  <c r="K19" i="2"/>
  <c r="K18" i="2"/>
  <c r="K17" i="2"/>
  <c r="K16" i="2"/>
  <c r="K14" i="2"/>
  <c r="K13" i="2"/>
  <c r="K12" i="2"/>
  <c r="K11" i="2"/>
  <c r="K10" i="2"/>
  <c r="K8" i="2"/>
  <c r="K7" i="2"/>
  <c r="K6" i="2"/>
  <c r="K5" i="2"/>
  <c r="K4" i="2"/>
  <c r="B276" i="12" l="1"/>
  <c r="K275" i="12" s="1"/>
  <c r="L236" i="2" l="1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81" i="2"/>
  <c r="L980" i="2"/>
  <c r="L979" i="2"/>
  <c r="L978" i="2"/>
  <c r="L977" i="2"/>
  <c r="L976" i="2"/>
  <c r="L974" i="2"/>
  <c r="L973" i="2"/>
  <c r="L972" i="2"/>
  <c r="L971" i="2"/>
  <c r="L970" i="2"/>
  <c r="L951" i="2"/>
  <c r="L950" i="2"/>
  <c r="L949" i="2"/>
  <c r="L948" i="2"/>
  <c r="L947" i="2"/>
  <c r="L945" i="2"/>
  <c r="L944" i="2"/>
  <c r="L943" i="2"/>
  <c r="L942" i="2"/>
  <c r="L941" i="2"/>
  <c r="L939" i="2"/>
  <c r="L938" i="2"/>
  <c r="L937" i="2"/>
  <c r="L936" i="2"/>
  <c r="L935" i="2"/>
  <c r="L933" i="2"/>
  <c r="L932" i="2"/>
  <c r="L931" i="2"/>
  <c r="L930" i="2"/>
  <c r="L929" i="2"/>
  <c r="L927" i="2"/>
  <c r="L926" i="2"/>
  <c r="L925" i="2"/>
  <c r="L924" i="2"/>
  <c r="L923" i="2"/>
  <c r="L921" i="2"/>
  <c r="L920" i="2"/>
  <c r="L919" i="2"/>
  <c r="L918" i="2"/>
  <c r="L917" i="2"/>
  <c r="L915" i="2"/>
  <c r="L914" i="2"/>
  <c r="L913" i="2"/>
  <c r="L912" i="2"/>
  <c r="L911" i="2"/>
  <c r="L909" i="2"/>
  <c r="L908" i="2"/>
  <c r="L907" i="2"/>
  <c r="L906" i="2"/>
  <c r="L905" i="2"/>
  <c r="L900" i="2"/>
  <c r="L899" i="2"/>
  <c r="L898" i="2"/>
  <c r="L897" i="2"/>
  <c r="L896" i="2"/>
  <c r="L895" i="2"/>
  <c r="L893" i="2"/>
  <c r="L892" i="2"/>
  <c r="L891" i="2"/>
  <c r="L890" i="2"/>
  <c r="L889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5" i="2"/>
  <c r="L864" i="2"/>
  <c r="L863" i="2"/>
  <c r="L862" i="2"/>
  <c r="L861" i="2"/>
  <c r="L859" i="2"/>
  <c r="L858" i="2"/>
  <c r="L857" i="2"/>
  <c r="L856" i="2"/>
  <c r="L855" i="2"/>
  <c r="L854" i="2"/>
  <c r="L853" i="2"/>
  <c r="L852" i="2"/>
  <c r="L851" i="2"/>
  <c r="L850" i="2"/>
  <c r="L849" i="2"/>
  <c r="L836" i="2"/>
  <c r="L835" i="2"/>
  <c r="L834" i="2"/>
  <c r="L833" i="2"/>
  <c r="L831" i="2"/>
  <c r="L830" i="2"/>
  <c r="L829" i="2"/>
  <c r="L828" i="2"/>
  <c r="L827" i="2"/>
  <c r="L825" i="2"/>
  <c r="L824" i="2"/>
  <c r="L823" i="2"/>
  <c r="L822" i="2"/>
  <c r="L821" i="2"/>
  <c r="L819" i="2"/>
  <c r="L818" i="2"/>
  <c r="L817" i="2"/>
  <c r="L816" i="2"/>
  <c r="L815" i="2"/>
  <c r="L813" i="2"/>
  <c r="L812" i="2"/>
  <c r="L811" i="2"/>
  <c r="L810" i="2"/>
  <c r="L809" i="2"/>
  <c r="L807" i="2"/>
  <c r="L806" i="2"/>
  <c r="L805" i="2"/>
  <c r="L804" i="2"/>
  <c r="L803" i="2"/>
  <c r="L801" i="2"/>
  <c r="L800" i="2"/>
  <c r="L799" i="2"/>
  <c r="L798" i="2"/>
  <c r="L797" i="2"/>
  <c r="L795" i="2"/>
  <c r="L794" i="2"/>
  <c r="L793" i="2"/>
  <c r="L792" i="2"/>
  <c r="L791" i="2"/>
  <c r="L789" i="2"/>
  <c r="L788" i="2"/>
  <c r="L787" i="2"/>
  <c r="L786" i="2"/>
  <c r="L785" i="2"/>
  <c r="L783" i="2"/>
  <c r="L782" i="2"/>
  <c r="L781" i="2"/>
  <c r="L780" i="2"/>
  <c r="L779" i="2"/>
  <c r="L771" i="2"/>
  <c r="L770" i="2"/>
  <c r="L769" i="2"/>
  <c r="L768" i="2"/>
  <c r="L767" i="2"/>
  <c r="L765" i="2"/>
  <c r="L764" i="2"/>
  <c r="L763" i="2"/>
  <c r="L762" i="2"/>
  <c r="L761" i="2"/>
  <c r="L759" i="2"/>
  <c r="L758" i="2"/>
  <c r="L757" i="2"/>
  <c r="L756" i="2"/>
  <c r="L755" i="2"/>
  <c r="L747" i="2"/>
  <c r="L746" i="2"/>
  <c r="L745" i="2"/>
  <c r="L744" i="2"/>
  <c r="L743" i="2"/>
  <c r="L742" i="2"/>
  <c r="L741" i="2"/>
  <c r="L740" i="2"/>
  <c r="L739" i="2"/>
  <c r="L738" i="2"/>
  <c r="L737" i="2"/>
  <c r="L735" i="2"/>
  <c r="L734" i="2"/>
  <c r="L733" i="2"/>
  <c r="L732" i="2"/>
  <c r="L731" i="2"/>
  <c r="L729" i="2"/>
  <c r="L728" i="2"/>
  <c r="L727" i="2"/>
  <c r="L726" i="2"/>
  <c r="L725" i="2"/>
  <c r="L723" i="2"/>
  <c r="L722" i="2"/>
  <c r="L721" i="2"/>
  <c r="L720" i="2"/>
  <c r="L719" i="2"/>
  <c r="L717" i="2"/>
  <c r="L716" i="2"/>
  <c r="L715" i="2"/>
  <c r="L714" i="2"/>
  <c r="L713" i="2"/>
  <c r="L711" i="2"/>
  <c r="L710" i="2"/>
  <c r="L709" i="2"/>
  <c r="L708" i="2"/>
  <c r="L707" i="2"/>
  <c r="L701" i="2"/>
  <c r="L700" i="2"/>
  <c r="L699" i="2"/>
  <c r="L698" i="2"/>
  <c r="L697" i="2"/>
  <c r="L695" i="2"/>
  <c r="L694" i="2"/>
  <c r="L693" i="2"/>
  <c r="L692" i="2"/>
  <c r="L691" i="2"/>
  <c r="L689" i="2"/>
  <c r="L688" i="2"/>
  <c r="L687" i="2"/>
  <c r="L686" i="2"/>
  <c r="L685" i="2"/>
  <c r="L678" i="2"/>
  <c r="L677" i="2"/>
  <c r="L676" i="2"/>
  <c r="L675" i="2"/>
  <c r="L674" i="2"/>
  <c r="L672" i="2"/>
  <c r="L671" i="2"/>
  <c r="L670" i="2"/>
  <c r="L669" i="2"/>
  <c r="L668" i="2"/>
  <c r="L666" i="2"/>
  <c r="L665" i="2"/>
  <c r="L664" i="2"/>
  <c r="L663" i="2"/>
  <c r="L662" i="2"/>
  <c r="L661" i="2"/>
  <c r="L659" i="2"/>
  <c r="L658" i="2"/>
  <c r="L657" i="2"/>
  <c r="L656" i="2"/>
  <c r="L654" i="2"/>
  <c r="L653" i="2"/>
  <c r="L652" i="2"/>
  <c r="L651" i="2"/>
  <c r="L650" i="2"/>
  <c r="L644" i="2"/>
  <c r="L643" i="2"/>
  <c r="L642" i="2"/>
  <c r="L641" i="2"/>
  <c r="L640" i="2"/>
  <c r="L638" i="2"/>
  <c r="L637" i="2"/>
  <c r="L636" i="2"/>
  <c r="L635" i="2"/>
  <c r="L634" i="2"/>
  <c r="L632" i="2"/>
  <c r="L631" i="2"/>
  <c r="L630" i="2"/>
  <c r="L629" i="2"/>
  <c r="L628" i="2"/>
  <c r="L597" i="2"/>
  <c r="L596" i="2"/>
  <c r="L595" i="2"/>
  <c r="L594" i="2"/>
  <c r="L593" i="2"/>
  <c r="L592" i="2"/>
  <c r="L590" i="2"/>
  <c r="L589" i="2"/>
  <c r="L588" i="2"/>
  <c r="L587" i="2"/>
  <c r="L586" i="2"/>
  <c r="L584" i="2"/>
  <c r="L583" i="2"/>
  <c r="L582" i="2"/>
  <c r="L581" i="2"/>
  <c r="L580" i="2"/>
  <c r="L578" i="2"/>
  <c r="L577" i="2"/>
  <c r="L576" i="2"/>
  <c r="L575" i="2"/>
  <c r="L574" i="2"/>
  <c r="L572" i="2"/>
  <c r="L571" i="2"/>
  <c r="L570" i="2"/>
  <c r="L569" i="2"/>
  <c r="L568" i="2"/>
  <c r="L566" i="2"/>
  <c r="L565" i="2"/>
  <c r="L564" i="2"/>
  <c r="L563" i="2"/>
  <c r="L562" i="2"/>
  <c r="L560" i="2"/>
  <c r="L559" i="2"/>
  <c r="L558" i="2"/>
  <c r="L557" i="2"/>
  <c r="L556" i="2"/>
  <c r="L554" i="2"/>
  <c r="L553" i="2"/>
  <c r="L552" i="2"/>
  <c r="L551" i="2"/>
  <c r="L550" i="2"/>
  <c r="L544" i="2"/>
  <c r="L543" i="2"/>
  <c r="L542" i="2"/>
  <c r="L541" i="2"/>
  <c r="L540" i="2"/>
  <c r="L538" i="2"/>
  <c r="L537" i="2"/>
  <c r="L536" i="2"/>
  <c r="L535" i="2"/>
  <c r="L534" i="2"/>
  <c r="L532" i="2"/>
  <c r="L531" i="2"/>
  <c r="L530" i="2"/>
  <c r="L529" i="2"/>
  <c r="L528" i="2"/>
  <c r="L526" i="2"/>
  <c r="L525" i="2"/>
  <c r="L524" i="2"/>
  <c r="L523" i="2"/>
  <c r="L522" i="2"/>
  <c r="L520" i="2"/>
  <c r="L519" i="2"/>
  <c r="L518" i="2"/>
  <c r="L517" i="2"/>
  <c r="L516" i="2"/>
  <c r="L514" i="2"/>
  <c r="L513" i="2"/>
  <c r="L512" i="2"/>
  <c r="L511" i="2"/>
  <c r="L510" i="2"/>
  <c r="L508" i="2"/>
  <c r="L507" i="2"/>
  <c r="L506" i="2"/>
  <c r="L505" i="2"/>
  <c r="L504" i="2"/>
  <c r="L502" i="2"/>
  <c r="L501" i="2"/>
  <c r="L500" i="2"/>
  <c r="L499" i="2"/>
  <c r="L498" i="2"/>
  <c r="L491" i="2"/>
  <c r="L490" i="2"/>
  <c r="L489" i="2"/>
  <c r="L488" i="2"/>
  <c r="L487" i="2"/>
  <c r="L485" i="2"/>
  <c r="L484" i="2"/>
  <c r="L483" i="2"/>
  <c r="L482" i="2"/>
  <c r="L481" i="2"/>
  <c r="L480" i="2"/>
  <c r="L478" i="2"/>
  <c r="L477" i="2"/>
  <c r="L476" i="2"/>
  <c r="L475" i="2"/>
  <c r="L473" i="2"/>
  <c r="L472" i="2"/>
  <c r="L471" i="2"/>
  <c r="L470" i="2"/>
  <c r="L469" i="2"/>
  <c r="L462" i="2"/>
  <c r="L461" i="2"/>
  <c r="L460" i="2"/>
  <c r="L459" i="2"/>
  <c r="L458" i="2"/>
  <c r="L457" i="2"/>
  <c r="L455" i="2"/>
  <c r="L454" i="2"/>
  <c r="L453" i="2"/>
  <c r="L452" i="2"/>
  <c r="L451" i="2"/>
  <c r="L449" i="2"/>
  <c r="L448" i="2"/>
  <c r="L447" i="2"/>
  <c r="L446" i="2"/>
  <c r="L445" i="2"/>
  <c r="L443" i="2"/>
  <c r="L442" i="2"/>
  <c r="L441" i="2"/>
  <c r="L440" i="2"/>
  <c r="L439" i="2"/>
  <c r="L437" i="2"/>
  <c r="L436" i="2"/>
  <c r="L435" i="2"/>
  <c r="L434" i="2"/>
  <c r="L433" i="2"/>
  <c r="L431" i="2"/>
  <c r="L430" i="2"/>
  <c r="L429" i="2"/>
  <c r="L428" i="2"/>
  <c r="L427" i="2"/>
  <c r="L425" i="2"/>
  <c r="L424" i="2"/>
  <c r="L423" i="2"/>
  <c r="L422" i="2"/>
  <c r="L421" i="2"/>
  <c r="L406" i="2"/>
  <c r="L405" i="2"/>
  <c r="L404" i="2"/>
  <c r="L403" i="2"/>
  <c r="L402" i="2"/>
  <c r="L400" i="2"/>
  <c r="L399" i="2"/>
  <c r="L398" i="2"/>
  <c r="L397" i="2"/>
  <c r="L396" i="2"/>
  <c r="L395" i="2"/>
  <c r="L393" i="2"/>
  <c r="L392" i="2"/>
  <c r="L391" i="2"/>
  <c r="L390" i="2"/>
  <c r="L388" i="2"/>
  <c r="L387" i="2"/>
  <c r="L386" i="2"/>
  <c r="L385" i="2"/>
  <c r="L384" i="2"/>
  <c r="L383" i="2"/>
  <c r="L382" i="2"/>
  <c r="L377" i="2"/>
  <c r="L376" i="2"/>
  <c r="L375" i="2"/>
  <c r="L374" i="2"/>
  <c r="L372" i="2"/>
  <c r="L371" i="2"/>
  <c r="L370" i="2"/>
  <c r="L369" i="2"/>
  <c r="L368" i="2"/>
  <c r="L366" i="2"/>
  <c r="L365" i="2"/>
  <c r="L364" i="2"/>
  <c r="L363" i="2"/>
  <c r="L362" i="2"/>
  <c r="L354" i="2"/>
  <c r="L353" i="2"/>
  <c r="L352" i="2"/>
  <c r="L351" i="2"/>
  <c r="L350" i="2"/>
  <c r="L348" i="2"/>
  <c r="L347" i="2"/>
  <c r="L346" i="2"/>
  <c r="L345" i="2"/>
  <c r="L344" i="2"/>
  <c r="L342" i="2"/>
  <c r="L341" i="2"/>
  <c r="L340" i="2"/>
  <c r="L339" i="2"/>
  <c r="L338" i="2"/>
  <c r="L336" i="2"/>
  <c r="L335" i="2"/>
  <c r="L334" i="2"/>
  <c r="L333" i="2"/>
  <c r="L332" i="2"/>
  <c r="L325" i="2"/>
  <c r="L324" i="2"/>
  <c r="L323" i="2"/>
  <c r="L322" i="2"/>
  <c r="L321" i="2"/>
  <c r="L319" i="2"/>
  <c r="L318" i="2"/>
  <c r="L317" i="2"/>
  <c r="L316" i="2"/>
  <c r="L315" i="2"/>
  <c r="L313" i="2"/>
  <c r="L312" i="2"/>
  <c r="L311" i="2"/>
  <c r="L310" i="2"/>
  <c r="L309" i="2"/>
  <c r="L307" i="2"/>
  <c r="L306" i="2"/>
  <c r="L305" i="2"/>
  <c r="L304" i="2"/>
  <c r="L303" i="2"/>
  <c r="L301" i="2"/>
  <c r="L300" i="2"/>
  <c r="L299" i="2"/>
  <c r="L298" i="2"/>
  <c r="L297" i="2"/>
  <c r="L268" i="2"/>
  <c r="L267" i="2"/>
  <c r="L266" i="2"/>
  <c r="L265" i="2"/>
  <c r="L264" i="2"/>
  <c r="L262" i="2"/>
  <c r="L261" i="2"/>
  <c r="L260" i="2"/>
  <c r="L259" i="2"/>
  <c r="L258" i="2"/>
  <c r="L256" i="2"/>
  <c r="L255" i="2"/>
  <c r="L254" i="2"/>
  <c r="L253" i="2"/>
  <c r="L252" i="2"/>
  <c r="L250" i="2"/>
  <c r="L249" i="2"/>
  <c r="L248" i="2"/>
  <c r="L247" i="2"/>
  <c r="L246" i="2"/>
  <c r="L243" i="2"/>
  <c r="L242" i="2"/>
  <c r="L241" i="2"/>
  <c r="L240" i="2"/>
  <c r="L239" i="2"/>
  <c r="L237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3" i="2"/>
  <c r="L212" i="2"/>
  <c r="L211" i="2"/>
  <c r="L210" i="2"/>
  <c r="L209" i="2"/>
  <c r="L207" i="2"/>
  <c r="L206" i="2"/>
  <c r="L205" i="2"/>
  <c r="L204" i="2"/>
  <c r="L203" i="2"/>
  <c r="L195" i="2"/>
  <c r="L194" i="2"/>
  <c r="L193" i="2"/>
  <c r="L192" i="2"/>
  <c r="L189" i="2"/>
  <c r="L188" i="2"/>
  <c r="L187" i="2"/>
  <c r="L186" i="2"/>
  <c r="L184" i="2"/>
  <c r="L183" i="2"/>
  <c r="L182" i="2"/>
  <c r="L181" i="2"/>
  <c r="L180" i="2"/>
  <c r="L178" i="2"/>
  <c r="L177" i="2"/>
  <c r="L176" i="2"/>
  <c r="L175" i="2"/>
  <c r="L174" i="2"/>
  <c r="L172" i="2"/>
  <c r="L171" i="2"/>
  <c r="L170" i="2"/>
  <c r="L169" i="2"/>
  <c r="L168" i="2"/>
  <c r="L163" i="2"/>
  <c r="L162" i="2"/>
  <c r="L161" i="2"/>
  <c r="L160" i="2"/>
  <c r="L159" i="2"/>
  <c r="L157" i="2"/>
  <c r="L156" i="2"/>
  <c r="L155" i="2"/>
  <c r="L154" i="2"/>
  <c r="L153" i="2"/>
  <c r="L151" i="2"/>
  <c r="L150" i="2"/>
  <c r="L149" i="2"/>
  <c r="L148" i="2"/>
  <c r="L147" i="2"/>
  <c r="L141" i="2"/>
  <c r="L140" i="2"/>
  <c r="L139" i="2"/>
  <c r="L138" i="2"/>
  <c r="L137" i="2"/>
  <c r="L135" i="2"/>
  <c r="L134" i="2"/>
  <c r="L133" i="2"/>
  <c r="L132" i="2"/>
  <c r="L131" i="2"/>
  <c r="L111" i="2"/>
  <c r="L110" i="2"/>
  <c r="L109" i="2"/>
  <c r="L108" i="2"/>
  <c r="L107" i="2"/>
  <c r="L105" i="2"/>
  <c r="L104" i="2"/>
  <c r="L103" i="2"/>
  <c r="L102" i="2"/>
  <c r="L101" i="2"/>
  <c r="L99" i="2"/>
  <c r="L98" i="2"/>
  <c r="L97" i="2"/>
  <c r="L96" i="2"/>
  <c r="L95" i="2"/>
  <c r="L93" i="2"/>
  <c r="L92" i="2"/>
  <c r="L91" i="2"/>
  <c r="L90" i="2"/>
  <c r="L89" i="2"/>
  <c r="L87" i="2"/>
  <c r="L86" i="2"/>
  <c r="L85" i="2"/>
  <c r="L84" i="2"/>
  <c r="L83" i="2"/>
  <c r="L75" i="2"/>
  <c r="L74" i="2"/>
  <c r="L73" i="2"/>
  <c r="L72" i="2"/>
  <c r="L71" i="2"/>
  <c r="L69" i="2"/>
  <c r="L68" i="2"/>
  <c r="L67" i="2"/>
  <c r="L66" i="2"/>
  <c r="L65" i="2"/>
  <c r="L63" i="2"/>
  <c r="L62" i="2"/>
  <c r="L61" i="2"/>
  <c r="L60" i="2"/>
  <c r="L59" i="2"/>
  <c r="L57" i="2"/>
  <c r="L56" i="2"/>
  <c r="L55" i="2"/>
  <c r="L54" i="2"/>
  <c r="L53" i="2"/>
  <c r="L47" i="2"/>
  <c r="L46" i="2"/>
  <c r="L45" i="2"/>
  <c r="L44" i="2"/>
  <c r="L43" i="2"/>
  <c r="L41" i="2"/>
  <c r="L40" i="2"/>
  <c r="L39" i="2"/>
  <c r="L38" i="2"/>
  <c r="L37" i="2"/>
  <c r="L35" i="2"/>
  <c r="L34" i="2"/>
  <c r="L33" i="2"/>
  <c r="L32" i="2"/>
  <c r="L31" i="2"/>
  <c r="L29" i="2"/>
  <c r="L28" i="2"/>
  <c r="L27" i="2"/>
  <c r="L26" i="2"/>
  <c r="L25" i="2"/>
  <c r="L19" i="2"/>
  <c r="L18" i="2"/>
  <c r="L17" i="2"/>
  <c r="L16" i="2"/>
  <c r="L15" i="2"/>
  <c r="L13" i="2"/>
  <c r="L12" i="2"/>
  <c r="L11" i="2"/>
  <c r="L10" i="2"/>
  <c r="L9" i="2"/>
  <c r="L7" i="2"/>
  <c r="L6" i="2"/>
  <c r="L5" i="2"/>
  <c r="L4" i="2"/>
  <c r="L3" i="2"/>
  <c r="L2" i="2"/>
  <c r="L1" i="2"/>
  <c r="B57" i="4"/>
  <c r="L56" i="4" s="1"/>
  <c r="B120" i="12"/>
  <c r="K119" i="12" s="1"/>
  <c r="B114" i="12"/>
  <c r="K113" i="12" s="1"/>
  <c r="B88" i="12"/>
  <c r="K87" i="12" s="1"/>
  <c r="B126" i="12"/>
  <c r="K125" i="12" s="1"/>
  <c r="B22" i="4"/>
  <c r="L21" i="4" s="1"/>
  <c r="B44" i="8"/>
  <c r="K43" i="8" s="1"/>
  <c r="B309" i="7"/>
  <c r="K308" i="7" s="1"/>
  <c r="B351" i="2" l="1"/>
  <c r="K350" i="2" s="1"/>
  <c r="B528" i="4"/>
  <c r="L527" i="4" s="1"/>
  <c r="B1059" i="2" l="1"/>
  <c r="K1058" i="2" s="1"/>
  <c r="B749" i="8" l="1"/>
  <c r="K748" i="8" s="1"/>
  <c r="B5" i="10"/>
  <c r="K4" i="10" s="1"/>
  <c r="B743" i="8"/>
  <c r="K742" i="8" s="1"/>
  <c r="B11" i="10"/>
  <c r="K10" i="10" s="1"/>
  <c r="B17" i="10"/>
  <c r="K16" i="10" s="1"/>
  <c r="B375" i="10"/>
  <c r="K374" i="10" s="1"/>
  <c r="B737" i="8"/>
  <c r="K736" i="8" s="1"/>
  <c r="B23" i="10"/>
  <c r="K22" i="10" s="1"/>
  <c r="B29" i="10"/>
  <c r="K28" i="10" s="1"/>
  <c r="B35" i="10"/>
  <c r="K34" i="10" s="1"/>
  <c r="B41" i="10"/>
  <c r="K40" i="10" s="1"/>
  <c r="B47" i="10"/>
  <c r="K46" i="10" s="1"/>
  <c r="B53" i="10"/>
  <c r="K52" i="10" s="1"/>
  <c r="B59" i="10"/>
  <c r="K58" i="10" s="1"/>
  <c r="B65" i="10"/>
  <c r="K64" i="10" s="1"/>
  <c r="B71" i="10"/>
  <c r="K70" i="10" s="1"/>
  <c r="B77" i="10"/>
  <c r="K76" i="10" s="1"/>
  <c r="B83" i="10" l="1"/>
  <c r="K82" i="10" s="1"/>
  <c r="B89" i="10"/>
  <c r="K88" i="10" s="1"/>
  <c r="B95" i="10"/>
  <c r="K94" i="10" s="1"/>
  <c r="B101" i="10"/>
  <c r="K100" i="10" s="1"/>
  <c r="B107" i="10"/>
  <c r="K106" i="10" s="1"/>
  <c r="B113" i="10"/>
  <c r="K112" i="10" s="1"/>
  <c r="B119" i="10"/>
  <c r="K118" i="10" s="1"/>
  <c r="B125" i="10"/>
  <c r="K124" i="10" s="1"/>
  <c r="B131" i="10"/>
  <c r="K130" i="10" s="1"/>
  <c r="B137" i="10"/>
  <c r="K136" i="10" s="1"/>
  <c r="B143" i="10"/>
  <c r="K142" i="10" s="1"/>
  <c r="B149" i="10"/>
  <c r="K148" i="10" s="1"/>
  <c r="B155" i="10"/>
  <c r="K154" i="10" s="1"/>
  <c r="B156" i="12"/>
  <c r="K155" i="12" s="1"/>
  <c r="B519" i="3"/>
  <c r="K518" i="3" s="1"/>
  <c r="B192" i="10"/>
  <c r="K191" i="10" s="1"/>
  <c r="B630" i="8"/>
  <c r="K629" i="8" s="1"/>
  <c r="B791" i="8"/>
  <c r="K790" i="8" s="1"/>
  <c r="B136" i="8"/>
  <c r="K135" i="8" s="1"/>
  <c r="B744" i="2"/>
  <c r="K743" i="2" s="1"/>
  <c r="B198" i="10"/>
  <c r="K197" i="10" s="1"/>
  <c r="B62" i="12"/>
  <c r="K61" i="12" s="1"/>
  <c r="B874" i="2"/>
  <c r="K873" i="2" s="1"/>
  <c r="B698" i="8"/>
  <c r="K697" i="8" s="1"/>
  <c r="B395" i="12"/>
  <c r="K394" i="12" s="1"/>
  <c r="B569" i="8"/>
  <c r="K568" i="8" s="1"/>
  <c r="B179" i="12"/>
  <c r="K178" i="12" s="1"/>
  <c r="B601" i="8"/>
  <c r="K600" i="8" s="1"/>
  <c r="B1053" i="2"/>
  <c r="K1052" i="2" s="1"/>
  <c r="B738" i="2"/>
  <c r="K737" i="2" s="1"/>
  <c r="B148" i="7"/>
  <c r="K147" i="7" s="1"/>
  <c r="B761" i="8"/>
  <c r="K760" i="8" s="1"/>
  <c r="B361" i="4"/>
  <c r="L360" i="4" s="1"/>
  <c r="B755" i="8"/>
  <c r="K754" i="8" s="1"/>
  <c r="B496" i="8"/>
  <c r="K495" i="8" s="1"/>
  <c r="B338" i="8"/>
  <c r="K337" i="8" s="1"/>
  <c r="B332" i="8"/>
  <c r="K331" i="8" s="1"/>
  <c r="B326" i="8"/>
  <c r="K325" i="8" s="1"/>
  <c r="B509" i="8"/>
  <c r="K508" i="8" s="1"/>
  <c r="B662" i="8"/>
  <c r="K661" i="8" s="1"/>
  <c r="B184" i="8"/>
  <c r="K183" i="8" s="1"/>
  <c r="B385" i="2"/>
  <c r="K384" i="2" s="1"/>
  <c r="B247" i="2"/>
  <c r="K246" i="2" s="1"/>
  <c r="B516" i="4"/>
  <c r="L515" i="4" s="1"/>
  <c r="B496" i="4"/>
  <c r="L495" i="4" s="1"/>
  <c r="B522" i="4"/>
  <c r="L521" i="4" s="1"/>
  <c r="B167" i="12"/>
  <c r="K166" i="12" s="1"/>
  <c r="B511" i="7"/>
  <c r="K510" i="7" s="1"/>
  <c r="B330" i="7"/>
  <c r="K329" i="7" s="1"/>
  <c r="B51" i="7"/>
  <c r="K50" i="7" s="1"/>
  <c r="B122" i="7"/>
  <c r="K121" i="7" s="1"/>
  <c r="B773" i="8"/>
  <c r="K772" i="8" s="1"/>
  <c r="B767" i="8"/>
  <c r="K766" i="8" s="1"/>
  <c r="B92" i="5"/>
  <c r="K91" i="5" s="1"/>
  <c r="B6" i="5"/>
  <c r="K5" i="5" s="1"/>
  <c r="B513" i="3"/>
  <c r="K512" i="3" s="1"/>
  <c r="B186" i="3"/>
  <c r="K185" i="3" s="1"/>
  <c r="B316" i="10"/>
  <c r="K315" i="10" s="1"/>
  <c r="B508" i="3"/>
  <c r="K507" i="3" s="1"/>
  <c r="B656" i="8"/>
  <c r="K655" i="8" s="1"/>
  <c r="B84" i="2"/>
  <c r="K83" i="2" s="1"/>
  <c r="B116" i="7"/>
  <c r="K115" i="7" s="1"/>
  <c r="B204" i="12"/>
  <c r="K203" i="12" s="1"/>
  <c r="B479" i="7"/>
  <c r="K478" i="7" s="1"/>
  <c r="B636" i="8"/>
  <c r="K635" i="8" s="1"/>
  <c r="B178" i="3"/>
  <c r="K177" i="3" s="1"/>
  <c r="B325" i="4"/>
  <c r="L324" i="4" s="1"/>
  <c r="B247" i="3"/>
  <c r="B557" i="8"/>
  <c r="K556" i="8" s="1"/>
  <c r="B180" i="4"/>
  <c r="L179" i="4" s="1"/>
  <c r="B345" i="3"/>
  <c r="K344" i="3" s="1"/>
  <c r="B351" i="3"/>
  <c r="K350" i="3" s="1"/>
  <c r="B337" i="3"/>
  <c r="K336" i="3" s="1"/>
  <c r="B399" i="4"/>
  <c r="L398" i="4" s="1"/>
  <c r="K246" i="3" l="1"/>
  <c r="B371" i="7"/>
  <c r="K370" i="7" s="1"/>
  <c r="B850" i="2"/>
  <c r="K849" i="2" s="1"/>
  <c r="B484" i="4"/>
  <c r="L483" i="4" s="1"/>
  <c r="B4" i="7"/>
  <c r="K3" i="7" s="1"/>
  <c r="B59" i="8"/>
  <c r="K58" i="8" s="1"/>
  <c r="B387" i="10"/>
  <c r="K386" i="10" s="1"/>
  <c r="B285" i="4"/>
  <c r="L284" i="4" s="1"/>
  <c r="B457" i="3"/>
  <c r="K456" i="3" s="1"/>
  <c r="B704" i="8"/>
  <c r="K703" i="8" s="1"/>
  <c r="B247" i="4"/>
  <c r="L246" i="4" s="1"/>
  <c r="B253" i="2"/>
  <c r="K252" i="2" s="1"/>
  <c r="B253" i="3"/>
  <c r="K252" i="3" s="1"/>
  <c r="B337" i="12"/>
  <c r="K336" i="12" s="1"/>
  <c r="B260" i="8"/>
  <c r="K259" i="8" s="1"/>
  <c r="B44" i="12"/>
  <c r="K43" i="12" s="1"/>
  <c r="B880" i="2"/>
  <c r="K879" i="2" s="1"/>
  <c r="B204" i="10"/>
  <c r="K203" i="10" s="1"/>
  <c r="B644" i="8"/>
  <c r="K643" i="8" s="1"/>
  <c r="B173" i="12"/>
  <c r="K172" i="12" s="1"/>
  <c r="B70" i="3"/>
  <c r="K69" i="3" s="1"/>
  <c r="B1047" i="2"/>
  <c r="K1046" i="2" s="1"/>
  <c r="B142" i="7"/>
  <c r="K141" i="7" s="1"/>
  <c r="B451" i="3"/>
  <c r="K450" i="3" s="1"/>
  <c r="B650" i="8"/>
  <c r="K649" i="8" s="1"/>
  <c r="B256" i="5"/>
  <c r="K255" i="5" s="1"/>
  <c r="B63" i="5"/>
  <c r="K62" i="5" s="1"/>
  <c r="B1041" i="2"/>
  <c r="K1040" i="2" s="1"/>
  <c r="B1035" i="2"/>
  <c r="K1034" i="2" s="1"/>
  <c r="B405" i="8"/>
  <c r="K404" i="8" s="1"/>
  <c r="K224" i="8"/>
  <c r="B856" i="2"/>
  <c r="K855" i="2" s="1"/>
  <c r="B111" i="7"/>
  <c r="K110" i="7" s="1"/>
  <c r="B50" i="12"/>
  <c r="K49" i="12" s="1"/>
  <c r="B251" i="12" l="1"/>
  <c r="K250" i="12" s="1"/>
  <c r="B34" i="3"/>
  <c r="K33" i="3" s="1"/>
  <c r="B552" i="4"/>
  <c r="L551" i="4" s="1"/>
  <c r="B350" i="8"/>
  <c r="K349" i="8" s="1"/>
  <c r="B465" i="8"/>
  <c r="K464" i="8" s="1"/>
  <c r="B31" i="8"/>
  <c r="K30" i="8" s="1"/>
  <c r="B490" i="8"/>
  <c r="K489" i="8" s="1"/>
  <c r="K236" i="8"/>
  <c r="B135" i="4"/>
  <c r="L134" i="4" s="1"/>
  <c r="B81" i="4"/>
  <c r="L80" i="4" s="1"/>
  <c r="B445" i="3"/>
  <c r="K444" i="3" s="1"/>
  <c r="B459" i="8"/>
  <c r="K458" i="8" s="1"/>
  <c r="B551" i="2"/>
  <c r="K550" i="2" s="1"/>
  <c r="B265" i="2"/>
  <c r="K264" i="2" s="1"/>
  <c r="B16" i="2"/>
  <c r="K15" i="2" s="1"/>
  <c r="B331" i="12"/>
  <c r="K330" i="12" s="1"/>
  <c r="B435" i="8"/>
  <c r="K434" i="8" s="1"/>
  <c r="B193" i="2"/>
  <c r="K192" i="2" s="1"/>
  <c r="B557" i="2"/>
  <c r="K556" i="2" s="1"/>
  <c r="B391" i="2"/>
  <c r="K390" i="2" s="1"/>
  <c r="B429" i="8"/>
  <c r="K428" i="8" s="1"/>
  <c r="B100" i="3"/>
  <c r="K99" i="3" s="1"/>
  <c r="B780" i="2"/>
  <c r="K779" i="2" s="1"/>
  <c r="B234" i="3"/>
  <c r="K233" i="3" s="1"/>
  <c r="B344" i="7"/>
  <c r="K343" i="7" s="1"/>
  <c r="B374" i="12"/>
  <c r="K373" i="12" s="1"/>
  <c r="B301" i="4"/>
  <c r="L300" i="4" s="1"/>
  <c r="B142" i="8"/>
  <c r="K141" i="8" s="1"/>
  <c r="B222" i="5"/>
  <c r="K221" i="5" s="1"/>
  <c r="B400" i="7"/>
  <c r="K399" i="7" s="1"/>
  <c r="B10" i="2"/>
  <c r="K9" i="2" s="1"/>
  <c r="B563" i="8"/>
  <c r="K562" i="8" s="1"/>
  <c r="K218" i="8"/>
  <c r="K212" i="8"/>
  <c r="K206" i="8" l="1"/>
  <c r="B583" i="8"/>
  <c r="K582" i="8" s="1"/>
  <c r="B201" i="8"/>
  <c r="K200" i="8" s="1"/>
  <c r="B467" i="7"/>
  <c r="K466" i="7" s="1"/>
  <c r="B267" i="4"/>
  <c r="L266" i="4" s="1"/>
  <c r="B1029" i="2"/>
  <c r="K1028" i="2" s="1"/>
  <c r="B192" i="3"/>
  <c r="K191" i="3" s="1"/>
  <c r="B433" i="7"/>
  <c r="K432" i="7" s="1"/>
  <c r="B452" i="4"/>
  <c r="L451" i="4" s="1"/>
  <c r="B241" i="4"/>
  <c r="L240" i="4" s="1"/>
  <c r="B10" i="7"/>
  <c r="K9" i="7" s="1"/>
  <c r="B72" i="2"/>
  <c r="K71" i="2" s="1"/>
  <c r="B18" i="8"/>
  <c r="K17" i="8" s="1"/>
  <c r="B779" i="8"/>
  <c r="K778" i="8" s="1"/>
  <c r="B453" i="8"/>
  <c r="K452" i="8" s="1"/>
  <c r="B114" i="5"/>
  <c r="K113" i="5" s="1"/>
  <c r="B217" i="4"/>
  <c r="L216" i="4" s="1"/>
  <c r="B343" i="4"/>
  <c r="L342" i="4" s="1"/>
  <c r="B331" i="3" l="1"/>
  <c r="K330" i="3" s="1"/>
  <c r="B1023" i="2"/>
  <c r="K1022" i="2" s="1"/>
  <c r="B38" i="12"/>
  <c r="K37" i="12" s="1"/>
  <c r="B786" i="2"/>
  <c r="K785" i="2" s="1"/>
  <c r="B441" i="8"/>
  <c r="K440" i="8" s="1"/>
  <c r="B3" i="8"/>
  <c r="K2" i="8" s="1"/>
  <c r="B222" i="12"/>
  <c r="K221" i="12" s="1"/>
  <c r="B379" i="4"/>
  <c r="L378" i="4" s="1"/>
  <c r="B7" i="4"/>
  <c r="L6" i="4" s="1"/>
  <c r="B710" i="8"/>
  <c r="K709" i="8" s="1"/>
  <c r="B675" i="2"/>
  <c r="K674" i="2" s="1"/>
  <c r="B105" i="4"/>
  <c r="L104" i="4" s="1"/>
  <c r="B363" i="2"/>
  <c r="K362" i="2" s="1"/>
  <c r="B349" i="4"/>
  <c r="L348" i="4" s="1"/>
  <c r="B399" i="3"/>
  <c r="K398" i="3" s="1"/>
  <c r="B325" i="3"/>
  <c r="K324" i="3" s="1"/>
  <c r="B210" i="10"/>
  <c r="K209" i="10" s="1"/>
  <c r="B355" i="4"/>
  <c r="L354" i="4" s="1"/>
  <c r="B930" i="2"/>
  <c r="K929" i="2" s="1"/>
  <c r="B534" i="4"/>
  <c r="L533" i="4" s="1"/>
  <c r="B210" i="12"/>
  <c r="K209" i="12" s="1"/>
  <c r="B362" i="8"/>
  <c r="K361" i="8" s="1"/>
  <c r="B101" i="7"/>
  <c r="K100" i="7" s="1"/>
  <c r="B64" i="3"/>
  <c r="K63" i="3" s="1"/>
  <c r="B324" i="7"/>
  <c r="K323" i="7" s="1"/>
  <c r="B356" i="8"/>
  <c r="K355" i="8" s="1"/>
  <c r="B182" i="7"/>
  <c r="K181" i="7" s="1"/>
  <c r="B488" i="2"/>
  <c r="K487" i="2" s="1"/>
  <c r="B393" i="3"/>
  <c r="K392" i="3" s="1"/>
  <c r="B4" i="2"/>
  <c r="K3" i="2" s="1"/>
  <c r="B593" i="2"/>
  <c r="K592" i="2" s="1"/>
  <c r="B228" i="5"/>
  <c r="K227" i="5" s="1"/>
  <c r="B167" i="5"/>
  <c r="K166" i="5" s="1"/>
  <c r="B641" i="2"/>
  <c r="K640" i="2" s="1"/>
  <c r="B106" i="3"/>
  <c r="K105" i="3" s="1"/>
  <c r="B428" i="2"/>
  <c r="K427" i="2" s="1"/>
  <c r="B196" i="4"/>
  <c r="L195" i="4" s="1"/>
  <c r="B785" i="8"/>
  <c r="K784" i="8" s="1"/>
  <c r="B375" i="2"/>
  <c r="K374" i="2" s="1"/>
  <c r="B112" i="3"/>
  <c r="K111" i="3" s="1"/>
  <c r="B279" i="4"/>
  <c r="L278" i="4" s="1"/>
  <c r="B108" i="2"/>
  <c r="K107" i="2" s="1"/>
  <c r="B1017" i="2"/>
  <c r="K1016" i="2" s="1"/>
  <c r="B176" i="7"/>
  <c r="K175" i="7" s="1"/>
  <c r="B160" i="2"/>
  <c r="K159" i="2" s="1"/>
  <c r="B129" i="4"/>
  <c r="L128" i="4" s="1"/>
  <c r="B515" i="8"/>
  <c r="K514" i="8" s="1"/>
  <c r="B95" i="7"/>
  <c r="K94" i="7" s="1"/>
  <c r="B28" i="3"/>
  <c r="K27" i="3" s="1"/>
  <c r="B216" i="12"/>
  <c r="K215" i="12" s="1"/>
  <c r="B589" i="8"/>
  <c r="K588" i="8" s="1"/>
  <c r="B1011" i="2"/>
  <c r="K1010" i="2" s="1"/>
  <c r="B429" i="4"/>
  <c r="L428" i="4" s="1"/>
  <c r="B70" i="8"/>
  <c r="K69" i="8" s="1"/>
  <c r="B259" i="3"/>
  <c r="K258" i="3" s="1"/>
  <c r="B318" i="7"/>
  <c r="K317" i="7" s="1"/>
  <c r="B161" i="5" l="1"/>
  <c r="K160" i="5" s="1"/>
  <c r="B10" i="8"/>
  <c r="K9" i="8" s="1"/>
  <c r="B58" i="3"/>
  <c r="K57" i="3" s="1"/>
  <c r="B208" i="4"/>
  <c r="L207" i="4" s="1"/>
  <c r="B52" i="3" l="1"/>
  <c r="K51" i="3" s="1"/>
  <c r="B38" i="2"/>
  <c r="K37" i="2" s="1"/>
  <c r="B587" i="2"/>
  <c r="K586" i="2" s="1"/>
  <c r="B420" i="7"/>
  <c r="K419" i="7" s="1"/>
  <c r="B546" i="4"/>
  <c r="L545" i="4" s="1"/>
  <c r="B38" i="8"/>
  <c r="K37" i="8" s="1"/>
  <c r="B89" i="7"/>
  <c r="K88" i="7" s="1"/>
  <c r="B216" i="10"/>
  <c r="K215" i="10" s="1"/>
  <c r="B86" i="5"/>
  <c r="K85" i="5" s="1"/>
  <c r="B732" i="2"/>
  <c r="K731" i="2" s="1"/>
  <c r="B540" i="4"/>
  <c r="L539" i="4" s="1"/>
  <c r="B216" i="5"/>
  <c r="K215" i="5" s="1"/>
  <c r="B505" i="7"/>
  <c r="K504" i="7" s="1"/>
  <c r="B187" i="2"/>
  <c r="K186" i="2" s="1"/>
  <c r="B319" i="3" l="1"/>
  <c r="K318" i="3" s="1"/>
  <c r="B226" i="7"/>
  <c r="K225" i="7" s="1"/>
  <c r="B281" i="10"/>
  <c r="K280" i="10" s="1"/>
  <c r="B439" i="3"/>
  <c r="K438" i="3" s="1"/>
  <c r="B680" i="8"/>
  <c r="K679" i="8" s="1"/>
  <c r="B220" i="7"/>
  <c r="K219" i="7" s="1"/>
  <c r="B273" i="4"/>
  <c r="L272" i="4" s="1"/>
  <c r="B388" i="12"/>
  <c r="K387" i="12" s="1"/>
  <c r="B166" i="3" l="1"/>
  <c r="K165" i="3" s="1"/>
  <c r="B160" i="3"/>
  <c r="K159" i="3" s="1"/>
  <c r="B541" i="2"/>
  <c r="K540" i="2" s="1"/>
  <c r="B108" i="5"/>
  <c r="K107" i="5" s="1"/>
  <c r="B174" i="4"/>
  <c r="L173" i="4" s="1"/>
  <c r="B669" i="2"/>
  <c r="K668" i="2" s="1"/>
  <c r="B369" i="10"/>
  <c r="K368" i="10" s="1"/>
  <c r="B674" i="8"/>
  <c r="K673" i="8" s="1"/>
  <c r="B363" i="10"/>
  <c r="K362" i="10" s="1"/>
  <c r="B237" i="12"/>
  <c r="K236" i="12" s="1"/>
  <c r="B535" i="2"/>
  <c r="K534" i="2" s="1"/>
  <c r="B499" i="7"/>
  <c r="K498" i="7" s="1"/>
  <c r="B581" i="2"/>
  <c r="K580" i="2" s="1"/>
  <c r="B294" i="8"/>
  <c r="K293" i="8" s="1"/>
  <c r="B924" i="2"/>
  <c r="K923" i="2" s="1"/>
  <c r="B168" i="4"/>
  <c r="L167" i="4" s="1"/>
  <c r="B840" i="2"/>
  <c r="K839" i="2" s="1"/>
  <c r="B26" i="7"/>
  <c r="K25" i="7" s="1"/>
  <c r="B162" i="4"/>
  <c r="L161" i="4" s="1"/>
  <c r="B322" i="2"/>
  <c r="K321" i="2" s="1"/>
  <c r="B834" i="2"/>
  <c r="K833" i="2" s="1"/>
  <c r="B266" i="8"/>
  <c r="K265" i="8" s="1"/>
  <c r="B502" i="3"/>
  <c r="K501" i="3" s="1"/>
  <c r="B401" i="12"/>
  <c r="K400" i="12" s="1"/>
  <c r="B482" i="2" l="1"/>
  <c r="K481" i="2" s="1"/>
  <c r="B726" i="2"/>
  <c r="K725" i="2" s="1"/>
  <c r="B172" i="3"/>
  <c r="K171" i="3" s="1"/>
  <c r="B180" i="10"/>
  <c r="K179" i="10" s="1"/>
  <c r="B595" i="8" l="1"/>
  <c r="K594" i="8" s="1"/>
  <c r="B374" i="8"/>
  <c r="K373" i="8" s="1"/>
  <c r="B368" i="8"/>
  <c r="K367" i="8" s="1"/>
  <c r="B222" i="10"/>
  <c r="K221" i="10" s="1"/>
  <c r="B417" i="8"/>
  <c r="K416" i="8" s="1"/>
  <c r="B173" i="8"/>
  <c r="K172" i="8" s="1"/>
  <c r="B350" i="12"/>
  <c r="K349" i="12" s="1"/>
  <c r="B290" i="5"/>
  <c r="K289" i="5" s="1"/>
  <c r="B307" i="3"/>
  <c r="K306" i="3" s="1"/>
  <c r="B458" i="2"/>
  <c r="K457" i="2" s="1"/>
  <c r="B377" i="7"/>
  <c r="K376" i="7" s="1"/>
  <c r="B132" i="12"/>
  <c r="K131" i="12" s="1"/>
  <c r="B26" i="2"/>
  <c r="K25" i="2" s="1"/>
  <c r="B412" i="4"/>
  <c r="L411" i="4" s="1"/>
  <c r="B240" i="2"/>
  <c r="K239" i="2" s="1"/>
  <c r="B387" i="3"/>
  <c r="K386" i="3" s="1"/>
  <c r="B234" i="2"/>
  <c r="K233" i="2" s="1"/>
  <c r="B380" i="8"/>
  <c r="K379" i="8" s="1"/>
  <c r="B303" i="7"/>
  <c r="K302" i="7" s="1"/>
  <c r="B257" i="12"/>
  <c r="K256" i="12" s="1"/>
  <c r="B545" i="8"/>
  <c r="K544" i="8" s="1"/>
  <c r="B193" i="5"/>
  <c r="K192" i="5" s="1"/>
  <c r="B210" i="5"/>
  <c r="K209" i="5" s="1"/>
  <c r="B792" i="2"/>
  <c r="K791" i="2" s="1"/>
  <c r="B268" i="7"/>
  <c r="K267" i="7" s="1"/>
  <c r="B149" i="4"/>
  <c r="L148" i="4" s="1"/>
  <c r="B313" i="3"/>
  <c r="K312" i="3" s="1"/>
  <c r="B452" i="2" l="1"/>
  <c r="K451" i="2" s="1"/>
  <c r="B476" i="2"/>
  <c r="K475" i="2" s="1"/>
  <c r="B663" i="2"/>
  <c r="K662" i="2" s="1"/>
  <c r="B422" i="2"/>
  <c r="K421" i="2" s="1"/>
  <c r="B918" i="2"/>
  <c r="K917" i="2" s="1"/>
  <c r="B936" i="2"/>
  <c r="K935" i="2" s="1"/>
  <c r="B716" i="8"/>
  <c r="K715" i="8" s="1"/>
  <c r="B308" i="8"/>
  <c r="K307" i="8" s="1"/>
  <c r="B301" i="3"/>
  <c r="K300" i="3" s="1"/>
  <c r="B107" i="8"/>
  <c r="K106" i="8" s="1"/>
  <c r="B295" i="3"/>
  <c r="K294" i="3" s="1"/>
  <c r="B411" i="8" l="1"/>
  <c r="K410" i="8" s="1"/>
  <c r="B381" i="3"/>
  <c r="K380" i="3" s="1"/>
  <c r="B46" i="3"/>
  <c r="K45" i="3" s="1"/>
  <c r="B101" i="8"/>
  <c r="K100" i="8" s="1"/>
  <c r="B148" i="8"/>
  <c r="K147" i="8" s="1"/>
  <c r="B76" i="8"/>
  <c r="K75" i="8" s="1"/>
  <c r="B235" i="4"/>
  <c r="L234" i="4" s="1"/>
  <c r="B447" i="8"/>
  <c r="K446" i="8" s="1"/>
  <c r="B977" i="2"/>
  <c r="K976" i="2" s="1"/>
  <c r="B214" i="7" l="1"/>
  <c r="K213" i="7" s="1"/>
  <c r="B529" i="2"/>
  <c r="K528" i="2" s="1"/>
  <c r="B229" i="4"/>
  <c r="L228" i="4" s="1"/>
  <c r="B446" i="4"/>
  <c r="L445" i="4" s="1"/>
  <c r="B440" i="4"/>
  <c r="L439" i="4" s="1"/>
  <c r="B129" i="5"/>
  <c r="K128" i="5" s="1"/>
  <c r="B502" i="4"/>
  <c r="L501" i="4" s="1"/>
  <c r="B275" i="10"/>
  <c r="K274" i="10" s="1"/>
  <c r="B257" i="10"/>
  <c r="B154" i="3"/>
  <c r="K153" i="3" s="1"/>
  <c r="B132" i="2"/>
  <c r="K131" i="2" s="1"/>
  <c r="B22" i="3"/>
  <c r="K21" i="3" s="1"/>
  <c r="B1005" i="2"/>
  <c r="K1004" i="2" s="1"/>
  <c r="B170" i="7"/>
  <c r="K169" i="7" s="1"/>
  <c r="B686" i="2"/>
  <c r="K685" i="2" s="1"/>
  <c r="B69" i="5"/>
  <c r="K68" i="5" s="1"/>
  <c r="B56" i="12"/>
  <c r="K55" i="12" s="1"/>
  <c r="B190" i="4"/>
  <c r="L189" i="4" s="1"/>
  <c r="B198" i="3"/>
  <c r="K197" i="3" s="1"/>
  <c r="B40" i="3"/>
  <c r="K39" i="3" s="1"/>
  <c r="B148" i="3"/>
  <c r="K147" i="3" s="1"/>
  <c r="B698" i="2"/>
  <c r="K697" i="2" s="1"/>
  <c r="B350" i="7"/>
  <c r="K349" i="7" s="1"/>
  <c r="B369" i="2"/>
  <c r="K368" i="2" s="1"/>
  <c r="B768" i="2"/>
  <c r="K767" i="2" s="1"/>
  <c r="B289" i="3"/>
  <c r="K288" i="3" s="1"/>
  <c r="B187" i="5"/>
  <c r="K186" i="5" s="1"/>
  <c r="B896" i="2"/>
  <c r="K895" i="2" s="1"/>
  <c r="B624" i="8"/>
  <c r="K623" i="8" s="1"/>
  <c r="B521" i="8"/>
  <c r="K520" i="8" s="1"/>
  <c r="B351" i="10"/>
  <c r="B906" i="2"/>
  <c r="K905" i="2" s="1"/>
  <c r="B798" i="2"/>
  <c r="K797" i="2" s="1"/>
  <c r="B373" i="4"/>
  <c r="L372" i="4" s="1"/>
  <c r="B316" i="2"/>
  <c r="K315" i="2" s="1"/>
  <c r="B269" i="10"/>
  <c r="K268" i="10" s="1"/>
  <c r="B310" i="2"/>
  <c r="K309" i="2" s="1"/>
  <c r="B339" i="2"/>
  <c r="K338" i="2" s="1"/>
  <c r="B174" i="10"/>
  <c r="K173" i="10" s="1"/>
  <c r="B339" i="10"/>
  <c r="K338" i="10" s="1"/>
  <c r="K350" i="10" l="1"/>
  <c r="K256" i="10"/>
  <c r="B523" i="2"/>
  <c r="K522" i="2" s="1"/>
  <c r="B66" i="2" l="1"/>
  <c r="K65" i="2" s="1"/>
  <c r="B20" i="5"/>
  <c r="K19" i="5" s="1"/>
  <c r="B446" i="2"/>
  <c r="K445" i="2" s="1"/>
  <c r="B314" i="8"/>
  <c r="K313" i="8" s="1"/>
  <c r="B367" i="4"/>
  <c r="L366" i="4" s="1"/>
  <c r="B433" i="3"/>
  <c r="K432" i="3" s="1"/>
  <c r="B53" i="8"/>
  <c r="K52" i="8" s="1"/>
  <c r="B300" i="8"/>
  <c r="K299" i="8" s="1"/>
  <c r="B517" i="2"/>
  <c r="K516" i="2" s="1"/>
  <c r="B222" i="3"/>
  <c r="K221" i="3" s="1"/>
  <c r="B158" i="8"/>
  <c r="K157" i="8" s="1"/>
  <c r="B44" i="2"/>
  <c r="K43" i="2" s="1"/>
  <c r="B551" i="8"/>
  <c r="K550" i="8" s="1"/>
  <c r="B223" i="4" l="1"/>
  <c r="L222" i="4" s="1"/>
  <c r="B427" i="3"/>
  <c r="K426" i="3" s="1"/>
  <c r="B804" i="2"/>
  <c r="K803" i="2" s="1"/>
  <c r="B14" i="5"/>
  <c r="K13" i="5" s="1"/>
  <c r="B320" i="8"/>
  <c r="K319" i="8" s="1"/>
  <c r="B204" i="7"/>
  <c r="K203" i="7" s="1"/>
  <c r="B575" i="2"/>
  <c r="K574" i="2" s="1"/>
  <c r="B762" i="2"/>
  <c r="K761" i="2" s="1"/>
  <c r="B393" i="4"/>
  <c r="L392" i="4" s="1"/>
  <c r="B102" i="5"/>
  <c r="K101" i="5" s="1"/>
  <c r="B493" i="7"/>
  <c r="K492" i="7" s="1"/>
  <c r="B496" i="3"/>
  <c r="K495" i="3" s="1"/>
  <c r="B490" i="4"/>
  <c r="L489" i="4" s="1"/>
  <c r="B810" i="2" l="1"/>
  <c r="K809" i="2" s="1"/>
  <c r="B999" i="2"/>
  <c r="K998" i="2" s="1"/>
  <c r="B90" i="2"/>
  <c r="K89" i="2" s="1"/>
  <c r="B490" i="3"/>
  <c r="K489" i="3" s="1"/>
  <c r="B181" i="5"/>
  <c r="K180" i="5" s="1"/>
  <c r="B459" i="4"/>
  <c r="L458" i="4" s="1"/>
  <c r="B263" i="10"/>
  <c r="K262" i="10" s="1"/>
  <c r="B154" i="2"/>
  <c r="K153" i="2" s="1"/>
  <c r="B228" i="2"/>
  <c r="K227" i="2" s="1"/>
  <c r="B499" i="2"/>
  <c r="K498" i="2" s="1"/>
  <c r="B16" i="3"/>
  <c r="K15" i="3" s="1"/>
  <c r="B132" i="7"/>
  <c r="K131" i="7" s="1"/>
  <c r="B169" i="2"/>
  <c r="K168" i="2" s="1"/>
  <c r="B298" i="2"/>
  <c r="K297" i="2" s="1"/>
  <c r="B948" i="2"/>
  <c r="K947" i="2" s="1"/>
  <c r="B971" i="2"/>
  <c r="K970" i="2" s="1"/>
  <c r="B720" i="2"/>
  <c r="K719" i="2" s="1"/>
  <c r="B228" i="10"/>
  <c r="K227" i="10" s="1"/>
  <c r="B181" i="2"/>
  <c r="K180" i="2" s="1"/>
  <c r="B283" i="3"/>
  <c r="K282" i="3" s="1"/>
  <c r="B403" i="2"/>
  <c r="K402" i="2" s="1"/>
  <c r="B635" i="2"/>
  <c r="K634" i="2" s="1"/>
  <c r="B327" i="10"/>
  <c r="B87" i="8"/>
  <c r="K86" i="8" s="1"/>
  <c r="B222" i="2"/>
  <c r="K221" i="2" s="1"/>
  <c r="B440" i="2"/>
  <c r="K439" i="2" s="1"/>
  <c r="B423" i="4"/>
  <c r="L422" i="4" s="1"/>
  <c r="B29" i="5"/>
  <c r="K28" i="5" s="1"/>
  <c r="B138" i="2"/>
  <c r="K137" i="2" s="1"/>
  <c r="B102" i="2"/>
  <c r="K101" i="2" s="1"/>
  <c r="B714" i="2"/>
  <c r="K713" i="2" s="1"/>
  <c r="B123" i="4"/>
  <c r="L122" i="4" s="1"/>
  <c r="B10" i="3"/>
  <c r="K9" i="3" s="1"/>
  <c r="B333" i="2"/>
  <c r="K332" i="2" s="1"/>
  <c r="B333" i="10"/>
  <c r="K332" i="10" s="1"/>
  <c r="B862" i="2"/>
  <c r="K861" i="2" s="1"/>
  <c r="B204" i="2"/>
  <c r="K203" i="2" s="1"/>
  <c r="B511" i="2"/>
  <c r="K510" i="2" s="1"/>
  <c r="B277" i="3"/>
  <c r="K276" i="3" s="1"/>
  <c r="B271" i="3"/>
  <c r="K270" i="3" s="1"/>
  <c r="B828" i="2"/>
  <c r="K827" i="2" s="1"/>
  <c r="B375" i="3"/>
  <c r="K374" i="3" s="1"/>
  <c r="B692" i="8"/>
  <c r="K691" i="8" s="1"/>
  <c r="B414" i="7"/>
  <c r="K413" i="7" s="1"/>
  <c r="K326" i="10" l="1"/>
  <c r="B397" i="2"/>
  <c r="K396" i="2" s="1"/>
  <c r="B295" i="4"/>
  <c r="L294" i="4" s="1"/>
  <c r="K391" i="10"/>
  <c r="K390" i="10"/>
  <c r="L2" i="4"/>
  <c r="K4" i="5"/>
  <c r="B249" i="5"/>
  <c r="K248" i="5" s="1"/>
  <c r="B265" i="3"/>
  <c r="K264" i="3" s="1"/>
  <c r="B369" i="3"/>
  <c r="K368" i="3" s="1"/>
  <c r="B868" i="2"/>
  <c r="K867" i="2" s="1"/>
  <c r="B445" i="7"/>
  <c r="K444" i="7" s="1"/>
  <c r="B822" i="2"/>
  <c r="K821" i="2" s="1"/>
  <c r="B569" i="2"/>
  <c r="K568" i="2" s="1"/>
  <c r="B262" i="7"/>
  <c r="K261" i="7" s="1"/>
  <c r="B505" i="2"/>
  <c r="K504" i="2" s="1"/>
  <c r="B228" i="3"/>
  <c r="K227" i="3" s="1"/>
  <c r="B234" i="10"/>
  <c r="K233" i="10" s="1"/>
  <c r="B651" i="2"/>
  <c r="K650" i="2" s="1"/>
  <c r="B485" i="7"/>
  <c r="K484" i="7" s="1"/>
  <c r="B142" i="3"/>
  <c r="K141" i="3" s="1"/>
  <c r="B168" i="10" l="1"/>
  <c r="K167" i="10" s="1"/>
  <c r="B60" i="2"/>
  <c r="K59" i="2" s="1"/>
  <c r="B484" i="3"/>
  <c r="K483" i="3" s="1"/>
  <c r="B136" i="3"/>
  <c r="K135" i="3" s="1"/>
  <c r="B478" i="3"/>
  <c r="K477" i="3" s="1"/>
  <c r="B382" i="12"/>
  <c r="K381" i="12" s="1"/>
  <c r="B44" i="4"/>
  <c r="L43" i="4" s="1"/>
  <c r="B434" i="2"/>
  <c r="K433" i="2" s="1"/>
  <c r="B470" i="2"/>
  <c r="K469" i="2" s="1"/>
  <c r="B890" i="2"/>
  <c r="K889" i="2" s="1"/>
  <c r="B816" i="2"/>
  <c r="K815" i="2" s="1"/>
  <c r="B216" i="3"/>
  <c r="K215" i="3" s="1"/>
  <c r="B942" i="2"/>
  <c r="K941" i="2" s="1"/>
  <c r="B912" i="2"/>
  <c r="K911" i="2" s="1"/>
  <c r="B357" i="10"/>
  <c r="K356" i="10" s="1"/>
  <c r="B298" i="5" l="1"/>
  <c r="K297" i="5" s="1"/>
  <c r="B281" i="5"/>
  <c r="K280" i="5" s="1"/>
  <c r="B265" i="5"/>
  <c r="K264" i="5" s="1"/>
  <c r="B239" i="5"/>
  <c r="K238" i="5" s="1"/>
  <c r="B143" i="5"/>
  <c r="K142" i="5" s="1"/>
  <c r="B51" i="5"/>
  <c r="K50" i="5" s="1"/>
  <c r="B37" i="5"/>
  <c r="K36" i="5" s="1"/>
  <c r="B117" i="4"/>
  <c r="L116" i="4" s="1"/>
  <c r="B95" i="8"/>
  <c r="K94" i="8" s="1"/>
  <c r="B288" i="8"/>
  <c r="K287" i="8" s="1"/>
  <c r="B272" i="8"/>
  <c r="K271" i="8" s="1"/>
  <c r="B216" i="2"/>
  <c r="K215" i="2" s="1"/>
  <c r="B175" i="2"/>
  <c r="K174" i="2" s="1"/>
  <c r="B756" i="2"/>
  <c r="K755" i="2" s="1"/>
  <c r="B708" i="2"/>
  <c r="K707" i="2" s="1"/>
  <c r="B692" i="2"/>
  <c r="K691" i="2" s="1"/>
  <c r="B657" i="2"/>
  <c r="K656" i="2" s="1"/>
  <c r="B629" i="2"/>
  <c r="K628" i="2" s="1"/>
  <c r="B563" i="2"/>
  <c r="K562" i="2" s="1"/>
  <c r="B345" i="2"/>
  <c r="K344" i="2" s="1"/>
  <c r="B304" i="2"/>
  <c r="K303" i="2" s="1"/>
  <c r="B259" i="2"/>
  <c r="K258" i="2" s="1"/>
  <c r="B210" i="2"/>
  <c r="K209" i="2" s="1"/>
  <c r="B148" i="2"/>
  <c r="K147" i="2" s="1"/>
  <c r="B96" i="2"/>
  <c r="K95" i="2" s="1"/>
  <c r="B54" i="2"/>
  <c r="K53" i="2" s="1"/>
  <c r="B32" i="2"/>
  <c r="K31" i="2" s="1"/>
  <c r="B472" i="3"/>
  <c r="K471" i="3" s="1"/>
  <c r="B466" i="3"/>
  <c r="K465" i="3" s="1"/>
  <c r="B421" i="3"/>
  <c r="K420" i="3" s="1"/>
  <c r="B415" i="3"/>
  <c r="K414" i="3" s="1"/>
  <c r="B409" i="3"/>
  <c r="K408" i="3" s="1"/>
  <c r="B363" i="3"/>
  <c r="K362" i="3" s="1"/>
  <c r="B357" i="3"/>
  <c r="K356" i="3" s="1"/>
  <c r="B210" i="3"/>
  <c r="K209" i="3" s="1"/>
  <c r="B204" i="3"/>
  <c r="K203" i="3" s="1"/>
  <c r="B130" i="3"/>
  <c r="K129" i="3" s="1"/>
  <c r="B118" i="3"/>
  <c r="K117" i="3" s="1"/>
  <c r="B4" i="3"/>
  <c r="K3" i="3" s="1"/>
  <c r="A2" i="9" l="1"/>
  <c r="B2" i="9" s="1"/>
  <c r="C2" i="9"/>
  <c r="J2" i="9" l="1"/>
  <c r="M2" i="9"/>
  <c r="I2" i="9"/>
  <c r="A3" i="9"/>
  <c r="A4" i="9" s="1"/>
  <c r="C3" i="9"/>
  <c r="L2" i="9"/>
  <c r="H2" i="9"/>
  <c r="F2" i="9"/>
  <c r="K2" i="9"/>
  <c r="G2" i="9"/>
  <c r="B3" i="9" l="1"/>
  <c r="M3" i="9"/>
  <c r="I3" i="9"/>
  <c r="F3" i="9"/>
  <c r="G3" i="9"/>
  <c r="D2" i="9" a="1"/>
  <c r="D2" i="9" s="1"/>
  <c r="E2" i="9" s="1"/>
  <c r="C4" i="9"/>
  <c r="L3" i="9"/>
  <c r="H3" i="9"/>
  <c r="A5" i="9"/>
  <c r="B4" i="9"/>
  <c r="J3" i="9"/>
  <c r="K3" i="9"/>
  <c r="M4" i="9" l="1"/>
  <c r="I4" i="9"/>
  <c r="D3" i="9" a="1"/>
  <c r="D3" i="9" s="1"/>
  <c r="E3" i="9" s="1"/>
  <c r="A6" i="9"/>
  <c r="B5" i="9"/>
  <c r="C5" i="9"/>
  <c r="L4" i="9"/>
  <c r="H4" i="9"/>
  <c r="K4" i="9"/>
  <c r="J4" i="9"/>
  <c r="G4" i="9"/>
  <c r="F4" i="9"/>
  <c r="M5" i="9" l="1"/>
  <c r="I5" i="9"/>
  <c r="D4" i="9" a="1"/>
  <c r="D4" i="9" s="1"/>
  <c r="E4" i="9" s="1"/>
  <c r="C6" i="9"/>
  <c r="L5" i="9"/>
  <c r="H5" i="9"/>
  <c r="A7" i="9"/>
  <c r="B6" i="9"/>
  <c r="K5" i="9"/>
  <c r="J5" i="9"/>
  <c r="F5" i="9"/>
  <c r="G5" i="9"/>
  <c r="M6" i="9" l="1"/>
  <c r="I6" i="9"/>
  <c r="D5" i="9" a="1"/>
  <c r="D5" i="9" s="1"/>
  <c r="E5" i="9" s="1"/>
  <c r="A8" i="9"/>
  <c r="B7" i="9"/>
  <c r="C7" i="9"/>
  <c r="L6" i="9"/>
  <c r="H6" i="9"/>
  <c r="K6" i="9"/>
  <c r="J6" i="9"/>
  <c r="F6" i="9"/>
  <c r="D6" i="9" s="1" a="1"/>
  <c r="D6" i="9" s="1"/>
  <c r="E6" i="9" s="1"/>
  <c r="G6" i="9"/>
  <c r="M7" i="9" l="1"/>
  <c r="I7" i="9"/>
  <c r="C8" i="9"/>
  <c r="L7" i="9"/>
  <c r="H7" i="9"/>
  <c r="A9" i="9"/>
  <c r="B8" i="9"/>
  <c r="K7" i="9"/>
  <c r="J7" i="9"/>
  <c r="F7" i="9"/>
  <c r="G7" i="9"/>
  <c r="M8" i="9" l="1"/>
  <c r="I8" i="9"/>
  <c r="D7" i="9" a="1"/>
  <c r="D7" i="9" s="1"/>
  <c r="E7" i="9" s="1"/>
  <c r="A10" i="9"/>
  <c r="B9" i="9"/>
  <c r="C9" i="9"/>
  <c r="L8" i="9"/>
  <c r="H8" i="9"/>
  <c r="J8" i="9"/>
  <c r="K8" i="9"/>
  <c r="F8" i="9"/>
  <c r="G8" i="9"/>
  <c r="M9" i="9" l="1"/>
  <c r="I9" i="9"/>
  <c r="D8" i="9" a="1"/>
  <c r="D8" i="9" s="1"/>
  <c r="E8" i="9" s="1"/>
  <c r="C10" i="9"/>
  <c r="L9" i="9"/>
  <c r="H9" i="9"/>
  <c r="A11" i="9"/>
  <c r="B10" i="9"/>
  <c r="K9" i="9"/>
  <c r="J9" i="9"/>
  <c r="G9" i="9"/>
  <c r="F9" i="9"/>
  <c r="D9" i="9" l="1" a="1"/>
  <c r="D9" i="9" s="1"/>
  <c r="E9" i="9" s="1"/>
  <c r="M10" i="9"/>
  <c r="I10" i="9"/>
  <c r="A12" i="9"/>
  <c r="B11" i="9"/>
  <c r="C11" i="9"/>
  <c r="L10" i="9"/>
  <c r="H10" i="9"/>
  <c r="F10" i="9"/>
  <c r="G10" i="9"/>
  <c r="K10" i="9"/>
  <c r="J10" i="9"/>
  <c r="M11" i="9" l="1"/>
  <c r="I11" i="9"/>
  <c r="D10" i="9" a="1"/>
  <c r="D10" i="9" s="1"/>
  <c r="E10" i="9" s="1"/>
  <c r="C12" i="9"/>
  <c r="L11" i="9"/>
  <c r="H11" i="9"/>
  <c r="A13" i="9"/>
  <c r="B12" i="9"/>
  <c r="J11" i="9"/>
  <c r="F11" i="9"/>
  <c r="D11" i="9" s="1" a="1"/>
  <c r="D11" i="9" s="1"/>
  <c r="E11" i="9" s="1"/>
  <c r="G11" i="9"/>
  <c r="K11" i="9"/>
  <c r="M12" i="9" l="1"/>
  <c r="I12" i="9"/>
  <c r="A14" i="9"/>
  <c r="B13" i="9"/>
  <c r="C13" i="9"/>
  <c r="L12" i="9"/>
  <c r="H12" i="9"/>
  <c r="J12" i="9"/>
  <c r="F12" i="9"/>
  <c r="D12" i="9" s="1" a="1"/>
  <c r="D12" i="9" s="1"/>
  <c r="E12" i="9" s="1"/>
  <c r="G12" i="9"/>
  <c r="K12" i="9"/>
  <c r="M13" i="9" l="1"/>
  <c r="I13" i="9"/>
  <c r="C14" i="9"/>
  <c r="L13" i="9"/>
  <c r="H13" i="9"/>
  <c r="A15" i="9"/>
  <c r="B14" i="9"/>
  <c r="J13" i="9"/>
  <c r="F13" i="9"/>
  <c r="K13" i="9"/>
  <c r="G13" i="9"/>
  <c r="M14" i="9" l="1"/>
  <c r="I14" i="9"/>
  <c r="D13" i="9" a="1"/>
  <c r="D13" i="9" s="1"/>
  <c r="E13" i="9" s="1"/>
  <c r="A16" i="9"/>
  <c r="B15" i="9"/>
  <c r="C15" i="9"/>
  <c r="L14" i="9"/>
  <c r="H14" i="9"/>
  <c r="K14" i="9"/>
  <c r="F14" i="9"/>
  <c r="J14" i="9"/>
  <c r="G14" i="9"/>
  <c r="D14" i="9" l="1" a="1"/>
  <c r="D14" i="9" s="1"/>
  <c r="E14" i="9" s="1"/>
  <c r="M15" i="9"/>
  <c r="I15" i="9"/>
  <c r="C16" i="9"/>
  <c r="L15" i="9"/>
  <c r="H15" i="9"/>
  <c r="A17" i="9"/>
  <c r="B16" i="9"/>
  <c r="K15" i="9"/>
  <c r="J15" i="9"/>
  <c r="F15" i="9"/>
  <c r="G15" i="9"/>
  <c r="D15" i="9" l="1" a="1"/>
  <c r="D15" i="9" s="1"/>
  <c r="E15" i="9" s="1"/>
  <c r="M16" i="9"/>
  <c r="I16" i="9"/>
  <c r="A18" i="9"/>
  <c r="B17" i="9"/>
  <c r="C17" i="9"/>
  <c r="L16" i="9"/>
  <c r="H16" i="9"/>
  <c r="K16" i="9"/>
  <c r="F16" i="9"/>
  <c r="G16" i="9"/>
  <c r="J16" i="9"/>
  <c r="M17" i="9" l="1"/>
  <c r="I17" i="9"/>
  <c r="D16" i="9" a="1"/>
  <c r="D16" i="9" s="1"/>
  <c r="E16" i="9" s="1"/>
  <c r="C18" i="9"/>
  <c r="L17" i="9"/>
  <c r="H17" i="9"/>
  <c r="A19" i="9"/>
  <c r="B18" i="9"/>
  <c r="K17" i="9"/>
  <c r="J17" i="9"/>
  <c r="F17" i="9"/>
  <c r="D17" i="9" s="1" a="1"/>
  <c r="D17" i="9" s="1"/>
  <c r="E17" i="9" s="1"/>
  <c r="G17" i="9"/>
  <c r="M18" i="9" l="1"/>
  <c r="I18" i="9"/>
  <c r="A20" i="9"/>
  <c r="B19" i="9"/>
  <c r="C19" i="9"/>
  <c r="L18" i="9"/>
  <c r="H18" i="9"/>
  <c r="F18" i="9"/>
  <c r="D18" i="9" s="1" a="1"/>
  <c r="D18" i="9" s="1"/>
  <c r="E18" i="9" s="1"/>
  <c r="G18" i="9"/>
  <c r="J18" i="9"/>
  <c r="K18" i="9"/>
  <c r="M19" i="9" l="1"/>
  <c r="I19" i="9"/>
  <c r="C20" i="9"/>
  <c r="L19" i="9"/>
  <c r="H19" i="9"/>
  <c r="A21" i="9"/>
  <c r="B20" i="9"/>
  <c r="F19" i="9"/>
  <c r="G19" i="9"/>
  <c r="J19" i="9"/>
  <c r="K19" i="9"/>
  <c r="M20" i="9" l="1"/>
  <c r="I20" i="9"/>
  <c r="D19" i="9" a="1"/>
  <c r="D19" i="9" s="1"/>
  <c r="E19" i="9" s="1"/>
  <c r="A22" i="9"/>
  <c r="B21" i="9"/>
  <c r="C21" i="9"/>
  <c r="L20" i="9"/>
  <c r="H20" i="9"/>
  <c r="J20" i="9"/>
  <c r="K20" i="9"/>
  <c r="F20" i="9"/>
  <c r="G20" i="9"/>
  <c r="M21" i="9" l="1"/>
  <c r="I21" i="9"/>
  <c r="D20" i="9" a="1"/>
  <c r="D20" i="9" s="1"/>
  <c r="E20" i="9" s="1"/>
  <c r="C22" i="9"/>
  <c r="L21" i="9"/>
  <c r="H21" i="9"/>
  <c r="A23" i="9"/>
  <c r="B22" i="9"/>
  <c r="G21" i="9"/>
  <c r="J21" i="9"/>
  <c r="K21" i="9"/>
  <c r="F21" i="9"/>
  <c r="D21" i="9" s="1" a="1"/>
  <c r="D21" i="9" s="1"/>
  <c r="E21" i="9" s="1"/>
  <c r="M22" i="9" l="1"/>
  <c r="I22" i="9"/>
  <c r="A24" i="9"/>
  <c r="B23" i="9"/>
  <c r="C23" i="9"/>
  <c r="L22" i="9"/>
  <c r="H22" i="9"/>
  <c r="K22" i="9"/>
  <c r="F22" i="9"/>
  <c r="J22" i="9"/>
  <c r="G22" i="9"/>
  <c r="M23" i="9" l="1"/>
  <c r="I23" i="9"/>
  <c r="D22" i="9" a="1"/>
  <c r="D22" i="9" s="1"/>
  <c r="E22" i="9" s="1"/>
  <c r="C24" i="9"/>
  <c r="L23" i="9"/>
  <c r="H23" i="9"/>
  <c r="A25" i="9"/>
  <c r="B24" i="9"/>
  <c r="K23" i="9"/>
  <c r="G23" i="9"/>
  <c r="F23" i="9"/>
  <c r="J23" i="9"/>
  <c r="M24" i="9" l="1"/>
  <c r="I24" i="9"/>
  <c r="D23" i="9" a="1"/>
  <c r="D23" i="9" s="1"/>
  <c r="E23" i="9" s="1"/>
  <c r="A26" i="9"/>
  <c r="B25" i="9"/>
  <c r="C25" i="9"/>
  <c r="L24" i="9"/>
  <c r="H24" i="9"/>
  <c r="J24" i="9"/>
  <c r="F24" i="9"/>
  <c r="G24" i="9"/>
  <c r="K24" i="9"/>
  <c r="M25" i="9" l="1"/>
  <c r="I25" i="9"/>
  <c r="D24" i="9" a="1"/>
  <c r="D24" i="9" s="1"/>
  <c r="E24" i="9" s="1"/>
  <c r="C26" i="9"/>
  <c r="L25" i="9"/>
  <c r="H25" i="9"/>
  <c r="A27" i="9"/>
  <c r="B26" i="9"/>
  <c r="K25" i="9"/>
  <c r="F25" i="9"/>
  <c r="G25" i="9"/>
  <c r="J25" i="9"/>
  <c r="D25" i="9" l="1" a="1"/>
  <c r="D25" i="9" s="1"/>
  <c r="E25" i="9" s="1"/>
  <c r="M26" i="9"/>
  <c r="I26" i="9"/>
  <c r="A28" i="9"/>
  <c r="B27" i="9"/>
  <c r="C27" i="9"/>
  <c r="L26" i="9"/>
  <c r="H26" i="9"/>
  <c r="J26" i="9"/>
  <c r="K26" i="9"/>
  <c r="F26" i="9"/>
  <c r="D26" i="9" s="1" a="1"/>
  <c r="D26" i="9" s="1"/>
  <c r="E26" i="9" s="1"/>
  <c r="G26" i="9"/>
  <c r="M27" i="9" l="1"/>
  <c r="I27" i="9"/>
  <c r="C28" i="9"/>
  <c r="L27" i="9"/>
  <c r="H27" i="9"/>
  <c r="A29" i="9"/>
  <c r="B28" i="9"/>
  <c r="J27" i="9"/>
  <c r="K27" i="9"/>
  <c r="F27" i="9"/>
  <c r="G27" i="9"/>
  <c r="M28" i="9" l="1"/>
  <c r="I28" i="9"/>
  <c r="D27" i="9" a="1"/>
  <c r="D27" i="9" s="1"/>
  <c r="E27" i="9" s="1"/>
  <c r="A30" i="9"/>
  <c r="B29" i="9"/>
  <c r="C29" i="9"/>
  <c r="L28" i="9"/>
  <c r="H28" i="9"/>
  <c r="J28" i="9"/>
  <c r="K28" i="9"/>
  <c r="G28" i="9"/>
  <c r="F28" i="9"/>
  <c r="D28" i="9" l="1" a="1"/>
  <c r="D28" i="9" s="1"/>
  <c r="E28" i="9" s="1"/>
  <c r="M29" i="9"/>
  <c r="I29" i="9"/>
  <c r="C30" i="9"/>
  <c r="L29" i="9"/>
  <c r="H29" i="9"/>
  <c r="A31" i="9"/>
  <c r="B30" i="9"/>
  <c r="J29" i="9"/>
  <c r="K29" i="9"/>
  <c r="F29" i="9"/>
  <c r="G29" i="9"/>
  <c r="D29" i="9" l="1" a="1"/>
  <c r="D29" i="9" s="1"/>
  <c r="E29" i="9" s="1"/>
  <c r="M30" i="9"/>
  <c r="I30" i="9"/>
  <c r="A32" i="9"/>
  <c r="B31" i="9"/>
  <c r="C31" i="9"/>
  <c r="L30" i="9"/>
  <c r="H30" i="9"/>
  <c r="J30" i="9"/>
  <c r="G30" i="9"/>
  <c r="K30" i="9"/>
  <c r="F30" i="9"/>
  <c r="D30" i="9" l="1" a="1"/>
  <c r="D30" i="9" s="1"/>
  <c r="E30" i="9" s="1"/>
  <c r="M31" i="9"/>
  <c r="I31" i="9"/>
  <c r="C32" i="9"/>
  <c r="L31" i="9"/>
  <c r="H31" i="9"/>
  <c r="A33" i="9"/>
  <c r="B32" i="9"/>
  <c r="K31" i="9"/>
  <c r="J31" i="9"/>
  <c r="F31" i="9"/>
  <c r="G31" i="9"/>
  <c r="M32" i="9" l="1"/>
  <c r="I32" i="9"/>
  <c r="D31" i="9" a="1"/>
  <c r="D31" i="9" s="1"/>
  <c r="E31" i="9" s="1"/>
  <c r="A34" i="9"/>
  <c r="B33" i="9"/>
  <c r="C33" i="9"/>
  <c r="L32" i="9"/>
  <c r="H32" i="9"/>
  <c r="K32" i="9"/>
  <c r="J32" i="9"/>
  <c r="F32" i="9"/>
  <c r="G32" i="9"/>
  <c r="M33" i="9" l="1"/>
  <c r="I33" i="9"/>
  <c r="D32" i="9" a="1"/>
  <c r="D32" i="9" s="1"/>
  <c r="E32" i="9" s="1"/>
  <c r="C34" i="9"/>
  <c r="L33" i="9"/>
  <c r="H33" i="9"/>
  <c r="A35" i="9"/>
  <c r="B34" i="9"/>
  <c r="J33" i="9"/>
  <c r="F33" i="9"/>
  <c r="G33" i="9"/>
  <c r="K33" i="9"/>
  <c r="M34" i="9" l="1"/>
  <c r="I34" i="9"/>
  <c r="D33" i="9" a="1"/>
  <c r="D33" i="9" s="1"/>
  <c r="E33" i="9" s="1"/>
  <c r="A36" i="9"/>
  <c r="B35" i="9"/>
  <c r="C35" i="9"/>
  <c r="L34" i="9"/>
  <c r="H34" i="9"/>
  <c r="F34" i="9"/>
  <c r="J34" i="9"/>
  <c r="K34" i="9"/>
  <c r="G34" i="9"/>
  <c r="D34" i="9" l="1" a="1"/>
  <c r="D34" i="9" s="1"/>
  <c r="E34" i="9" s="1"/>
  <c r="M35" i="9"/>
  <c r="I35" i="9"/>
  <c r="C36" i="9"/>
  <c r="L35" i="9"/>
  <c r="H35" i="9"/>
  <c r="A37" i="9"/>
  <c r="B36" i="9"/>
  <c r="J35" i="9"/>
  <c r="K35" i="9"/>
  <c r="F35" i="9"/>
  <c r="G35" i="9"/>
  <c r="M36" i="9" l="1"/>
  <c r="I36" i="9"/>
  <c r="D35" i="9" a="1"/>
  <c r="D35" i="9" s="1"/>
  <c r="E35" i="9" s="1"/>
  <c r="A38" i="9"/>
  <c r="B37" i="9"/>
  <c r="C37" i="9"/>
  <c r="L36" i="9"/>
  <c r="H36" i="9"/>
  <c r="F36" i="9"/>
  <c r="J36" i="9"/>
  <c r="K36" i="9"/>
  <c r="G36" i="9"/>
  <c r="D36" i="9" l="1" a="1"/>
  <c r="D36" i="9" s="1"/>
  <c r="E36" i="9" s="1"/>
  <c r="M37" i="9"/>
  <c r="I37" i="9"/>
  <c r="C38" i="9"/>
  <c r="L37" i="9"/>
  <c r="H37" i="9"/>
  <c r="A39" i="9"/>
  <c r="B38" i="9"/>
  <c r="J37" i="9"/>
  <c r="K37" i="9"/>
  <c r="F37" i="9"/>
  <c r="G37" i="9"/>
  <c r="M974" i="2"/>
  <c r="M973" i="2"/>
  <c r="M972" i="2"/>
  <c r="M951" i="2"/>
  <c r="M914" i="2"/>
  <c r="M913" i="2"/>
  <c r="M912" i="2"/>
  <c r="M911" i="2"/>
  <c r="M909" i="2"/>
  <c r="M892" i="2"/>
  <c r="M891" i="2"/>
  <c r="M865" i="2"/>
  <c r="M864" i="2"/>
  <c r="M863" i="2"/>
  <c r="M862" i="2"/>
  <c r="M861" i="2"/>
  <c r="M859" i="2"/>
  <c r="M818" i="2"/>
  <c r="M817" i="2"/>
  <c r="M816" i="2"/>
  <c r="M815" i="2"/>
  <c r="M811" i="2"/>
  <c r="M758" i="2"/>
  <c r="M757" i="2"/>
  <c r="M756" i="2"/>
  <c r="M755" i="2"/>
  <c r="M747" i="2"/>
  <c r="M710" i="2"/>
  <c r="M709" i="2"/>
  <c r="M708" i="2"/>
  <c r="M707" i="2"/>
  <c r="M659" i="2"/>
  <c r="M658" i="2"/>
  <c r="M657" i="2"/>
  <c r="M656" i="2"/>
  <c r="M654" i="2"/>
  <c r="M631" i="2"/>
  <c r="M630" i="2"/>
  <c r="M629" i="2"/>
  <c r="M628" i="2"/>
  <c r="M597" i="2"/>
  <c r="M565" i="2"/>
  <c r="M564" i="2"/>
  <c r="M563" i="2"/>
  <c r="M562" i="2"/>
  <c r="M544" i="2"/>
  <c r="M501" i="2"/>
  <c r="M500" i="2"/>
  <c r="M499" i="2"/>
  <c r="M498" i="2"/>
  <c r="M462" i="2"/>
  <c r="M457" i="2"/>
  <c r="M434" i="2"/>
  <c r="M433" i="2"/>
  <c r="M406" i="2"/>
  <c r="M405" i="2"/>
  <c r="M370" i="2"/>
  <c r="M369" i="2"/>
  <c r="M368" i="2"/>
  <c r="M348" i="2"/>
  <c r="M347" i="2"/>
  <c r="M346" i="2"/>
  <c r="M345" i="2"/>
  <c r="M344" i="2"/>
  <c r="M306" i="2"/>
  <c r="M305" i="2"/>
  <c r="M304" i="2"/>
  <c r="M303" i="2"/>
  <c r="M261" i="2"/>
  <c r="M260" i="2"/>
  <c r="M259" i="2"/>
  <c r="M258" i="2"/>
  <c r="M212" i="2"/>
  <c r="M211" i="2"/>
  <c r="M210" i="2"/>
  <c r="M209" i="2"/>
  <c r="M207" i="2"/>
  <c r="M177" i="2"/>
  <c r="M176" i="2"/>
  <c r="M175" i="2"/>
  <c r="M174" i="2"/>
  <c r="M150" i="2"/>
  <c r="M149" i="2"/>
  <c r="M148" i="2"/>
  <c r="M147" i="2"/>
  <c r="M141" i="2"/>
  <c r="M140" i="2"/>
  <c r="M139" i="2"/>
  <c r="M138" i="2"/>
  <c r="M137" i="2"/>
  <c r="M98" i="2"/>
  <c r="M97" i="2"/>
  <c r="M96" i="2"/>
  <c r="M95" i="2"/>
  <c r="M57" i="2"/>
  <c r="M56" i="2"/>
  <c r="M55" i="2"/>
  <c r="M54" i="2"/>
  <c r="M53" i="2"/>
  <c r="M38" i="9" l="1"/>
  <c r="I38" i="9"/>
  <c r="D37" i="9" a="1"/>
  <c r="D37" i="9" s="1"/>
  <c r="E37" i="9" s="1"/>
  <c r="A40" i="9"/>
  <c r="B39" i="9"/>
  <c r="C39" i="9"/>
  <c r="L38" i="9"/>
  <c r="H38" i="9"/>
  <c r="K38" i="9"/>
  <c r="F38" i="9"/>
  <c r="G38" i="9"/>
  <c r="J38" i="9"/>
  <c r="D38" i="9" l="1" a="1"/>
  <c r="D38" i="9" s="1"/>
  <c r="E38" i="9" s="1"/>
  <c r="M39" i="9"/>
  <c r="I39" i="9"/>
  <c r="C40" i="9"/>
  <c r="L39" i="9"/>
  <c r="H39" i="9"/>
  <c r="A41" i="9"/>
  <c r="B40" i="9"/>
  <c r="G39" i="9"/>
  <c r="K39" i="9"/>
  <c r="J39" i="9"/>
  <c r="F39" i="9"/>
  <c r="M40" i="9" l="1"/>
  <c r="I40" i="9"/>
  <c r="D39" i="9" a="1"/>
  <c r="D39" i="9" s="1"/>
  <c r="E39" i="9" s="1"/>
  <c r="A42" i="9"/>
  <c r="B41" i="9"/>
  <c r="C41" i="9"/>
  <c r="L40" i="9"/>
  <c r="H40" i="9"/>
  <c r="G40" i="9"/>
  <c r="K40" i="9"/>
  <c r="J40" i="9"/>
  <c r="F40" i="9"/>
  <c r="M41" i="9" l="1"/>
  <c r="I41" i="9"/>
  <c r="D40" i="9" a="1"/>
  <c r="D40" i="9" s="1"/>
  <c r="E40" i="9" s="1"/>
  <c r="C42" i="9"/>
  <c r="L41" i="9"/>
  <c r="H41" i="9"/>
  <c r="A43" i="9"/>
  <c r="B42" i="9"/>
  <c r="J41" i="9"/>
  <c r="K41" i="9"/>
  <c r="F41" i="9"/>
  <c r="G41" i="9"/>
  <c r="M42" i="9" l="1"/>
  <c r="I42" i="9"/>
  <c r="D41" i="9" a="1"/>
  <c r="D41" i="9" s="1"/>
  <c r="E41" i="9" s="1"/>
  <c r="A44" i="9"/>
  <c r="B43" i="9"/>
  <c r="C43" i="9"/>
  <c r="L42" i="9"/>
  <c r="H42" i="9"/>
  <c r="J42" i="9"/>
  <c r="K42" i="9"/>
  <c r="F42" i="9"/>
  <c r="D42" i="9" s="1" a="1"/>
  <c r="D42" i="9" s="1"/>
  <c r="E42" i="9" s="1"/>
  <c r="G42" i="9"/>
  <c r="M43" i="9" l="1"/>
  <c r="I43" i="9"/>
  <c r="C44" i="9"/>
  <c r="L43" i="9"/>
  <c r="H43" i="9"/>
  <c r="A45" i="9"/>
  <c r="B44" i="9"/>
  <c r="J43" i="9"/>
  <c r="K43" i="9"/>
  <c r="F43" i="9"/>
  <c r="G43" i="9"/>
  <c r="M44" i="9" l="1"/>
  <c r="I44" i="9"/>
  <c r="D43" i="9" a="1"/>
  <c r="D43" i="9" s="1"/>
  <c r="E43" i="9" s="1"/>
  <c r="A46" i="9"/>
  <c r="B45" i="9"/>
  <c r="C45" i="9"/>
  <c r="L44" i="9"/>
  <c r="H44" i="9"/>
  <c r="F44" i="9"/>
  <c r="J44" i="9"/>
  <c r="K44" i="9"/>
  <c r="G44" i="9"/>
  <c r="M45" i="9" l="1"/>
  <c r="I45" i="9"/>
  <c r="D44" i="9" a="1"/>
  <c r="D44" i="9" s="1"/>
  <c r="E44" i="9" s="1"/>
  <c r="C46" i="9"/>
  <c r="L45" i="9"/>
  <c r="H45" i="9"/>
  <c r="A47" i="9"/>
  <c r="B46" i="9"/>
  <c r="K45" i="9"/>
  <c r="F45" i="9"/>
  <c r="J45" i="9"/>
  <c r="G45" i="9"/>
  <c r="M46" i="9" l="1"/>
  <c r="I46" i="9"/>
  <c r="D45" i="9" a="1"/>
  <c r="D45" i="9" s="1"/>
  <c r="E45" i="9" s="1"/>
  <c r="A48" i="9"/>
  <c r="B47" i="9"/>
  <c r="C47" i="9"/>
  <c r="L46" i="9"/>
  <c r="H46" i="9"/>
  <c r="K46" i="9"/>
  <c r="J46" i="9"/>
  <c r="G46" i="9"/>
  <c r="F46" i="9"/>
  <c r="M47" i="9" l="1"/>
  <c r="I47" i="9"/>
  <c r="D46" i="9" a="1"/>
  <c r="D46" i="9" s="1"/>
  <c r="E46" i="9" s="1"/>
  <c r="C48" i="9"/>
  <c r="L47" i="9"/>
  <c r="H47" i="9"/>
  <c r="A49" i="9"/>
  <c r="B48" i="9"/>
  <c r="J47" i="9"/>
  <c r="F47" i="9"/>
  <c r="D47" i="9" s="1" a="1"/>
  <c r="D47" i="9" s="1"/>
  <c r="E47" i="9" s="1"/>
  <c r="K47" i="9"/>
  <c r="G47" i="9"/>
  <c r="M48" i="9" l="1"/>
  <c r="I48" i="9"/>
  <c r="A50" i="9"/>
  <c r="B49" i="9"/>
  <c r="C49" i="9"/>
  <c r="L48" i="9"/>
  <c r="H48" i="9"/>
  <c r="J48" i="9"/>
  <c r="K48" i="9"/>
  <c r="G48" i="9"/>
  <c r="F48" i="9"/>
  <c r="M49" i="9" l="1"/>
  <c r="I49" i="9"/>
  <c r="D48" i="9" a="1"/>
  <c r="D48" i="9" s="1"/>
  <c r="E48" i="9" s="1"/>
  <c r="C50" i="9"/>
  <c r="L49" i="9"/>
  <c r="H49" i="9"/>
  <c r="A51" i="9"/>
  <c r="B50" i="9"/>
  <c r="K49" i="9"/>
  <c r="F49" i="9"/>
  <c r="G49" i="9"/>
  <c r="J49" i="9"/>
  <c r="M50" i="9" l="1"/>
  <c r="I50" i="9"/>
  <c r="D49" i="9" a="1"/>
  <c r="D49" i="9" s="1"/>
  <c r="E49" i="9" s="1"/>
  <c r="A52" i="9"/>
  <c r="B51" i="9"/>
  <c r="C51" i="9"/>
  <c r="L50" i="9"/>
  <c r="H50" i="9"/>
  <c r="K50" i="9"/>
  <c r="J50" i="9"/>
  <c r="F50" i="9"/>
  <c r="G50" i="9"/>
  <c r="M51" i="9" l="1"/>
  <c r="I51" i="9"/>
  <c r="D50" i="9" a="1"/>
  <c r="D50" i="9" s="1"/>
  <c r="E50" i="9" s="1"/>
  <c r="C52" i="9"/>
  <c r="L51" i="9"/>
  <c r="H51" i="9"/>
  <c r="A53" i="9"/>
  <c r="B52" i="9"/>
  <c r="J51" i="9"/>
  <c r="K51" i="9"/>
  <c r="F51" i="9"/>
  <c r="G51" i="9"/>
  <c r="D51" i="9" l="1" a="1"/>
  <c r="D51" i="9" s="1"/>
  <c r="E51" i="9" s="1"/>
  <c r="M52" i="9"/>
  <c r="I52" i="9"/>
  <c r="A54" i="9"/>
  <c r="B53" i="9"/>
  <c r="C53" i="9"/>
  <c r="L52" i="9"/>
  <c r="H52" i="9"/>
  <c r="G52" i="9"/>
  <c r="J52" i="9"/>
  <c r="K52" i="9"/>
  <c r="F52" i="9"/>
  <c r="D52" i="9" s="1" a="1"/>
  <c r="D52" i="9" s="1"/>
  <c r="E52" i="9" s="1"/>
  <c r="M53" i="9" l="1"/>
  <c r="I53" i="9"/>
  <c r="C54" i="9"/>
  <c r="L53" i="9"/>
  <c r="H53" i="9"/>
  <c r="A55" i="9"/>
  <c r="B54" i="9"/>
  <c r="G53" i="9"/>
  <c r="J53" i="9"/>
  <c r="K53" i="9"/>
  <c r="F53" i="9"/>
  <c r="M54" i="9" l="1"/>
  <c r="I54" i="9"/>
  <c r="D53" i="9" a="1"/>
  <c r="D53" i="9" s="1"/>
  <c r="E53" i="9" s="1"/>
  <c r="A56" i="9"/>
  <c r="B55" i="9"/>
  <c r="C55" i="9"/>
  <c r="L54" i="9"/>
  <c r="H54" i="9"/>
  <c r="F54" i="9"/>
  <c r="J54" i="9"/>
  <c r="K54" i="9"/>
  <c r="G54" i="9"/>
  <c r="M55" i="9" l="1"/>
  <c r="I55" i="9"/>
  <c r="D54" i="9" a="1"/>
  <c r="D54" i="9" s="1"/>
  <c r="E54" i="9" s="1"/>
  <c r="C56" i="9"/>
  <c r="L55" i="9"/>
  <c r="H55" i="9"/>
  <c r="A57" i="9"/>
  <c r="B56" i="9"/>
  <c r="K55" i="9"/>
  <c r="J55" i="9"/>
  <c r="F55" i="9"/>
  <c r="G55" i="9"/>
  <c r="M56" i="9" l="1"/>
  <c r="I56" i="9"/>
  <c r="D55" i="9" a="1"/>
  <c r="D55" i="9" s="1"/>
  <c r="E55" i="9" s="1"/>
  <c r="A58" i="9"/>
  <c r="B57" i="9"/>
  <c r="C57" i="9"/>
  <c r="L56" i="9"/>
  <c r="H56" i="9"/>
  <c r="K56" i="9"/>
  <c r="G56" i="9"/>
  <c r="J56" i="9"/>
  <c r="F56" i="9"/>
  <c r="M57" i="9" l="1"/>
  <c r="I57" i="9"/>
  <c r="D56" i="9" a="1"/>
  <c r="D56" i="9" s="1"/>
  <c r="E56" i="9" s="1"/>
  <c r="C58" i="9"/>
  <c r="L57" i="9"/>
  <c r="H57" i="9"/>
  <c r="A59" i="9"/>
  <c r="B58" i="9"/>
  <c r="F57" i="9"/>
  <c r="G57" i="9"/>
  <c r="J57" i="9"/>
  <c r="K57" i="9"/>
  <c r="M58" i="9" l="1"/>
  <c r="I58" i="9"/>
  <c r="D57" i="9" a="1"/>
  <c r="D57" i="9" s="1"/>
  <c r="E57" i="9" s="1"/>
  <c r="A60" i="9"/>
  <c r="B59" i="9"/>
  <c r="C59" i="9"/>
  <c r="L58" i="9"/>
  <c r="H58" i="9"/>
  <c r="J58" i="9"/>
  <c r="K58" i="9"/>
  <c r="F58" i="9"/>
  <c r="G58" i="9"/>
  <c r="M59" i="9" l="1"/>
  <c r="I59" i="9"/>
  <c r="D58" i="9" a="1"/>
  <c r="D58" i="9" s="1"/>
  <c r="E58" i="9" s="1"/>
  <c r="C60" i="9"/>
  <c r="L59" i="9"/>
  <c r="H59" i="9"/>
  <c r="A61" i="9"/>
  <c r="B60" i="9"/>
  <c r="J59" i="9"/>
  <c r="K59" i="9"/>
  <c r="F59" i="9"/>
  <c r="G59" i="9"/>
  <c r="M60" i="9" l="1"/>
  <c r="I60" i="9"/>
  <c r="D59" i="9" a="1"/>
  <c r="D59" i="9" s="1"/>
  <c r="E59" i="9" s="1"/>
  <c r="A62" i="9"/>
  <c r="B61" i="9"/>
  <c r="C61" i="9"/>
  <c r="L60" i="9"/>
  <c r="H60" i="9"/>
  <c r="J60" i="9"/>
  <c r="K60" i="9"/>
  <c r="G60" i="9"/>
  <c r="F60" i="9"/>
  <c r="D60" i="9" s="1" a="1"/>
  <c r="D60" i="9" s="1"/>
  <c r="E60" i="9" s="1"/>
  <c r="M61" i="9" l="1"/>
  <c r="I61" i="9"/>
  <c r="C62" i="9"/>
  <c r="L61" i="9"/>
  <c r="H61" i="9"/>
  <c r="A63" i="9"/>
  <c r="B62" i="9"/>
  <c r="J61" i="9"/>
  <c r="K61" i="9"/>
  <c r="F61" i="9"/>
  <c r="G61" i="9"/>
  <c r="M62" i="9" l="1"/>
  <c r="I62" i="9"/>
  <c r="D61" i="9" a="1"/>
  <c r="D61" i="9" s="1"/>
  <c r="E61" i="9" s="1"/>
  <c r="A64" i="9"/>
  <c r="B63" i="9"/>
  <c r="C63" i="9"/>
  <c r="L62" i="9"/>
  <c r="H62" i="9"/>
  <c r="F62" i="9"/>
  <c r="D62" i="9" s="1" a="1"/>
  <c r="D62" i="9" s="1"/>
  <c r="E62" i="9" s="1"/>
  <c r="G62" i="9"/>
  <c r="J62" i="9"/>
  <c r="K62" i="9"/>
  <c r="M63" i="9" l="1"/>
  <c r="I63" i="9"/>
  <c r="C64" i="9"/>
  <c r="L63" i="9"/>
  <c r="H63" i="9"/>
  <c r="A65" i="9"/>
  <c r="B64" i="9"/>
  <c r="F63" i="9"/>
  <c r="G63" i="9"/>
  <c r="K63" i="9"/>
  <c r="J63" i="9"/>
  <c r="M64" i="9" l="1"/>
  <c r="I64" i="9"/>
  <c r="D63" i="9" a="1"/>
  <c r="D63" i="9" s="1"/>
  <c r="E63" i="9" s="1"/>
  <c r="A66" i="9"/>
  <c r="B65" i="9"/>
  <c r="C65" i="9"/>
  <c r="L64" i="9"/>
  <c r="H64" i="9"/>
  <c r="K64" i="9"/>
  <c r="J64" i="9"/>
  <c r="F64" i="9"/>
  <c r="G64" i="9"/>
  <c r="M65" i="9" l="1"/>
  <c r="I65" i="9"/>
  <c r="D64" i="9" a="1"/>
  <c r="D64" i="9" s="1"/>
  <c r="E64" i="9" s="1"/>
  <c r="C66" i="9"/>
  <c r="L65" i="9"/>
  <c r="H65" i="9"/>
  <c r="A67" i="9"/>
  <c r="B66" i="9"/>
  <c r="J65" i="9"/>
  <c r="K65" i="9"/>
  <c r="F65" i="9"/>
  <c r="G65" i="9"/>
  <c r="M66" i="9" l="1"/>
  <c r="I66" i="9"/>
  <c r="D65" i="9" a="1"/>
  <c r="D65" i="9" s="1"/>
  <c r="E65" i="9" s="1"/>
  <c r="A68" i="9"/>
  <c r="B67" i="9"/>
  <c r="C67" i="9"/>
  <c r="L66" i="9"/>
  <c r="H66" i="9"/>
  <c r="K66" i="9"/>
  <c r="F66" i="9"/>
  <c r="J66" i="9"/>
  <c r="G66" i="9"/>
  <c r="D66" i="9" l="1" a="1"/>
  <c r="D66" i="9" s="1"/>
  <c r="E66" i="9" s="1"/>
  <c r="M67" i="9"/>
  <c r="I67" i="9"/>
  <c r="C68" i="9"/>
  <c r="L67" i="9"/>
  <c r="H67" i="9"/>
  <c r="A69" i="9"/>
  <c r="B68" i="9"/>
  <c r="J67" i="9"/>
  <c r="K67" i="9"/>
  <c r="F67" i="9"/>
  <c r="G67" i="9"/>
  <c r="M68" i="9" l="1"/>
  <c r="I68" i="9"/>
  <c r="D67" i="9" a="1"/>
  <c r="D67" i="9" s="1"/>
  <c r="E67" i="9" s="1"/>
  <c r="A70" i="9"/>
  <c r="B69" i="9"/>
  <c r="C69" i="9"/>
  <c r="L68" i="9"/>
  <c r="H68" i="9"/>
  <c r="J68" i="9"/>
  <c r="K68" i="9"/>
  <c r="G68" i="9"/>
  <c r="F68" i="9"/>
  <c r="D68" i="9" l="1" a="1"/>
  <c r="D68" i="9" s="1"/>
  <c r="E68" i="9" s="1"/>
  <c r="M69" i="9"/>
  <c r="I69" i="9"/>
  <c r="C70" i="9"/>
  <c r="L69" i="9"/>
  <c r="H69" i="9"/>
  <c r="A71" i="9"/>
  <c r="B70" i="9"/>
  <c r="G69" i="9"/>
  <c r="J69" i="9"/>
  <c r="K69" i="9"/>
  <c r="F69" i="9"/>
  <c r="M70" i="9" l="1"/>
  <c r="I70" i="9"/>
  <c r="D69" i="9" a="1"/>
  <c r="D69" i="9" s="1"/>
  <c r="E69" i="9" s="1"/>
  <c r="A72" i="9"/>
  <c r="B71" i="9"/>
  <c r="C71" i="9"/>
  <c r="L70" i="9"/>
  <c r="H70" i="9"/>
  <c r="J70" i="9"/>
  <c r="K70" i="9"/>
  <c r="F70" i="9"/>
  <c r="D70" i="9" s="1" a="1"/>
  <c r="D70" i="9" s="1"/>
  <c r="E70" i="9" s="1"/>
  <c r="G70" i="9"/>
  <c r="M71" i="9" l="1"/>
  <c r="I71" i="9"/>
  <c r="C72" i="9"/>
  <c r="L71" i="9"/>
  <c r="H71" i="9"/>
  <c r="A73" i="9"/>
  <c r="B72" i="9"/>
  <c r="K71" i="9"/>
  <c r="J71" i="9"/>
  <c r="F71" i="9"/>
  <c r="G71" i="9"/>
  <c r="M72" i="9" l="1"/>
  <c r="I72" i="9"/>
  <c r="D71" i="9" a="1"/>
  <c r="D71" i="9" s="1"/>
  <c r="E71" i="9" s="1"/>
  <c r="A74" i="9"/>
  <c r="B73" i="9"/>
  <c r="C73" i="9"/>
  <c r="L72" i="9"/>
  <c r="H72" i="9"/>
  <c r="G72" i="9"/>
  <c r="K72" i="9"/>
  <c r="J72" i="9"/>
  <c r="F72" i="9"/>
  <c r="M73" i="9" l="1"/>
  <c r="I73" i="9"/>
  <c r="D72" i="9" a="1"/>
  <c r="D72" i="9" s="1"/>
  <c r="E72" i="9" s="1"/>
  <c r="C74" i="9"/>
  <c r="L73" i="9"/>
  <c r="H73" i="9"/>
  <c r="A75" i="9"/>
  <c r="B74" i="9"/>
  <c r="K73" i="9"/>
  <c r="F73" i="9"/>
  <c r="G73" i="9"/>
  <c r="J73" i="9"/>
  <c r="D73" i="9" l="1" a="1"/>
  <c r="D73" i="9" s="1"/>
  <c r="E73" i="9" s="1"/>
  <c r="M74" i="9"/>
  <c r="I74" i="9"/>
  <c r="A76" i="9"/>
  <c r="B75" i="9"/>
  <c r="C75" i="9"/>
  <c r="L74" i="9"/>
  <c r="H74" i="9"/>
  <c r="J74" i="9"/>
  <c r="K74" i="9"/>
  <c r="F74" i="9"/>
  <c r="G74" i="9"/>
  <c r="M75" i="9" l="1"/>
  <c r="I75" i="9"/>
  <c r="D74" i="9" a="1"/>
  <c r="D74" i="9" s="1"/>
  <c r="E74" i="9" s="1"/>
  <c r="C76" i="9"/>
  <c r="L75" i="9"/>
  <c r="H75" i="9"/>
  <c r="A77" i="9"/>
  <c r="B76" i="9"/>
  <c r="J75" i="9"/>
  <c r="K75" i="9"/>
  <c r="F75" i="9"/>
  <c r="G75" i="9"/>
  <c r="M76" i="9" l="1"/>
  <c r="I76" i="9"/>
  <c r="D75" i="9" a="1"/>
  <c r="D75" i="9" s="1"/>
  <c r="E75" i="9" s="1"/>
  <c r="A78" i="9"/>
  <c r="B77" i="9"/>
  <c r="C77" i="9"/>
  <c r="L76" i="9"/>
  <c r="H76" i="9"/>
  <c r="J76" i="9"/>
  <c r="K76" i="9"/>
  <c r="G76" i="9"/>
  <c r="F76" i="9"/>
  <c r="M77" i="9" l="1"/>
  <c r="I77" i="9"/>
  <c r="D76" i="9" a="1"/>
  <c r="D76" i="9" s="1"/>
  <c r="E76" i="9" s="1"/>
  <c r="C78" i="9"/>
  <c r="L77" i="9"/>
  <c r="H77" i="9"/>
  <c r="A79" i="9"/>
  <c r="B78" i="9"/>
  <c r="J77" i="9"/>
  <c r="K77" i="9"/>
  <c r="F77" i="9"/>
  <c r="G77" i="9"/>
  <c r="M78" i="9" l="1"/>
  <c r="I78" i="9"/>
  <c r="D77" i="9" a="1"/>
  <c r="D77" i="9" s="1"/>
  <c r="E77" i="9" s="1"/>
  <c r="A80" i="9"/>
  <c r="B79" i="9"/>
  <c r="C79" i="9"/>
  <c r="L78" i="9"/>
  <c r="H78" i="9"/>
  <c r="J78" i="9"/>
  <c r="K78" i="9"/>
  <c r="F78" i="9"/>
  <c r="G78" i="9"/>
  <c r="D78" i="9" l="1" a="1"/>
  <c r="D78" i="9" s="1"/>
  <c r="E78" i="9" s="1"/>
  <c r="M79" i="9"/>
  <c r="I79" i="9"/>
  <c r="C80" i="9"/>
  <c r="L79" i="9"/>
  <c r="H79" i="9"/>
  <c r="A81" i="9"/>
  <c r="B80" i="9"/>
  <c r="J79" i="9"/>
  <c r="F79" i="9"/>
  <c r="G79" i="9"/>
  <c r="K79" i="9"/>
  <c r="M80" i="9" l="1"/>
  <c r="I80" i="9"/>
  <c r="D79" i="9" a="1"/>
  <c r="D79" i="9" s="1"/>
  <c r="E79" i="9" s="1"/>
  <c r="A82" i="9"/>
  <c r="B81" i="9"/>
  <c r="C81" i="9"/>
  <c r="L80" i="9"/>
  <c r="H80" i="9"/>
  <c r="K80" i="9"/>
  <c r="J80" i="9"/>
  <c r="G80" i="9"/>
  <c r="F80" i="9"/>
  <c r="D80" i="9" l="1" a="1"/>
  <c r="D80" i="9" s="1"/>
  <c r="E80" i="9" s="1"/>
  <c r="M81" i="9"/>
  <c r="I81" i="9"/>
  <c r="C82" i="9"/>
  <c r="L81" i="9"/>
  <c r="H81" i="9"/>
  <c r="A83" i="9"/>
  <c r="B82" i="9"/>
  <c r="F81" i="9"/>
  <c r="K81" i="9"/>
  <c r="G81" i="9"/>
  <c r="J81" i="9"/>
  <c r="M82" i="9" l="1"/>
  <c r="I82" i="9"/>
  <c r="D81" i="9" a="1"/>
  <c r="D81" i="9" s="1"/>
  <c r="E81" i="9" s="1"/>
  <c r="A84" i="9"/>
  <c r="B83" i="9"/>
  <c r="C83" i="9"/>
  <c r="L82" i="9"/>
  <c r="H82" i="9"/>
  <c r="J82" i="9"/>
  <c r="K82" i="9"/>
  <c r="F82" i="9"/>
  <c r="G82" i="9"/>
  <c r="M83" i="9" l="1"/>
  <c r="I83" i="9"/>
  <c r="D82" i="9" a="1"/>
  <c r="D82" i="9" s="1"/>
  <c r="E82" i="9" s="1"/>
  <c r="C84" i="9"/>
  <c r="L83" i="9"/>
  <c r="H83" i="9"/>
  <c r="A85" i="9"/>
  <c r="B84" i="9"/>
  <c r="J83" i="9"/>
  <c r="K83" i="9"/>
  <c r="F83" i="9"/>
  <c r="G83" i="9"/>
  <c r="M84" i="9" l="1"/>
  <c r="I84" i="9"/>
  <c r="D83" i="9" a="1"/>
  <c r="D83" i="9" s="1"/>
  <c r="E83" i="9" s="1"/>
  <c r="A86" i="9"/>
  <c r="B85" i="9"/>
  <c r="C85" i="9"/>
  <c r="L84" i="9"/>
  <c r="H84" i="9"/>
  <c r="J84" i="9"/>
  <c r="K84" i="9"/>
  <c r="F84" i="9"/>
  <c r="G84" i="9"/>
  <c r="D84" i="9" l="1" a="1"/>
  <c r="D84" i="9" s="1"/>
  <c r="E84" i="9" s="1"/>
  <c r="M85" i="9"/>
  <c r="I85" i="9"/>
  <c r="C86" i="9"/>
  <c r="L85" i="9"/>
  <c r="H85" i="9"/>
  <c r="A87" i="9"/>
  <c r="B86" i="9"/>
  <c r="J85" i="9"/>
  <c r="K85" i="9"/>
  <c r="F85" i="9"/>
  <c r="G85" i="9"/>
  <c r="D85" i="9" l="1" a="1"/>
  <c r="D85" i="9" s="1"/>
  <c r="E85" i="9" s="1"/>
  <c r="M86" i="9"/>
  <c r="I86" i="9"/>
  <c r="A88" i="9"/>
  <c r="B87" i="9"/>
  <c r="C87" i="9"/>
  <c r="L86" i="9"/>
  <c r="H86" i="9"/>
  <c r="K86" i="9"/>
  <c r="G86" i="9"/>
  <c r="F86" i="9"/>
  <c r="J86" i="9"/>
  <c r="M87" i="9" l="1"/>
  <c r="I87" i="9"/>
  <c r="D86" i="9" a="1"/>
  <c r="D86" i="9" s="1"/>
  <c r="E86" i="9" s="1"/>
  <c r="C88" i="9"/>
  <c r="L87" i="9"/>
  <c r="H87" i="9"/>
  <c r="A89" i="9"/>
  <c r="B88" i="9"/>
  <c r="K87" i="9"/>
  <c r="J87" i="9"/>
  <c r="F87" i="9"/>
  <c r="G87" i="9"/>
  <c r="M88" i="9" l="1"/>
  <c r="I88" i="9"/>
  <c r="D87" i="9" a="1"/>
  <c r="D87" i="9" s="1"/>
  <c r="E87" i="9" s="1"/>
  <c r="A90" i="9"/>
  <c r="B89" i="9"/>
  <c r="C89" i="9"/>
  <c r="L88" i="9"/>
  <c r="H88" i="9"/>
  <c r="K88" i="9"/>
  <c r="J88" i="9"/>
  <c r="F88" i="9"/>
  <c r="D88" i="9" s="1" a="1"/>
  <c r="D88" i="9" s="1"/>
  <c r="E88" i="9" s="1"/>
  <c r="G88" i="9"/>
  <c r="M89" i="9" l="1"/>
  <c r="I89" i="9"/>
  <c r="C90" i="9"/>
  <c r="L89" i="9"/>
  <c r="H89" i="9"/>
  <c r="A91" i="9"/>
  <c r="B90" i="9"/>
  <c r="J89" i="9"/>
  <c r="F89" i="9"/>
  <c r="K89" i="9"/>
  <c r="G89" i="9"/>
  <c r="M90" i="9" l="1"/>
  <c r="I90" i="9"/>
  <c r="D89" i="9" a="1"/>
  <c r="D89" i="9" s="1"/>
  <c r="E89" i="9" s="1"/>
  <c r="A92" i="9"/>
  <c r="B91" i="9"/>
  <c r="C91" i="9"/>
  <c r="L90" i="9"/>
  <c r="H90" i="9"/>
  <c r="G90" i="9"/>
  <c r="K90" i="9"/>
  <c r="F90" i="9"/>
  <c r="D90" i="9" s="1" a="1"/>
  <c r="D90" i="9" s="1"/>
  <c r="E90" i="9" s="1"/>
  <c r="J90" i="9"/>
  <c r="M91" i="9" l="1"/>
  <c r="I91" i="9"/>
  <c r="C92" i="9"/>
  <c r="L91" i="9"/>
  <c r="H91" i="9"/>
  <c r="A93" i="9"/>
  <c r="B92" i="9"/>
  <c r="J91" i="9"/>
  <c r="K91" i="9"/>
  <c r="F91" i="9"/>
  <c r="G91" i="9"/>
  <c r="M92" i="9" l="1"/>
  <c r="I92" i="9"/>
  <c r="D91" i="9" a="1"/>
  <c r="D91" i="9" s="1"/>
  <c r="E91" i="9" s="1"/>
  <c r="A94" i="9"/>
  <c r="B93" i="9"/>
  <c r="C93" i="9"/>
  <c r="L92" i="9"/>
  <c r="H92" i="9"/>
  <c r="F92" i="9"/>
  <c r="J92" i="9"/>
  <c r="K92" i="9"/>
  <c r="G92" i="9"/>
  <c r="D92" i="9" l="1" a="1"/>
  <c r="D92" i="9" s="1"/>
  <c r="E92" i="9" s="1"/>
  <c r="M93" i="9"/>
  <c r="I93" i="9"/>
  <c r="C94" i="9"/>
  <c r="L93" i="9"/>
  <c r="H93" i="9"/>
  <c r="A95" i="9"/>
  <c r="B94" i="9"/>
  <c r="J93" i="9"/>
  <c r="K93" i="9"/>
  <c r="F93" i="9"/>
  <c r="G93" i="9"/>
  <c r="D93" i="9" l="1" a="1"/>
  <c r="D93" i="9" s="1"/>
  <c r="E93" i="9" s="1"/>
  <c r="M94" i="9"/>
  <c r="I94" i="9"/>
  <c r="A96" i="9"/>
  <c r="B95" i="9"/>
  <c r="C95" i="9"/>
  <c r="L94" i="9"/>
  <c r="H94" i="9"/>
  <c r="J94" i="9"/>
  <c r="K94" i="9"/>
  <c r="F94" i="9"/>
  <c r="G94" i="9"/>
  <c r="M95" i="9" l="1"/>
  <c r="I95" i="9"/>
  <c r="D94" i="9" a="1"/>
  <c r="D94" i="9" s="1"/>
  <c r="E94" i="9" s="1"/>
  <c r="C96" i="9"/>
  <c r="L95" i="9"/>
  <c r="H95" i="9"/>
  <c r="A97" i="9"/>
  <c r="B96" i="9"/>
  <c r="K95" i="9"/>
  <c r="G95" i="9"/>
  <c r="J95" i="9"/>
  <c r="F95" i="9"/>
  <c r="M96" i="9" l="1"/>
  <c r="I96" i="9"/>
  <c r="D95" i="9" a="1"/>
  <c r="D95" i="9" s="1"/>
  <c r="E95" i="9" s="1"/>
  <c r="A98" i="9"/>
  <c r="B97" i="9"/>
  <c r="C97" i="9"/>
  <c r="L96" i="9"/>
  <c r="H96" i="9"/>
  <c r="K96" i="9"/>
  <c r="J96" i="9"/>
  <c r="F96" i="9"/>
  <c r="G96" i="9"/>
  <c r="M97" i="9" l="1"/>
  <c r="I97" i="9"/>
  <c r="D96" i="9" a="1"/>
  <c r="D96" i="9" s="1"/>
  <c r="E96" i="9" s="1"/>
  <c r="C98" i="9"/>
  <c r="L97" i="9"/>
  <c r="H97" i="9"/>
  <c r="A99" i="9"/>
  <c r="B98" i="9"/>
  <c r="F97" i="9"/>
  <c r="G97" i="9"/>
  <c r="J97" i="9"/>
  <c r="K97" i="9"/>
  <c r="M98" i="9" l="1"/>
  <c r="I98" i="9"/>
  <c r="D97" i="9" a="1"/>
  <c r="D97" i="9" s="1"/>
  <c r="E97" i="9" s="1"/>
  <c r="A100" i="9"/>
  <c r="B99" i="9"/>
  <c r="C99" i="9"/>
  <c r="L98" i="9"/>
  <c r="H98" i="9"/>
  <c r="J98" i="9"/>
  <c r="K98" i="9"/>
  <c r="G98" i="9"/>
  <c r="F98" i="9"/>
  <c r="D98" i="9" s="1" a="1"/>
  <c r="D98" i="9" s="1"/>
  <c r="E98" i="9" s="1"/>
  <c r="M99" i="9" l="1"/>
  <c r="I99" i="9"/>
  <c r="C100" i="9"/>
  <c r="L99" i="9"/>
  <c r="H99" i="9"/>
  <c r="A101" i="9"/>
  <c r="B100" i="9"/>
  <c r="J99" i="9"/>
  <c r="K99" i="9"/>
  <c r="F99" i="9"/>
  <c r="D99" i="9" s="1" a="1"/>
  <c r="D99" i="9" s="1"/>
  <c r="E99" i="9" s="1"/>
  <c r="G99" i="9"/>
  <c r="M100" i="9" l="1"/>
  <c r="I100" i="9"/>
  <c r="A102" i="9"/>
  <c r="B101" i="9"/>
  <c r="C101" i="9"/>
  <c r="L100" i="9"/>
  <c r="H100" i="9"/>
  <c r="J100" i="9"/>
  <c r="K100" i="9"/>
  <c r="G100" i="9"/>
  <c r="F100" i="9"/>
  <c r="D100" i="9" l="1" a="1"/>
  <c r="D100" i="9" s="1"/>
  <c r="E100" i="9" s="1"/>
  <c r="M101" i="9"/>
  <c r="I101" i="9"/>
  <c r="C102" i="9"/>
  <c r="L101" i="9"/>
  <c r="H101" i="9"/>
  <c r="A103" i="9"/>
  <c r="B102" i="9"/>
  <c r="J101" i="9"/>
  <c r="K101" i="9"/>
  <c r="F101" i="9"/>
  <c r="G101" i="9"/>
  <c r="M102" i="9" l="1"/>
  <c r="I102" i="9"/>
  <c r="D101" i="9" a="1"/>
  <c r="D101" i="9" s="1"/>
  <c r="E101" i="9" s="1"/>
  <c r="A104" i="9"/>
  <c r="B103" i="9"/>
  <c r="C103" i="9"/>
  <c r="L102" i="9"/>
  <c r="H102" i="9"/>
  <c r="J102" i="9"/>
  <c r="K102" i="9"/>
  <c r="F102" i="9"/>
  <c r="D102" i="9" s="1" a="1"/>
  <c r="D102" i="9" s="1"/>
  <c r="E102" i="9" s="1"/>
  <c r="G102" i="9"/>
  <c r="M103" i="9" l="1"/>
  <c r="I103" i="9"/>
  <c r="C104" i="9"/>
  <c r="L103" i="9"/>
  <c r="H103" i="9"/>
  <c r="A105" i="9"/>
  <c r="B104" i="9"/>
  <c r="K103" i="9"/>
  <c r="J103" i="9"/>
  <c r="F103" i="9"/>
  <c r="G103" i="9"/>
  <c r="M104" i="9" l="1"/>
  <c r="I104" i="9"/>
  <c r="D103" i="9" a="1"/>
  <c r="D103" i="9" s="1"/>
  <c r="E103" i="9" s="1"/>
  <c r="A106" i="9"/>
  <c r="B105" i="9"/>
  <c r="C105" i="9"/>
  <c r="L104" i="9"/>
  <c r="H104" i="9"/>
  <c r="F104" i="9"/>
  <c r="D104" i="9" s="1" a="1"/>
  <c r="D104" i="9" s="1"/>
  <c r="E104" i="9" s="1"/>
  <c r="K104" i="9"/>
  <c r="J104" i="9"/>
  <c r="G104" i="9"/>
  <c r="M105" i="9" l="1"/>
  <c r="I105" i="9"/>
  <c r="C106" i="9"/>
  <c r="L105" i="9"/>
  <c r="H105" i="9"/>
  <c r="A107" i="9"/>
  <c r="B106" i="9"/>
  <c r="K105" i="9"/>
  <c r="F105" i="9"/>
  <c r="D105" i="9" s="1" a="1"/>
  <c r="D105" i="9" s="1"/>
  <c r="E105" i="9" s="1"/>
  <c r="J105" i="9"/>
  <c r="G105" i="9"/>
  <c r="M106" i="9" l="1"/>
  <c r="I106" i="9"/>
  <c r="A108" i="9"/>
  <c r="B107" i="9"/>
  <c r="C107" i="9"/>
  <c r="L106" i="9"/>
  <c r="H106" i="9"/>
  <c r="J106" i="9"/>
  <c r="K106" i="9"/>
  <c r="F106" i="9"/>
  <c r="G106" i="9"/>
  <c r="M107" i="9" l="1"/>
  <c r="I107" i="9"/>
  <c r="D106" i="9" a="1"/>
  <c r="D106" i="9" s="1"/>
  <c r="E106" i="9" s="1"/>
  <c r="C108" i="9"/>
  <c r="L107" i="9"/>
  <c r="H107" i="9"/>
  <c r="A109" i="9"/>
  <c r="B108" i="9"/>
  <c r="K107" i="9"/>
  <c r="J107" i="9"/>
  <c r="F107" i="9"/>
  <c r="D107" i="9" s="1" a="1"/>
  <c r="D107" i="9" s="1"/>
  <c r="E107" i="9" s="1"/>
  <c r="G107" i="9"/>
  <c r="M108" i="9" l="1"/>
  <c r="I108" i="9"/>
  <c r="A110" i="9"/>
  <c r="B109" i="9"/>
  <c r="C109" i="9"/>
  <c r="L108" i="9"/>
  <c r="H108" i="9"/>
  <c r="J108" i="9"/>
  <c r="K108" i="9"/>
  <c r="G108" i="9"/>
  <c r="F108" i="9"/>
  <c r="M109" i="9" l="1"/>
  <c r="I109" i="9"/>
  <c r="D108" i="9" a="1"/>
  <c r="D108" i="9" s="1"/>
  <c r="E108" i="9" s="1"/>
  <c r="C110" i="9"/>
  <c r="L109" i="9"/>
  <c r="H109" i="9"/>
  <c r="A111" i="9"/>
  <c r="B110" i="9"/>
  <c r="J109" i="9"/>
  <c r="G109" i="9"/>
  <c r="K109" i="9"/>
  <c r="F109" i="9"/>
  <c r="D109" i="9" l="1" a="1"/>
  <c r="D109" i="9" s="1"/>
  <c r="E109" i="9" s="1"/>
  <c r="M110" i="9"/>
  <c r="I110" i="9"/>
  <c r="A112" i="9"/>
  <c r="B111" i="9"/>
  <c r="C111" i="9"/>
  <c r="L110" i="9"/>
  <c r="H110" i="9"/>
  <c r="J110" i="9"/>
  <c r="K110" i="9"/>
  <c r="G110" i="9"/>
  <c r="F110" i="9"/>
  <c r="D110" i="9" s="1" a="1"/>
  <c r="D110" i="9" s="1"/>
  <c r="E110" i="9" s="1"/>
  <c r="M111" i="9" l="1"/>
  <c r="I111" i="9"/>
  <c r="C112" i="9"/>
  <c r="L111" i="9"/>
  <c r="H111" i="9"/>
  <c r="A113" i="9"/>
  <c r="B112" i="9"/>
  <c r="J111" i="9"/>
  <c r="K111" i="9"/>
  <c r="F111" i="9"/>
  <c r="D111" i="9" s="1" a="1"/>
  <c r="D111" i="9" s="1"/>
  <c r="E111" i="9" s="1"/>
  <c r="G111" i="9"/>
  <c r="M112" i="9" l="1"/>
  <c r="I112" i="9"/>
  <c r="A114" i="9"/>
  <c r="B113" i="9"/>
  <c r="C113" i="9"/>
  <c r="L112" i="9"/>
  <c r="H112" i="9"/>
  <c r="K112" i="9"/>
  <c r="J112" i="9"/>
  <c r="F112" i="9"/>
  <c r="G112" i="9"/>
  <c r="M113" i="9" l="1"/>
  <c r="I113" i="9"/>
  <c r="D112" i="9" a="1"/>
  <c r="D112" i="9" s="1"/>
  <c r="E112" i="9" s="1"/>
  <c r="C114" i="9"/>
  <c r="L113" i="9"/>
  <c r="H113" i="9"/>
  <c r="A115" i="9"/>
  <c r="B114" i="9"/>
  <c r="K113" i="9"/>
  <c r="F113" i="9"/>
  <c r="G113" i="9"/>
  <c r="J113" i="9"/>
  <c r="M114" i="9" l="1"/>
  <c r="I114" i="9"/>
  <c r="D113" i="9" a="1"/>
  <c r="D113" i="9" s="1"/>
  <c r="E113" i="9" s="1"/>
  <c r="A116" i="9"/>
  <c r="B115" i="9"/>
  <c r="C115" i="9"/>
  <c r="L114" i="9"/>
  <c r="H114" i="9"/>
  <c r="J114" i="9"/>
  <c r="F114" i="9"/>
  <c r="G114" i="9"/>
  <c r="K114" i="9"/>
  <c r="M115" i="9" l="1"/>
  <c r="I115" i="9"/>
  <c r="D114" i="9" a="1"/>
  <c r="D114" i="9" s="1"/>
  <c r="E114" i="9" s="1"/>
  <c r="C116" i="9"/>
  <c r="L115" i="9"/>
  <c r="H115" i="9"/>
  <c r="A117" i="9"/>
  <c r="B116" i="9"/>
  <c r="J115" i="9"/>
  <c r="F115" i="9"/>
  <c r="G115" i="9"/>
  <c r="K115" i="9"/>
  <c r="M116" i="9" l="1"/>
  <c r="I116" i="9"/>
  <c r="D115" i="9" a="1"/>
  <c r="D115" i="9" s="1"/>
  <c r="E115" i="9" s="1"/>
  <c r="A118" i="9"/>
  <c r="B117" i="9"/>
  <c r="C117" i="9"/>
  <c r="L116" i="9"/>
  <c r="H116" i="9"/>
  <c r="J116" i="9"/>
  <c r="K116" i="9"/>
  <c r="F116" i="9"/>
  <c r="G116" i="9"/>
  <c r="M117" i="9" l="1"/>
  <c r="I117" i="9"/>
  <c r="D116" i="9" a="1"/>
  <c r="D116" i="9" s="1"/>
  <c r="E116" i="9" s="1"/>
  <c r="C118" i="9"/>
  <c r="L117" i="9"/>
  <c r="H117" i="9"/>
  <c r="A119" i="9"/>
  <c r="B118" i="9"/>
  <c r="K117" i="9"/>
  <c r="F117" i="9"/>
  <c r="G117" i="9"/>
  <c r="J117" i="9"/>
  <c r="M118" i="9" l="1"/>
  <c r="I118" i="9"/>
  <c r="D117" i="9" a="1"/>
  <c r="D117" i="9" s="1"/>
  <c r="E117" i="9" s="1"/>
  <c r="A120" i="9"/>
  <c r="B119" i="9"/>
  <c r="C119" i="9"/>
  <c r="L118" i="9"/>
  <c r="H118" i="9"/>
  <c r="J118" i="9"/>
  <c r="F118" i="9"/>
  <c r="K118" i="9"/>
  <c r="G118" i="9"/>
  <c r="M119" i="9" l="1"/>
  <c r="I119" i="9"/>
  <c r="D118" i="9" a="1"/>
  <c r="D118" i="9" s="1"/>
  <c r="E118" i="9" s="1"/>
  <c r="C120" i="9"/>
  <c r="L119" i="9"/>
  <c r="H119" i="9"/>
  <c r="A121" i="9"/>
  <c r="B120" i="9"/>
  <c r="J119" i="9"/>
  <c r="G119" i="9"/>
  <c r="K119" i="9"/>
  <c r="F119" i="9"/>
  <c r="M120" i="9" l="1"/>
  <c r="I120" i="9"/>
  <c r="D119" i="9" a="1"/>
  <c r="D119" i="9" s="1"/>
  <c r="E119" i="9" s="1"/>
  <c r="A122" i="9"/>
  <c r="B121" i="9"/>
  <c r="C121" i="9"/>
  <c r="L120" i="9"/>
  <c r="H120" i="9"/>
  <c r="K120" i="9"/>
  <c r="J120" i="9"/>
  <c r="F120" i="9"/>
  <c r="G120" i="9"/>
  <c r="M121" i="9" l="1"/>
  <c r="I121" i="9"/>
  <c r="D120" i="9" a="1"/>
  <c r="D120" i="9" s="1"/>
  <c r="E120" i="9" s="1"/>
  <c r="K121" i="9"/>
  <c r="F121" i="9"/>
  <c r="G121" i="9"/>
  <c r="J121" i="9"/>
  <c r="C122" i="9"/>
  <c r="L121" i="9"/>
  <c r="H121" i="9"/>
  <c r="A123" i="9"/>
  <c r="B122" i="9"/>
  <c r="M122" i="9" l="1"/>
  <c r="I122" i="9"/>
  <c r="D121" i="9" a="1"/>
  <c r="D121" i="9" s="1"/>
  <c r="E121" i="9" s="1"/>
  <c r="J122" i="9"/>
  <c r="K122" i="9"/>
  <c r="F122" i="9"/>
  <c r="G122" i="9"/>
  <c r="A124" i="9"/>
  <c r="B123" i="9"/>
  <c r="C123" i="9"/>
  <c r="L122" i="9"/>
  <c r="H122" i="9"/>
  <c r="M123" i="9" l="1"/>
  <c r="I123" i="9"/>
  <c r="D122" i="9" a="1"/>
  <c r="D122" i="9" s="1"/>
  <c r="E122" i="9" s="1"/>
  <c r="J123" i="9"/>
  <c r="K123" i="9"/>
  <c r="F123" i="9"/>
  <c r="G123" i="9"/>
  <c r="C124" i="9"/>
  <c r="L123" i="9"/>
  <c r="H123" i="9"/>
  <c r="A125" i="9"/>
  <c r="B124" i="9"/>
  <c r="M124" i="9" l="1"/>
  <c r="I124" i="9"/>
  <c r="D123" i="9" a="1"/>
  <c r="D123" i="9" s="1"/>
  <c r="E123" i="9" s="1"/>
  <c r="J124" i="9"/>
  <c r="K124" i="9"/>
  <c r="G124" i="9"/>
  <c r="F124" i="9"/>
  <c r="A126" i="9"/>
  <c r="B125" i="9"/>
  <c r="C125" i="9"/>
  <c r="L124" i="9"/>
  <c r="H124" i="9"/>
  <c r="M125" i="9" l="1"/>
  <c r="I125" i="9"/>
  <c r="D124" i="9" a="1"/>
  <c r="D124" i="9" s="1"/>
  <c r="E124" i="9" s="1"/>
  <c r="J125" i="9"/>
  <c r="K125" i="9"/>
  <c r="F125" i="9"/>
  <c r="G125" i="9"/>
  <c r="C126" i="9"/>
  <c r="L125" i="9"/>
  <c r="H125" i="9"/>
  <c r="A127" i="9"/>
  <c r="B126" i="9"/>
  <c r="M126" i="9" l="1"/>
  <c r="I126" i="9"/>
  <c r="D125" i="9" a="1"/>
  <c r="D125" i="9" s="1"/>
  <c r="E125" i="9" s="1"/>
  <c r="J126" i="9"/>
  <c r="K126" i="9"/>
  <c r="F126" i="9"/>
  <c r="G126" i="9"/>
  <c r="A128" i="9"/>
  <c r="B127" i="9"/>
  <c r="C127" i="9"/>
  <c r="L126" i="9"/>
  <c r="H126" i="9"/>
  <c r="M127" i="9" l="1"/>
  <c r="I127" i="9"/>
  <c r="D126" i="9" a="1"/>
  <c r="D126" i="9" s="1"/>
  <c r="E126" i="9" s="1"/>
  <c r="K127" i="9"/>
  <c r="J127" i="9"/>
  <c r="F127" i="9"/>
  <c r="G127" i="9"/>
  <c r="C128" i="9"/>
  <c r="L127" i="9"/>
  <c r="H127" i="9"/>
  <c r="A129" i="9"/>
  <c r="B128" i="9"/>
  <c r="M128" i="9" l="1"/>
  <c r="I128" i="9"/>
  <c r="D127" i="9" a="1"/>
  <c r="D127" i="9" s="1"/>
  <c r="E127" i="9" s="1"/>
  <c r="K128" i="9"/>
  <c r="J128" i="9"/>
  <c r="G128" i="9"/>
  <c r="F128" i="9"/>
  <c r="A130" i="9"/>
  <c r="B129" i="9"/>
  <c r="C129" i="9"/>
  <c r="L128" i="9"/>
  <c r="H128" i="9"/>
  <c r="M129" i="9" l="1"/>
  <c r="I129" i="9"/>
  <c r="D128" i="9" a="1"/>
  <c r="D128" i="9" s="1"/>
  <c r="E128" i="9" s="1"/>
  <c r="J129" i="9"/>
  <c r="K129" i="9"/>
  <c r="F129" i="9"/>
  <c r="G129" i="9"/>
  <c r="C130" i="9"/>
  <c r="L129" i="9"/>
  <c r="H129" i="9"/>
  <c r="A131" i="9"/>
  <c r="B130" i="9"/>
  <c r="M130" i="9" l="1"/>
  <c r="I130" i="9"/>
  <c r="D129" i="9" a="1"/>
  <c r="D129" i="9" s="1"/>
  <c r="E129" i="9" s="1"/>
  <c r="J130" i="9"/>
  <c r="K130" i="9"/>
  <c r="G130" i="9"/>
  <c r="F130" i="9"/>
  <c r="A132" i="9"/>
  <c r="B131" i="9"/>
  <c r="C131" i="9"/>
  <c r="L130" i="9"/>
  <c r="H130" i="9"/>
  <c r="M131" i="9" l="1"/>
  <c r="I131" i="9"/>
  <c r="D130" i="9" a="1"/>
  <c r="D130" i="9" s="1"/>
  <c r="E130" i="9" s="1"/>
  <c r="J131" i="9"/>
  <c r="K131" i="9"/>
  <c r="F131" i="9"/>
  <c r="G131" i="9"/>
  <c r="C132" i="9"/>
  <c r="L131" i="9"/>
  <c r="H131" i="9"/>
  <c r="A133" i="9"/>
  <c r="B132" i="9"/>
  <c r="M132" i="9" l="1"/>
  <c r="I132" i="9"/>
  <c r="D131" i="9" a="1"/>
  <c r="D131" i="9" s="1"/>
  <c r="E131" i="9" s="1"/>
  <c r="J132" i="9"/>
  <c r="K132" i="9"/>
  <c r="G132" i="9"/>
  <c r="F132" i="9"/>
  <c r="A134" i="9"/>
  <c r="B133" i="9"/>
  <c r="C133" i="9"/>
  <c r="L132" i="9"/>
  <c r="H132" i="9"/>
  <c r="M133" i="9" l="1"/>
  <c r="I133" i="9"/>
  <c r="D132" i="9" a="1"/>
  <c r="D132" i="9" s="1"/>
  <c r="E132" i="9" s="1"/>
  <c r="J133" i="9"/>
  <c r="K133" i="9"/>
  <c r="F133" i="9"/>
  <c r="G133" i="9"/>
  <c r="C134" i="9"/>
  <c r="L133" i="9"/>
  <c r="H133" i="9"/>
  <c r="A135" i="9"/>
  <c r="B134" i="9"/>
  <c r="M134" i="9" l="1"/>
  <c r="I134" i="9"/>
  <c r="D133" i="9" a="1"/>
  <c r="D133" i="9" s="1"/>
  <c r="E133" i="9" s="1"/>
  <c r="J134" i="9"/>
  <c r="K134" i="9"/>
  <c r="G134" i="9"/>
  <c r="F134" i="9"/>
  <c r="A136" i="9"/>
  <c r="B135" i="9"/>
  <c r="C135" i="9"/>
  <c r="L134" i="9"/>
  <c r="H134" i="9"/>
  <c r="M135" i="9" l="1"/>
  <c r="I135" i="9"/>
  <c r="D134" i="9" a="1"/>
  <c r="D134" i="9" s="1"/>
  <c r="E134" i="9" s="1"/>
  <c r="J135" i="9"/>
  <c r="F135" i="9"/>
  <c r="G135" i="9"/>
  <c r="K135" i="9"/>
  <c r="C136" i="9"/>
  <c r="L135" i="9"/>
  <c r="H135" i="9"/>
  <c r="A137" i="9"/>
  <c r="B136" i="9"/>
  <c r="M136" i="9" l="1"/>
  <c r="I136" i="9"/>
  <c r="D135" i="9" a="1"/>
  <c r="D135" i="9" s="1"/>
  <c r="E135" i="9" s="1"/>
  <c r="K136" i="9"/>
  <c r="J136" i="9"/>
  <c r="F136" i="9"/>
  <c r="G136" i="9"/>
  <c r="A138" i="9"/>
  <c r="B137" i="9"/>
  <c r="C137" i="9"/>
  <c r="L136" i="9"/>
  <c r="H136" i="9"/>
  <c r="M137" i="9" l="1"/>
  <c r="I137" i="9"/>
  <c r="D136" i="9" a="1"/>
  <c r="D136" i="9" s="1"/>
  <c r="E136" i="9" s="1"/>
  <c r="F137" i="9"/>
  <c r="G137" i="9"/>
  <c r="J137" i="9"/>
  <c r="K137" i="9"/>
  <c r="C138" i="9"/>
  <c r="L137" i="9"/>
  <c r="H137" i="9"/>
  <c r="A139" i="9"/>
  <c r="B138" i="9"/>
  <c r="M138" i="9" l="1"/>
  <c r="I138" i="9"/>
  <c r="D137" i="9" a="1"/>
  <c r="D137" i="9" s="1"/>
  <c r="E137" i="9" s="1"/>
  <c r="G138" i="9"/>
  <c r="J138" i="9"/>
  <c r="K138" i="9"/>
  <c r="F138" i="9"/>
  <c r="A140" i="9"/>
  <c r="B139" i="9"/>
  <c r="C139" i="9"/>
  <c r="L138" i="9"/>
  <c r="H138" i="9"/>
  <c r="M139" i="9" l="1"/>
  <c r="I139" i="9"/>
  <c r="D138" i="9" a="1"/>
  <c r="D138" i="9" s="1"/>
  <c r="E138" i="9" s="1"/>
  <c r="G139" i="9"/>
  <c r="K139" i="9"/>
  <c r="F139" i="9"/>
  <c r="J139" i="9"/>
  <c r="C140" i="9"/>
  <c r="L139" i="9"/>
  <c r="H139" i="9"/>
  <c r="A141" i="9"/>
  <c r="B140" i="9"/>
  <c r="M140" i="9" l="1"/>
  <c r="I140" i="9"/>
  <c r="D139" i="9" a="1"/>
  <c r="D139" i="9" s="1"/>
  <c r="E139" i="9" s="1"/>
  <c r="F140" i="9"/>
  <c r="J140" i="9"/>
  <c r="K140" i="9"/>
  <c r="G140" i="9"/>
  <c r="A142" i="9"/>
  <c r="B141" i="9"/>
  <c r="C141" i="9"/>
  <c r="L140" i="9"/>
  <c r="H140" i="9"/>
  <c r="M141" i="9" l="1"/>
  <c r="I141" i="9"/>
  <c r="D140" i="9" a="1"/>
  <c r="D140" i="9" s="1"/>
  <c r="E140" i="9" s="1"/>
  <c r="F141" i="9"/>
  <c r="G141" i="9"/>
  <c r="J141" i="9"/>
  <c r="K141" i="9"/>
  <c r="C142" i="9"/>
  <c r="L141" i="9"/>
  <c r="H141" i="9"/>
  <c r="A143" i="9"/>
  <c r="B142" i="9"/>
  <c r="M142" i="9" l="1"/>
  <c r="I142" i="9"/>
  <c r="D141" i="9" a="1"/>
  <c r="D141" i="9" s="1"/>
  <c r="E141" i="9" s="1"/>
  <c r="K142" i="9"/>
  <c r="J142" i="9"/>
  <c r="F142" i="9"/>
  <c r="G142" i="9"/>
  <c r="A144" i="9"/>
  <c r="B143" i="9"/>
  <c r="C143" i="9"/>
  <c r="L142" i="9"/>
  <c r="H142" i="9"/>
  <c r="M143" i="9" l="1"/>
  <c r="I143" i="9"/>
  <c r="D142" i="9" a="1"/>
  <c r="D142" i="9" s="1"/>
  <c r="E142" i="9" s="1"/>
  <c r="F143" i="9"/>
  <c r="G143" i="9"/>
  <c r="K143" i="9"/>
  <c r="J143" i="9"/>
  <c r="C144" i="9"/>
  <c r="L143" i="9"/>
  <c r="H143" i="9"/>
  <c r="A145" i="9"/>
  <c r="B144" i="9"/>
  <c r="M144" i="9" l="1"/>
  <c r="I144" i="9"/>
  <c r="D143" i="9" a="1"/>
  <c r="D143" i="9" s="1"/>
  <c r="E143" i="9" s="1"/>
  <c r="G144" i="9"/>
  <c r="K144" i="9"/>
  <c r="J144" i="9"/>
  <c r="F144" i="9"/>
  <c r="A146" i="9"/>
  <c r="B145" i="9"/>
  <c r="C145" i="9"/>
  <c r="L144" i="9"/>
  <c r="H144" i="9"/>
  <c r="M145" i="9" l="1"/>
  <c r="I145" i="9"/>
  <c r="D144" i="9" a="1"/>
  <c r="D144" i="9" s="1"/>
  <c r="E144" i="9" s="1"/>
  <c r="G145" i="9"/>
  <c r="J145" i="9"/>
  <c r="K145" i="9"/>
  <c r="F145" i="9"/>
  <c r="C146" i="9"/>
  <c r="L145" i="9"/>
  <c r="H145" i="9"/>
  <c r="A147" i="9"/>
  <c r="B146" i="9"/>
  <c r="M146" i="9" l="1"/>
  <c r="I146" i="9"/>
  <c r="D145" i="9" a="1"/>
  <c r="D145" i="9" s="1"/>
  <c r="E145" i="9" s="1"/>
  <c r="G146" i="9"/>
  <c r="J146" i="9"/>
  <c r="K146" i="9"/>
  <c r="F146" i="9"/>
  <c r="A148" i="9"/>
  <c r="B147" i="9"/>
  <c r="C147" i="9"/>
  <c r="L146" i="9"/>
  <c r="H146" i="9"/>
  <c r="M147" i="9" l="1"/>
  <c r="I147" i="9"/>
  <c r="D146" i="9" a="1"/>
  <c r="D146" i="9" s="1"/>
  <c r="E146" i="9" s="1"/>
  <c r="J147" i="9"/>
  <c r="K147" i="9"/>
  <c r="F147" i="9"/>
  <c r="G147" i="9"/>
  <c r="C148" i="9"/>
  <c r="L147" i="9"/>
  <c r="H147" i="9"/>
  <c r="A149" i="9"/>
  <c r="B148" i="9"/>
  <c r="M148" i="9" l="1"/>
  <c r="I148" i="9"/>
  <c r="D147" i="9" a="1"/>
  <c r="D147" i="9" s="1"/>
  <c r="E147" i="9" s="1"/>
  <c r="G148" i="9"/>
  <c r="K148" i="9"/>
  <c r="J148" i="9"/>
  <c r="F148" i="9"/>
  <c r="A150" i="9"/>
  <c r="B149" i="9"/>
  <c r="C149" i="9"/>
  <c r="L148" i="9"/>
  <c r="H148" i="9"/>
  <c r="M149" i="9" l="1"/>
  <c r="I149" i="9"/>
  <c r="D148" i="9" a="1"/>
  <c r="D148" i="9" s="1"/>
  <c r="E148" i="9" s="1"/>
  <c r="J149" i="9"/>
  <c r="K149" i="9"/>
  <c r="F149" i="9"/>
  <c r="G149" i="9"/>
  <c r="C150" i="9"/>
  <c r="L149" i="9"/>
  <c r="H149" i="9"/>
  <c r="A151" i="9"/>
  <c r="B150" i="9"/>
  <c r="M150" i="9" l="1"/>
  <c r="I150" i="9"/>
  <c r="D149" i="9" a="1"/>
  <c r="D149" i="9" s="1"/>
  <c r="E149" i="9" s="1"/>
  <c r="F150" i="9"/>
  <c r="J150" i="9"/>
  <c r="K150" i="9"/>
  <c r="G150" i="9"/>
  <c r="A152" i="9"/>
  <c r="B151" i="9"/>
  <c r="C151" i="9"/>
  <c r="L150" i="9"/>
  <c r="H150" i="9"/>
  <c r="M151" i="9" l="1"/>
  <c r="I151" i="9"/>
  <c r="D150" i="9" a="1"/>
  <c r="D150" i="9" s="1"/>
  <c r="E150" i="9" s="1"/>
  <c r="K151" i="9"/>
  <c r="J151" i="9"/>
  <c r="F151" i="9"/>
  <c r="G151" i="9"/>
  <c r="C152" i="9"/>
  <c r="L151" i="9"/>
  <c r="H151" i="9"/>
  <c r="A153" i="9"/>
  <c r="B152" i="9"/>
  <c r="M152" i="9" l="1"/>
  <c r="I152" i="9"/>
  <c r="D151" i="9" a="1"/>
  <c r="D151" i="9" s="1"/>
  <c r="E151" i="9" s="1"/>
  <c r="F152" i="9"/>
  <c r="G152" i="9"/>
  <c r="K152" i="9"/>
  <c r="J152" i="9"/>
  <c r="A154" i="9"/>
  <c r="B153" i="9"/>
  <c r="C153" i="9"/>
  <c r="L152" i="9"/>
  <c r="H152" i="9"/>
  <c r="M153" i="9" l="1"/>
  <c r="I153" i="9"/>
  <c r="D152" i="9" a="1"/>
  <c r="D152" i="9" s="1"/>
  <c r="E152" i="9" s="1"/>
  <c r="J153" i="9"/>
  <c r="K153" i="9"/>
  <c r="F153" i="9"/>
  <c r="G153" i="9"/>
  <c r="C154" i="9"/>
  <c r="L153" i="9"/>
  <c r="H153" i="9"/>
  <c r="A155" i="9"/>
  <c r="B154" i="9"/>
  <c r="M154" i="9" l="1"/>
  <c r="I154" i="9"/>
  <c r="D153" i="9" a="1"/>
  <c r="D153" i="9" s="1"/>
  <c r="E153" i="9" s="1"/>
  <c r="G154" i="9"/>
  <c r="J154" i="9"/>
  <c r="K154" i="9"/>
  <c r="F154" i="9"/>
  <c r="A156" i="9"/>
  <c r="B155" i="9"/>
  <c r="C155" i="9"/>
  <c r="L154" i="9"/>
  <c r="H154" i="9"/>
  <c r="M155" i="9" l="1"/>
  <c r="I155" i="9"/>
  <c r="D154" i="9" a="1"/>
  <c r="D154" i="9" s="1"/>
  <c r="E154" i="9" s="1"/>
  <c r="J155" i="9"/>
  <c r="K155" i="9"/>
  <c r="F155" i="9"/>
  <c r="G155" i="9"/>
  <c r="C156" i="9"/>
  <c r="L155" i="9"/>
  <c r="H155" i="9"/>
  <c r="A157" i="9"/>
  <c r="B156" i="9"/>
  <c r="M156" i="9" l="1"/>
  <c r="I156" i="9"/>
  <c r="D155" i="9" a="1"/>
  <c r="D155" i="9" s="1"/>
  <c r="E155" i="9" s="1"/>
  <c r="J156" i="9"/>
  <c r="K156" i="9"/>
  <c r="G156" i="9"/>
  <c r="F156" i="9"/>
  <c r="A158" i="9"/>
  <c r="B157" i="9"/>
  <c r="C157" i="9"/>
  <c r="L156" i="9"/>
  <c r="H156" i="9"/>
  <c r="M157" i="9" l="1"/>
  <c r="I157" i="9"/>
  <c r="D156" i="9" a="1"/>
  <c r="D156" i="9" s="1"/>
  <c r="E156" i="9" s="1"/>
  <c r="F157" i="9"/>
  <c r="G157" i="9"/>
  <c r="J157" i="9"/>
  <c r="K157" i="9"/>
  <c r="C158" i="9"/>
  <c r="L157" i="9"/>
  <c r="H157" i="9"/>
  <c r="A159" i="9"/>
  <c r="B158" i="9"/>
  <c r="M158" i="9" l="1"/>
  <c r="I158" i="9"/>
  <c r="D157" i="9" a="1"/>
  <c r="D157" i="9" s="1"/>
  <c r="E157" i="9" s="1"/>
  <c r="F158" i="9"/>
  <c r="J158" i="9"/>
  <c r="K158" i="9"/>
  <c r="G158" i="9"/>
  <c r="A160" i="9"/>
  <c r="B159" i="9"/>
  <c r="C159" i="9"/>
  <c r="L158" i="9"/>
  <c r="H158" i="9"/>
  <c r="M159" i="9" l="1"/>
  <c r="I159" i="9"/>
  <c r="D158" i="9" a="1"/>
  <c r="D158" i="9" s="1"/>
  <c r="E158" i="9" s="1"/>
  <c r="K159" i="9"/>
  <c r="J159" i="9"/>
  <c r="F159" i="9"/>
  <c r="G159" i="9"/>
  <c r="C160" i="9"/>
  <c r="L159" i="9"/>
  <c r="H159" i="9"/>
  <c r="A161" i="9"/>
  <c r="B160" i="9"/>
  <c r="M160" i="9" l="1"/>
  <c r="I160" i="9"/>
  <c r="D159" i="9" a="1"/>
  <c r="D159" i="9" s="1"/>
  <c r="E159" i="9" s="1"/>
  <c r="G160" i="9"/>
  <c r="K160" i="9"/>
  <c r="J160" i="9"/>
  <c r="F160" i="9"/>
  <c r="A162" i="9"/>
  <c r="B161" i="9"/>
  <c r="C161" i="9"/>
  <c r="L160" i="9"/>
  <c r="H160" i="9"/>
  <c r="M161" i="9" l="1"/>
  <c r="I161" i="9"/>
  <c r="D160" i="9" a="1"/>
  <c r="D160" i="9" s="1"/>
  <c r="E160" i="9" s="1"/>
  <c r="J161" i="9"/>
  <c r="K161" i="9"/>
  <c r="F161" i="9"/>
  <c r="G161" i="9"/>
  <c r="C162" i="9"/>
  <c r="L161" i="9"/>
  <c r="H161" i="9"/>
  <c r="A163" i="9"/>
  <c r="B162" i="9"/>
  <c r="M162" i="9" l="1"/>
  <c r="I162" i="9"/>
  <c r="D161" i="9" a="1"/>
  <c r="D161" i="9" s="1"/>
  <c r="E161" i="9" s="1"/>
  <c r="G162" i="9"/>
  <c r="J162" i="9"/>
  <c r="K162" i="9"/>
  <c r="F162" i="9"/>
  <c r="A164" i="9"/>
  <c r="B163" i="9"/>
  <c r="C163" i="9"/>
  <c r="L162" i="9"/>
  <c r="H162" i="9"/>
  <c r="M163" i="9" l="1"/>
  <c r="I163" i="9"/>
  <c r="D162" i="9" a="1"/>
  <c r="D162" i="9" s="1"/>
  <c r="E162" i="9" s="1"/>
  <c r="J163" i="9"/>
  <c r="K163" i="9"/>
  <c r="F163" i="9"/>
  <c r="G163" i="9"/>
  <c r="C164" i="9"/>
  <c r="L163" i="9"/>
  <c r="H163" i="9"/>
  <c r="A165" i="9"/>
  <c r="B164" i="9"/>
  <c r="M164" i="9" l="1"/>
  <c r="I164" i="9"/>
  <c r="D163" i="9" a="1"/>
  <c r="D163" i="9" s="1"/>
  <c r="E163" i="9" s="1"/>
  <c r="G164" i="9"/>
  <c r="J164" i="9"/>
  <c r="K164" i="9"/>
  <c r="F164" i="9"/>
  <c r="A166" i="9"/>
  <c r="B165" i="9"/>
  <c r="C165" i="9"/>
  <c r="L164" i="9"/>
  <c r="H164" i="9"/>
  <c r="M165" i="9" l="1"/>
  <c r="I165" i="9"/>
  <c r="D164" i="9" a="1"/>
  <c r="D164" i="9" s="1"/>
  <c r="E164" i="9" s="1"/>
  <c r="F165" i="9"/>
  <c r="K165" i="9"/>
  <c r="G165" i="9"/>
  <c r="J165" i="9"/>
  <c r="C166" i="9"/>
  <c r="L165" i="9"/>
  <c r="H165" i="9"/>
  <c r="A167" i="9"/>
  <c r="B166" i="9"/>
  <c r="M166" i="9" l="1"/>
  <c r="I166" i="9"/>
  <c r="D165" i="9" a="1"/>
  <c r="D165" i="9" s="1"/>
  <c r="E165" i="9" s="1"/>
  <c r="G166" i="9"/>
  <c r="J166" i="9"/>
  <c r="K166" i="9"/>
  <c r="F166" i="9"/>
  <c r="A168" i="9"/>
  <c r="B167" i="9"/>
  <c r="C167" i="9"/>
  <c r="L166" i="9"/>
  <c r="H166" i="9"/>
  <c r="M167" i="9" l="1"/>
  <c r="I167" i="9"/>
  <c r="D166" i="9" a="1"/>
  <c r="D166" i="9" s="1"/>
  <c r="E166" i="9" s="1"/>
  <c r="G167" i="9"/>
  <c r="K167" i="9"/>
  <c r="J167" i="9"/>
  <c r="F167" i="9"/>
  <c r="C168" i="9"/>
  <c r="L167" i="9"/>
  <c r="H167" i="9"/>
  <c r="A169" i="9"/>
  <c r="B168" i="9"/>
  <c r="M168" i="9" l="1"/>
  <c r="I168" i="9"/>
  <c r="D167" i="9" a="1"/>
  <c r="D167" i="9" s="1"/>
  <c r="E167" i="9" s="1"/>
  <c r="G168" i="9"/>
  <c r="K168" i="9"/>
  <c r="J168" i="9"/>
  <c r="F168" i="9"/>
  <c r="A170" i="9"/>
  <c r="B169" i="9"/>
  <c r="C169" i="9"/>
  <c r="L168" i="9"/>
  <c r="H168" i="9"/>
  <c r="M169" i="9" l="1"/>
  <c r="I169" i="9"/>
  <c r="D168" i="9" a="1"/>
  <c r="D168" i="9" s="1"/>
  <c r="E168" i="9" s="1"/>
  <c r="J169" i="9"/>
  <c r="K169" i="9"/>
  <c r="F169" i="9"/>
  <c r="G169" i="9"/>
  <c r="C170" i="9"/>
  <c r="L169" i="9"/>
  <c r="H169" i="9"/>
  <c r="A171" i="9"/>
  <c r="B170" i="9"/>
  <c r="M170" i="9" l="1"/>
  <c r="I170" i="9"/>
  <c r="D169" i="9" a="1"/>
  <c r="D169" i="9" s="1"/>
  <c r="E169" i="9" s="1"/>
  <c r="G170" i="9"/>
  <c r="J170" i="9"/>
  <c r="K170" i="9"/>
  <c r="F170" i="9"/>
  <c r="A172" i="9"/>
  <c r="B171" i="9"/>
  <c r="C171" i="9"/>
  <c r="L170" i="9"/>
  <c r="H170" i="9"/>
  <c r="M171" i="9" l="1"/>
  <c r="I171" i="9"/>
  <c r="D170" i="9" a="1"/>
  <c r="D170" i="9" s="1"/>
  <c r="E170" i="9" s="1"/>
  <c r="J171" i="9"/>
  <c r="K171" i="9"/>
  <c r="F171" i="9"/>
  <c r="G171" i="9"/>
  <c r="C172" i="9"/>
  <c r="L171" i="9"/>
  <c r="H171" i="9"/>
  <c r="A173" i="9"/>
  <c r="B172" i="9"/>
  <c r="M172" i="9" l="1"/>
  <c r="I172" i="9"/>
  <c r="D171" i="9" a="1"/>
  <c r="D171" i="9" s="1"/>
  <c r="E171" i="9" s="1"/>
  <c r="G172" i="9"/>
  <c r="F172" i="9"/>
  <c r="J172" i="9"/>
  <c r="K172" i="9"/>
  <c r="A174" i="9"/>
  <c r="B173" i="9"/>
  <c r="C173" i="9"/>
  <c r="L172" i="9"/>
  <c r="H172" i="9"/>
  <c r="M173" i="9" l="1"/>
  <c r="I173" i="9"/>
  <c r="D172" i="9" a="1"/>
  <c r="D172" i="9" s="1"/>
  <c r="E172" i="9" s="1"/>
  <c r="F173" i="9"/>
  <c r="G173" i="9"/>
  <c r="J173" i="9"/>
  <c r="K173" i="9"/>
  <c r="C174" i="9"/>
  <c r="L173" i="9"/>
  <c r="H173" i="9"/>
  <c r="A175" i="9"/>
  <c r="B174" i="9"/>
  <c r="M174" i="9" l="1"/>
  <c r="I174" i="9"/>
  <c r="D173" i="9" a="1"/>
  <c r="D173" i="9" s="1"/>
  <c r="E173" i="9" s="1"/>
  <c r="G174" i="9"/>
  <c r="J174" i="9"/>
  <c r="K174" i="9"/>
  <c r="F174" i="9"/>
  <c r="A176" i="9"/>
  <c r="B175" i="9"/>
  <c r="C175" i="9"/>
  <c r="L174" i="9"/>
  <c r="H174" i="9"/>
  <c r="M175" i="9" l="1"/>
  <c r="I175" i="9"/>
  <c r="D174" i="9" a="1"/>
  <c r="D174" i="9" s="1"/>
  <c r="E174" i="9" s="1"/>
  <c r="K175" i="9"/>
  <c r="J175" i="9"/>
  <c r="F175" i="9"/>
  <c r="G175" i="9"/>
  <c r="C176" i="9"/>
  <c r="L175" i="9"/>
  <c r="H175" i="9"/>
  <c r="A177" i="9"/>
  <c r="B176" i="9"/>
  <c r="M176" i="9" l="1"/>
  <c r="I176" i="9"/>
  <c r="D175" i="9" a="1"/>
  <c r="D175" i="9" s="1"/>
  <c r="E175" i="9" s="1"/>
  <c r="K176" i="9"/>
  <c r="J176" i="9"/>
  <c r="G176" i="9"/>
  <c r="F176" i="9"/>
  <c r="A178" i="9"/>
  <c r="B177" i="9"/>
  <c r="C177" i="9"/>
  <c r="L176" i="9"/>
  <c r="H176" i="9"/>
  <c r="M177" i="9" l="1"/>
  <c r="I177" i="9"/>
  <c r="D176" i="9" a="1"/>
  <c r="D176" i="9" s="1"/>
  <c r="E176" i="9" s="1"/>
  <c r="F177" i="9"/>
  <c r="J177" i="9"/>
  <c r="K177" i="9"/>
  <c r="G177" i="9"/>
  <c r="C178" i="9"/>
  <c r="L177" i="9"/>
  <c r="H177" i="9"/>
  <c r="A179" i="9"/>
  <c r="B178" i="9"/>
  <c r="M178" i="9" l="1"/>
  <c r="I178" i="9"/>
  <c r="D177" i="9" a="1"/>
  <c r="D177" i="9" s="1"/>
  <c r="E177" i="9" s="1"/>
  <c r="G178" i="9"/>
  <c r="J178" i="9"/>
  <c r="K178" i="9"/>
  <c r="F178" i="9"/>
  <c r="A180" i="9"/>
  <c r="B179" i="9"/>
  <c r="C179" i="9"/>
  <c r="L178" i="9"/>
  <c r="H178" i="9"/>
  <c r="M179" i="9" l="1"/>
  <c r="I179" i="9"/>
  <c r="D178" i="9" a="1"/>
  <c r="D178" i="9" s="1"/>
  <c r="E178" i="9" s="1"/>
  <c r="J179" i="9"/>
  <c r="K179" i="9"/>
  <c r="F179" i="9"/>
  <c r="G179" i="9"/>
  <c r="C180" i="9"/>
  <c r="L179" i="9"/>
  <c r="H179" i="9"/>
  <c r="A181" i="9"/>
  <c r="B180" i="9"/>
  <c r="M180" i="9" l="1"/>
  <c r="I180" i="9"/>
  <c r="D179" i="9" a="1"/>
  <c r="D179" i="9" s="1"/>
  <c r="E179" i="9" s="1"/>
  <c r="F180" i="9"/>
  <c r="J180" i="9"/>
  <c r="K180" i="9"/>
  <c r="G180" i="9"/>
  <c r="A182" i="9"/>
  <c r="B181" i="9"/>
  <c r="C181" i="9"/>
  <c r="L180" i="9"/>
  <c r="H180" i="9"/>
  <c r="M181" i="9" l="1"/>
  <c r="I181" i="9"/>
  <c r="D180" i="9" a="1"/>
  <c r="D180" i="9" s="1"/>
  <c r="E180" i="9" s="1"/>
  <c r="F181" i="9"/>
  <c r="G181" i="9"/>
  <c r="J181" i="9"/>
  <c r="K181" i="9"/>
  <c r="C182" i="9"/>
  <c r="L181" i="9"/>
  <c r="H181" i="9"/>
  <c r="A183" i="9"/>
  <c r="B182" i="9"/>
  <c r="M182" i="9" l="1"/>
  <c r="I182" i="9"/>
  <c r="D181" i="9" a="1"/>
  <c r="D181" i="9" s="1"/>
  <c r="E181" i="9" s="1"/>
  <c r="G182" i="9"/>
  <c r="J182" i="9"/>
  <c r="K182" i="9"/>
  <c r="F182" i="9"/>
  <c r="A184" i="9"/>
  <c r="B183" i="9"/>
  <c r="C183" i="9"/>
  <c r="L182" i="9"/>
  <c r="H182" i="9"/>
  <c r="M183" i="9" l="1"/>
  <c r="I183" i="9"/>
  <c r="D182" i="9" a="1"/>
  <c r="D182" i="9" s="1"/>
  <c r="E182" i="9" s="1"/>
  <c r="G183" i="9"/>
  <c r="K183" i="9"/>
  <c r="J183" i="9"/>
  <c r="F183" i="9"/>
  <c r="C184" i="9"/>
  <c r="L183" i="9"/>
  <c r="H183" i="9"/>
  <c r="A185" i="9"/>
  <c r="B184" i="9"/>
  <c r="M184" i="9" l="1"/>
  <c r="I184" i="9"/>
  <c r="D183" i="9" a="1"/>
  <c r="D183" i="9" s="1"/>
  <c r="E183" i="9" s="1"/>
  <c r="G184" i="9"/>
  <c r="K184" i="9"/>
  <c r="J184" i="9"/>
  <c r="F184" i="9"/>
  <c r="A186" i="9"/>
  <c r="B185" i="9"/>
  <c r="C185" i="9"/>
  <c r="L184" i="9"/>
  <c r="H184" i="9"/>
  <c r="M185" i="9" l="1"/>
  <c r="I185" i="9"/>
  <c r="D184" i="9" a="1"/>
  <c r="D184" i="9" s="1"/>
  <c r="E184" i="9" s="1"/>
  <c r="F185" i="9"/>
  <c r="G185" i="9"/>
  <c r="J185" i="9"/>
  <c r="K185" i="9"/>
  <c r="C186" i="9"/>
  <c r="L185" i="9"/>
  <c r="H185" i="9"/>
  <c r="A187" i="9"/>
  <c r="B186" i="9"/>
  <c r="M186" i="9" l="1"/>
  <c r="I186" i="9"/>
  <c r="D185" i="9" a="1"/>
  <c r="D185" i="9" s="1"/>
  <c r="E185" i="9" s="1"/>
  <c r="F186" i="9"/>
  <c r="J186" i="9"/>
  <c r="K186" i="9"/>
  <c r="G186" i="9"/>
  <c r="A188" i="9"/>
  <c r="B187" i="9"/>
  <c r="C187" i="9"/>
  <c r="L186" i="9"/>
  <c r="H186" i="9"/>
  <c r="M187" i="9" l="1"/>
  <c r="I187" i="9"/>
  <c r="D186" i="9" a="1"/>
  <c r="D186" i="9" s="1"/>
  <c r="E186" i="9" s="1"/>
  <c r="G187" i="9"/>
  <c r="J187" i="9"/>
  <c r="K187" i="9"/>
  <c r="F187" i="9"/>
  <c r="C188" i="9"/>
  <c r="L187" i="9"/>
  <c r="H187" i="9"/>
  <c r="A189" i="9"/>
  <c r="B188" i="9"/>
  <c r="M188" i="9" l="1"/>
  <c r="I188" i="9"/>
  <c r="D187" i="9" a="1"/>
  <c r="D187" i="9" s="1"/>
  <c r="E187" i="9" s="1"/>
  <c r="G188" i="9"/>
  <c r="J188" i="9"/>
  <c r="K188" i="9"/>
  <c r="F188" i="9"/>
  <c r="A190" i="9"/>
  <c r="B189" i="9"/>
  <c r="C189" i="9"/>
  <c r="L188" i="9"/>
  <c r="H188" i="9"/>
  <c r="M189" i="9" l="1"/>
  <c r="I189" i="9"/>
  <c r="D188" i="9" a="1"/>
  <c r="D188" i="9" s="1"/>
  <c r="E188" i="9" s="1"/>
  <c r="G189" i="9"/>
  <c r="J189" i="9"/>
  <c r="K189" i="9"/>
  <c r="F189" i="9"/>
  <c r="C190" i="9"/>
  <c r="L189" i="9"/>
  <c r="H189" i="9"/>
  <c r="A191" i="9"/>
  <c r="B190" i="9"/>
  <c r="M190" i="9" l="1"/>
  <c r="I190" i="9"/>
  <c r="D189" i="9" a="1"/>
  <c r="D189" i="9" s="1"/>
  <c r="E189" i="9" s="1"/>
  <c r="G190" i="9"/>
  <c r="J190" i="9"/>
  <c r="K190" i="9"/>
  <c r="F190" i="9"/>
  <c r="A192" i="9"/>
  <c r="B191" i="9"/>
  <c r="C191" i="9"/>
  <c r="L190" i="9"/>
  <c r="H190" i="9"/>
  <c r="M191" i="9" l="1"/>
  <c r="I191" i="9"/>
  <c r="D190" i="9" a="1"/>
  <c r="D190" i="9" s="1"/>
  <c r="E190" i="9" s="1"/>
  <c r="G191" i="9"/>
  <c r="K191" i="9"/>
  <c r="J191" i="9"/>
  <c r="F191" i="9"/>
  <c r="C192" i="9"/>
  <c r="L191" i="9"/>
  <c r="H191" i="9"/>
  <c r="A193" i="9"/>
  <c r="B192" i="9"/>
  <c r="M192" i="9" l="1"/>
  <c r="I192" i="9"/>
  <c r="D191" i="9" a="1"/>
  <c r="D191" i="9" s="1"/>
  <c r="E191" i="9" s="1"/>
  <c r="F192" i="9"/>
  <c r="K192" i="9"/>
  <c r="J192" i="9"/>
  <c r="G192" i="9"/>
  <c r="A194" i="9"/>
  <c r="B193" i="9"/>
  <c r="C193" i="9"/>
  <c r="L192" i="9"/>
  <c r="H192" i="9"/>
  <c r="M193" i="9" l="1"/>
  <c r="I193" i="9"/>
  <c r="D192" i="9" a="1"/>
  <c r="D192" i="9" s="1"/>
  <c r="E192" i="9" s="1"/>
  <c r="G193" i="9"/>
  <c r="J193" i="9"/>
  <c r="K193" i="9"/>
  <c r="F193" i="9"/>
  <c r="C194" i="9"/>
  <c r="L193" i="9"/>
  <c r="H193" i="9"/>
  <c r="A195" i="9"/>
  <c r="B194" i="9"/>
  <c r="M194" i="9" l="1"/>
  <c r="I194" i="9"/>
  <c r="D193" i="9" a="1"/>
  <c r="D193" i="9" s="1"/>
  <c r="E193" i="9" s="1"/>
  <c r="G194" i="9"/>
  <c r="J194" i="9"/>
  <c r="K194" i="9"/>
  <c r="F194" i="9"/>
  <c r="A196" i="9"/>
  <c r="B195" i="9"/>
  <c r="C195" i="9"/>
  <c r="L194" i="9"/>
  <c r="H194" i="9"/>
  <c r="M195" i="9" l="1"/>
  <c r="I195" i="9"/>
  <c r="D194" i="9" a="1"/>
  <c r="D194" i="9" s="1"/>
  <c r="E194" i="9" s="1"/>
  <c r="G195" i="9"/>
  <c r="J195" i="9"/>
  <c r="K195" i="9"/>
  <c r="F195" i="9"/>
  <c r="C196" i="9"/>
  <c r="L195" i="9"/>
  <c r="H195" i="9"/>
  <c r="A197" i="9"/>
  <c r="B196" i="9"/>
  <c r="M196" i="9" l="1"/>
  <c r="I196" i="9"/>
  <c r="D195" i="9" a="1"/>
  <c r="D195" i="9" s="1"/>
  <c r="E195" i="9" s="1"/>
  <c r="F196" i="9"/>
  <c r="J196" i="9"/>
  <c r="K196" i="9"/>
  <c r="G196" i="9"/>
  <c r="A198" i="9"/>
  <c r="B197" i="9"/>
  <c r="C197" i="9"/>
  <c r="L196" i="9"/>
  <c r="H196" i="9"/>
  <c r="M197" i="9" l="1"/>
  <c r="I197" i="9"/>
  <c r="D196" i="9" a="1"/>
  <c r="D196" i="9" s="1"/>
  <c r="E196" i="9" s="1"/>
  <c r="K197" i="9"/>
  <c r="F197" i="9"/>
  <c r="G197" i="9"/>
  <c r="J197" i="9"/>
  <c r="C198" i="9"/>
  <c r="L197" i="9"/>
  <c r="H197" i="9"/>
  <c r="A199" i="9"/>
  <c r="B198" i="9"/>
  <c r="M198" i="9" l="1"/>
  <c r="I198" i="9"/>
  <c r="D197" i="9" a="1"/>
  <c r="D197" i="9" s="1"/>
  <c r="E197" i="9" s="1"/>
  <c r="G198" i="9"/>
  <c r="J198" i="9"/>
  <c r="K198" i="9"/>
  <c r="F198" i="9"/>
  <c r="A200" i="9"/>
  <c r="B199" i="9"/>
  <c r="C199" i="9"/>
  <c r="L198" i="9"/>
  <c r="H198" i="9"/>
  <c r="M199" i="9" l="1"/>
  <c r="I199" i="9"/>
  <c r="D198" i="9" a="1"/>
  <c r="D198" i="9" s="1"/>
  <c r="E198" i="9" s="1"/>
  <c r="G199" i="9"/>
  <c r="J199" i="9"/>
  <c r="K199" i="9"/>
  <c r="F199" i="9"/>
  <c r="C200" i="9"/>
  <c r="L199" i="9"/>
  <c r="H199" i="9"/>
  <c r="A201" i="9"/>
  <c r="B200" i="9"/>
  <c r="M200" i="9" l="1"/>
  <c r="I200" i="9"/>
  <c r="D199" i="9" a="1"/>
  <c r="D199" i="9" s="1"/>
  <c r="E199" i="9" s="1"/>
  <c r="G200" i="9"/>
  <c r="J200" i="9"/>
  <c r="F200" i="9"/>
  <c r="K200" i="9"/>
  <c r="A202" i="9"/>
  <c r="B201" i="9"/>
  <c r="C201" i="9"/>
  <c r="L200" i="9"/>
  <c r="H200" i="9"/>
  <c r="M201" i="9" l="1"/>
  <c r="I201" i="9"/>
  <c r="D200" i="9" a="1"/>
  <c r="D200" i="9" s="1"/>
  <c r="E200" i="9" s="1"/>
  <c r="G201" i="9"/>
  <c r="J201" i="9"/>
  <c r="K201" i="9"/>
  <c r="F201" i="9"/>
  <c r="C202" i="9"/>
  <c r="L201" i="9"/>
  <c r="H201" i="9"/>
  <c r="A203" i="9"/>
  <c r="B202" i="9"/>
  <c r="M202" i="9" l="1"/>
  <c r="I202" i="9"/>
  <c r="D201" i="9" a="1"/>
  <c r="D201" i="9" s="1"/>
  <c r="E201" i="9" s="1"/>
  <c r="F202" i="9"/>
  <c r="G202" i="9"/>
  <c r="J202" i="9"/>
  <c r="K202" i="9"/>
  <c r="A204" i="9"/>
  <c r="B203" i="9"/>
  <c r="C203" i="9"/>
  <c r="L202" i="9"/>
  <c r="H202" i="9"/>
  <c r="M203" i="9" l="1"/>
  <c r="I203" i="9"/>
  <c r="D202" i="9" a="1"/>
  <c r="D202" i="9" s="1"/>
  <c r="E202" i="9" s="1"/>
  <c r="K203" i="9"/>
  <c r="F203" i="9"/>
  <c r="J203" i="9"/>
  <c r="G203" i="9"/>
  <c r="C204" i="9"/>
  <c r="L203" i="9"/>
  <c r="H203" i="9"/>
  <c r="A205" i="9"/>
  <c r="B204" i="9"/>
  <c r="M204" i="9" l="1"/>
  <c r="I204" i="9"/>
  <c r="D203" i="9" a="1"/>
  <c r="D203" i="9" s="1"/>
  <c r="E203" i="9" s="1"/>
  <c r="J204" i="9"/>
  <c r="K204" i="9"/>
  <c r="G204" i="9"/>
  <c r="F204" i="9"/>
  <c r="A206" i="9"/>
  <c r="B205" i="9"/>
  <c r="C205" i="9"/>
  <c r="L204" i="9"/>
  <c r="H204" i="9"/>
  <c r="M205" i="9" l="1"/>
  <c r="I205" i="9"/>
  <c r="D204" i="9" a="1"/>
  <c r="D204" i="9" s="1"/>
  <c r="E204" i="9" s="1"/>
  <c r="J205" i="9"/>
  <c r="K205" i="9"/>
  <c r="F205" i="9"/>
  <c r="G205" i="9"/>
  <c r="C206" i="9"/>
  <c r="L205" i="9"/>
  <c r="H205" i="9"/>
  <c r="A207" i="9"/>
  <c r="B206" i="9"/>
  <c r="M206" i="9" l="1"/>
  <c r="I206" i="9"/>
  <c r="D205" i="9" a="1"/>
  <c r="D205" i="9" s="1"/>
  <c r="E205" i="9" s="1"/>
  <c r="J206" i="9"/>
  <c r="K206" i="9"/>
  <c r="F206" i="9"/>
  <c r="G206" i="9"/>
  <c r="A208" i="9"/>
  <c r="B207" i="9"/>
  <c r="C207" i="9"/>
  <c r="L206" i="9"/>
  <c r="H206" i="9"/>
  <c r="M207" i="9" l="1"/>
  <c r="I207" i="9"/>
  <c r="D206" i="9" a="1"/>
  <c r="D206" i="9" s="1"/>
  <c r="E206" i="9" s="1"/>
  <c r="K207" i="9"/>
  <c r="J207" i="9"/>
  <c r="G207" i="9"/>
  <c r="F207" i="9"/>
  <c r="C208" i="9"/>
  <c r="L207" i="9"/>
  <c r="H207" i="9"/>
  <c r="A209" i="9"/>
  <c r="B208" i="9"/>
  <c r="M208" i="9" l="1"/>
  <c r="I208" i="9"/>
  <c r="D207" i="9" a="1"/>
  <c r="D207" i="9" s="1"/>
  <c r="E207" i="9" s="1"/>
  <c r="K208" i="9"/>
  <c r="J208" i="9"/>
  <c r="F208" i="9"/>
  <c r="G208" i="9"/>
  <c r="A210" i="9"/>
  <c r="B209" i="9"/>
  <c r="C209" i="9"/>
  <c r="L208" i="9"/>
  <c r="H208" i="9"/>
  <c r="M209" i="9" l="1"/>
  <c r="I209" i="9"/>
  <c r="D208" i="9" a="1"/>
  <c r="D208" i="9" s="1"/>
  <c r="E208" i="9" s="1"/>
  <c r="K209" i="9"/>
  <c r="J209" i="9"/>
  <c r="F209" i="9"/>
  <c r="G209" i="9"/>
  <c r="C210" i="9"/>
  <c r="L209" i="9"/>
  <c r="H209" i="9"/>
  <c r="A211" i="9"/>
  <c r="B210" i="9"/>
  <c r="M210" i="9" l="1"/>
  <c r="I210" i="9"/>
  <c r="D209" i="9" a="1"/>
  <c r="D209" i="9" s="1"/>
  <c r="E209" i="9" s="1"/>
  <c r="K210" i="9"/>
  <c r="J210" i="9"/>
  <c r="F210" i="9"/>
  <c r="G210" i="9"/>
  <c r="A212" i="9"/>
  <c r="B211" i="9"/>
  <c r="C211" i="9"/>
  <c r="L210" i="9"/>
  <c r="H210" i="9"/>
  <c r="M211" i="9" l="1"/>
  <c r="I211" i="9"/>
  <c r="D210" i="9" a="1"/>
  <c r="D210" i="9" s="1"/>
  <c r="E210" i="9" s="1"/>
  <c r="J211" i="9"/>
  <c r="K211" i="9"/>
  <c r="F211" i="9"/>
  <c r="G211" i="9"/>
  <c r="C212" i="9"/>
  <c r="L211" i="9"/>
  <c r="H211" i="9"/>
  <c r="A213" i="9"/>
  <c r="B212" i="9"/>
  <c r="M212" i="9" l="1"/>
  <c r="I212" i="9"/>
  <c r="D211" i="9" a="1"/>
  <c r="D211" i="9" s="1"/>
  <c r="E211" i="9" s="1"/>
  <c r="J212" i="9"/>
  <c r="K212" i="9"/>
  <c r="G212" i="9"/>
  <c r="F212" i="9"/>
  <c r="A214" i="9"/>
  <c r="B213" i="9"/>
  <c r="C213" i="9"/>
  <c r="L212" i="9"/>
  <c r="H212" i="9"/>
  <c r="M213" i="9" l="1"/>
  <c r="I213" i="9"/>
  <c r="D212" i="9" a="1"/>
  <c r="D212" i="9" s="1"/>
  <c r="E212" i="9" s="1"/>
  <c r="J213" i="9"/>
  <c r="K213" i="9"/>
  <c r="F213" i="9"/>
  <c r="G213" i="9"/>
  <c r="C214" i="9"/>
  <c r="L213" i="9"/>
  <c r="H213" i="9"/>
  <c r="A215" i="9"/>
  <c r="B214" i="9"/>
  <c r="M214" i="9" l="1"/>
  <c r="I214" i="9"/>
  <c r="D213" i="9" a="1"/>
  <c r="D213" i="9" s="1"/>
  <c r="E213" i="9" s="1"/>
  <c r="J214" i="9"/>
  <c r="F214" i="9"/>
  <c r="K214" i="9"/>
  <c r="G214" i="9"/>
  <c r="A216" i="9"/>
  <c r="B215" i="9"/>
  <c r="C215" i="9"/>
  <c r="L214" i="9"/>
  <c r="H214" i="9"/>
  <c r="M215" i="9" l="1"/>
  <c r="I215" i="9"/>
  <c r="D214" i="9" a="1"/>
  <c r="D214" i="9" s="1"/>
  <c r="E214" i="9" s="1"/>
  <c r="K215" i="9"/>
  <c r="J215" i="9"/>
  <c r="G215" i="9"/>
  <c r="F215" i="9"/>
  <c r="C216" i="9"/>
  <c r="L215" i="9"/>
  <c r="H215" i="9"/>
  <c r="A217" i="9"/>
  <c r="B216" i="9"/>
  <c r="M216" i="9" l="1"/>
  <c r="I216" i="9"/>
  <c r="D215" i="9" a="1"/>
  <c r="D215" i="9" s="1"/>
  <c r="E215" i="9" s="1"/>
  <c r="G216" i="9"/>
  <c r="K216" i="9"/>
  <c r="J216" i="9"/>
  <c r="F216" i="9"/>
  <c r="A218" i="9"/>
  <c r="B217" i="9"/>
  <c r="C217" i="9"/>
  <c r="L216" i="9"/>
  <c r="H216" i="9"/>
  <c r="M217" i="9" l="1"/>
  <c r="I217" i="9"/>
  <c r="D216" i="9" a="1"/>
  <c r="D216" i="9" s="1"/>
  <c r="E216" i="9" s="1"/>
  <c r="K217" i="9"/>
  <c r="J217" i="9"/>
  <c r="F217" i="9"/>
  <c r="G217" i="9"/>
  <c r="C218" i="9"/>
  <c r="L217" i="9"/>
  <c r="H217" i="9"/>
  <c r="A219" i="9"/>
  <c r="B218" i="9"/>
  <c r="M218" i="9" l="1"/>
  <c r="I218" i="9"/>
  <c r="D217" i="9" a="1"/>
  <c r="D217" i="9" s="1"/>
  <c r="E217" i="9" s="1"/>
  <c r="J218" i="9"/>
  <c r="K218" i="9"/>
  <c r="F218" i="9"/>
  <c r="G218" i="9"/>
  <c r="A220" i="9"/>
  <c r="B219" i="9"/>
  <c r="C219" i="9"/>
  <c r="L218" i="9"/>
  <c r="H218" i="9"/>
  <c r="M219" i="9" l="1"/>
  <c r="I219" i="9"/>
  <c r="D218" i="9" a="1"/>
  <c r="D218" i="9" s="1"/>
  <c r="E218" i="9" s="1"/>
  <c r="K219" i="9"/>
  <c r="G219" i="9"/>
  <c r="J219" i="9"/>
  <c r="F219" i="9"/>
  <c r="C220" i="9"/>
  <c r="L219" i="9"/>
  <c r="H219" i="9"/>
  <c r="A221" i="9"/>
  <c r="B220" i="9"/>
  <c r="M220" i="9" l="1"/>
  <c r="I220" i="9"/>
  <c r="D219" i="9" a="1"/>
  <c r="D219" i="9" s="1"/>
  <c r="E219" i="9" s="1"/>
  <c r="K220" i="9"/>
  <c r="J220" i="9"/>
  <c r="F220" i="9"/>
  <c r="G220" i="9"/>
  <c r="A222" i="9"/>
  <c r="B221" i="9"/>
  <c r="C221" i="9"/>
  <c r="L220" i="9"/>
  <c r="H220" i="9"/>
  <c r="M221" i="9" l="1"/>
  <c r="I221" i="9"/>
  <c r="D220" i="9" a="1"/>
  <c r="D220" i="9" s="1"/>
  <c r="E220" i="9" s="1"/>
  <c r="G221" i="9"/>
  <c r="J221" i="9"/>
  <c r="K221" i="9"/>
  <c r="F221" i="9"/>
  <c r="C222" i="9"/>
  <c r="L221" i="9"/>
  <c r="H221" i="9"/>
  <c r="A223" i="9"/>
  <c r="B222" i="9"/>
  <c r="M222" i="9" l="1"/>
  <c r="I222" i="9"/>
  <c r="D221" i="9" a="1"/>
  <c r="D221" i="9" s="1"/>
  <c r="E221" i="9" s="1"/>
  <c r="J222" i="9"/>
  <c r="F222" i="9"/>
  <c r="G222" i="9"/>
  <c r="K222" i="9"/>
  <c r="A224" i="9"/>
  <c r="B223" i="9"/>
  <c r="C223" i="9"/>
  <c r="L222" i="9"/>
  <c r="H222" i="9"/>
  <c r="M223" i="9" l="1"/>
  <c r="I223" i="9"/>
  <c r="D222" i="9" a="1"/>
  <c r="D222" i="9" s="1"/>
  <c r="E222" i="9" s="1"/>
  <c r="K223" i="9"/>
  <c r="J223" i="9"/>
  <c r="G223" i="9"/>
  <c r="F223" i="9"/>
  <c r="C224" i="9"/>
  <c r="L223" i="9"/>
  <c r="H223" i="9"/>
  <c r="A225" i="9"/>
  <c r="B224" i="9"/>
  <c r="M224" i="9" l="1"/>
  <c r="I224" i="9"/>
  <c r="D223" i="9" a="1"/>
  <c r="D223" i="9" s="1"/>
  <c r="E223" i="9" s="1"/>
  <c r="K224" i="9"/>
  <c r="J224" i="9"/>
  <c r="F224" i="9"/>
  <c r="G224" i="9"/>
  <c r="A226" i="9"/>
  <c r="B225" i="9"/>
  <c r="C225" i="9"/>
  <c r="L224" i="9"/>
  <c r="H224" i="9"/>
  <c r="M225" i="9" l="1"/>
  <c r="I225" i="9"/>
  <c r="D224" i="9" a="1"/>
  <c r="D224" i="9" s="1"/>
  <c r="E224" i="9" s="1"/>
  <c r="K225" i="9"/>
  <c r="J225" i="9"/>
  <c r="F225" i="9"/>
  <c r="G225" i="9"/>
  <c r="C226" i="9"/>
  <c r="L225" i="9"/>
  <c r="H225" i="9"/>
  <c r="A227" i="9"/>
  <c r="B226" i="9"/>
  <c r="M226" i="9" l="1"/>
  <c r="I226" i="9"/>
  <c r="D225" i="9" a="1"/>
  <c r="D225" i="9" s="1"/>
  <c r="E225" i="9" s="1"/>
  <c r="J226" i="9"/>
  <c r="K226" i="9"/>
  <c r="F226" i="9"/>
  <c r="G226" i="9"/>
  <c r="A228" i="9"/>
  <c r="B227" i="9"/>
  <c r="C227" i="9"/>
  <c r="L226" i="9"/>
  <c r="H226" i="9"/>
  <c r="M227" i="9" l="1"/>
  <c r="I227" i="9"/>
  <c r="D226" i="9" a="1"/>
  <c r="D226" i="9" s="1"/>
  <c r="E226" i="9" s="1"/>
  <c r="J227" i="9"/>
  <c r="K227" i="9"/>
  <c r="F227" i="9"/>
  <c r="G227" i="9"/>
  <c r="C228" i="9"/>
  <c r="L227" i="9"/>
  <c r="H227" i="9"/>
  <c r="A229" i="9"/>
  <c r="B228" i="9"/>
  <c r="M228" i="9" l="1"/>
  <c r="I228" i="9"/>
  <c r="D227" i="9" a="1"/>
  <c r="D227" i="9" s="1"/>
  <c r="E227" i="9" s="1"/>
  <c r="J228" i="9"/>
  <c r="F228" i="9"/>
  <c r="G228" i="9"/>
  <c r="K228" i="9"/>
  <c r="A230" i="9"/>
  <c r="B229" i="9"/>
  <c r="C229" i="9"/>
  <c r="L228" i="9"/>
  <c r="H228" i="9"/>
  <c r="M229" i="9" l="1"/>
  <c r="I229" i="9"/>
  <c r="D228" i="9" a="1"/>
  <c r="D228" i="9" s="1"/>
  <c r="E228" i="9" s="1"/>
  <c r="J229" i="9"/>
  <c r="K229" i="9"/>
  <c r="F229" i="9"/>
  <c r="G229" i="9"/>
  <c r="C230" i="9"/>
  <c r="L229" i="9"/>
  <c r="H229" i="9"/>
  <c r="A231" i="9"/>
  <c r="B230" i="9"/>
  <c r="M230" i="9" l="1"/>
  <c r="I230" i="9"/>
  <c r="D229" i="9" a="1"/>
  <c r="D229" i="9" s="1"/>
  <c r="E229" i="9" s="1"/>
  <c r="J230" i="9"/>
  <c r="F230" i="9"/>
  <c r="K230" i="9"/>
  <c r="G230" i="9"/>
  <c r="A232" i="9"/>
  <c r="B231" i="9"/>
  <c r="C231" i="9"/>
  <c r="L230" i="9"/>
  <c r="H230" i="9"/>
  <c r="M231" i="9" l="1"/>
  <c r="I231" i="9"/>
  <c r="D230" i="9" a="1"/>
  <c r="D230" i="9" s="1"/>
  <c r="E230" i="9" s="1"/>
  <c r="K231" i="9"/>
  <c r="J231" i="9"/>
  <c r="G231" i="9"/>
  <c r="F231" i="9"/>
  <c r="C232" i="9"/>
  <c r="L231" i="9"/>
  <c r="H231" i="9"/>
  <c r="A233" i="9"/>
  <c r="B232" i="9"/>
  <c r="M232" i="9" l="1"/>
  <c r="I232" i="9"/>
  <c r="D231" i="9" a="1"/>
  <c r="D231" i="9" s="1"/>
  <c r="E231" i="9" s="1"/>
  <c r="K232" i="9"/>
  <c r="J232" i="9"/>
  <c r="F232" i="9"/>
  <c r="G232" i="9"/>
  <c r="A234" i="9"/>
  <c r="B233" i="9"/>
  <c r="C233" i="9"/>
  <c r="L232" i="9"/>
  <c r="H232" i="9"/>
  <c r="M233" i="9" l="1"/>
  <c r="I233" i="9"/>
  <c r="D232" i="9" a="1"/>
  <c r="D232" i="9" s="1"/>
  <c r="E232" i="9" s="1"/>
  <c r="K233" i="9"/>
  <c r="J233" i="9"/>
  <c r="F233" i="9"/>
  <c r="G233" i="9"/>
  <c r="C234" i="9"/>
  <c r="L233" i="9"/>
  <c r="H233" i="9"/>
  <c r="A235" i="9"/>
  <c r="B234" i="9"/>
  <c r="M234" i="9" l="1"/>
  <c r="I234" i="9"/>
  <c r="D233" i="9" a="1"/>
  <c r="D233" i="9" s="1"/>
  <c r="E233" i="9" s="1"/>
  <c r="F234" i="9"/>
  <c r="G234" i="9"/>
  <c r="J234" i="9"/>
  <c r="K234" i="9"/>
  <c r="A236" i="9"/>
  <c r="B235" i="9"/>
  <c r="C235" i="9"/>
  <c r="L234" i="9"/>
  <c r="H234" i="9"/>
  <c r="M235" i="9" l="1"/>
  <c r="I235" i="9"/>
  <c r="D234" i="9" a="1"/>
  <c r="D234" i="9" s="1"/>
  <c r="E234" i="9" s="1"/>
  <c r="J235" i="9"/>
  <c r="K235" i="9"/>
  <c r="F235" i="9"/>
  <c r="G235" i="9"/>
  <c r="C236" i="9"/>
  <c r="L235" i="9"/>
  <c r="H235" i="9"/>
  <c r="A237" i="9"/>
  <c r="B236" i="9"/>
  <c r="M236" i="9" l="1"/>
  <c r="I236" i="9"/>
  <c r="D235" i="9" a="1"/>
  <c r="D235" i="9" s="1"/>
  <c r="E235" i="9" s="1"/>
  <c r="K236" i="9"/>
  <c r="F236" i="9"/>
  <c r="G236" i="9"/>
  <c r="J236" i="9"/>
  <c r="A238" i="9"/>
  <c r="B237" i="9"/>
  <c r="C237" i="9"/>
  <c r="L236" i="9"/>
  <c r="H236" i="9"/>
  <c r="M237" i="9" l="1"/>
  <c r="I237" i="9"/>
  <c r="D236" i="9" a="1"/>
  <c r="D236" i="9" s="1"/>
  <c r="E236" i="9" s="1"/>
  <c r="G237" i="9"/>
  <c r="K237" i="9"/>
  <c r="F237" i="9"/>
  <c r="J237" i="9"/>
  <c r="C238" i="9"/>
  <c r="L237" i="9"/>
  <c r="H237" i="9"/>
  <c r="A239" i="9"/>
  <c r="B238" i="9"/>
  <c r="M238" i="9" l="1"/>
  <c r="I238" i="9"/>
  <c r="D237" i="9" a="1"/>
  <c r="D237" i="9" s="1"/>
  <c r="E237" i="9" s="1"/>
  <c r="K238" i="9"/>
  <c r="F238" i="9"/>
  <c r="J238" i="9"/>
  <c r="G238" i="9"/>
  <c r="A240" i="9"/>
  <c r="B239" i="9"/>
  <c r="C239" i="9"/>
  <c r="L238" i="9"/>
  <c r="H238" i="9"/>
  <c r="M239" i="9" l="1"/>
  <c r="I239" i="9"/>
  <c r="D238" i="9" a="1"/>
  <c r="D238" i="9" s="1"/>
  <c r="E238" i="9" s="1"/>
  <c r="K239" i="9"/>
  <c r="F239" i="9"/>
  <c r="J239" i="9"/>
  <c r="G239" i="9"/>
  <c r="C240" i="9"/>
  <c r="L239" i="9"/>
  <c r="H239" i="9"/>
  <c r="A241" i="9"/>
  <c r="B240" i="9"/>
  <c r="M240" i="9" l="1"/>
  <c r="I240" i="9"/>
  <c r="D239" i="9" a="1"/>
  <c r="D239" i="9" s="1"/>
  <c r="E239" i="9" s="1"/>
  <c r="K240" i="9"/>
  <c r="J240" i="9"/>
  <c r="G240" i="9"/>
  <c r="F240" i="9"/>
  <c r="A242" i="9"/>
  <c r="B241" i="9"/>
  <c r="C241" i="9"/>
  <c r="L240" i="9"/>
  <c r="H240" i="9"/>
  <c r="M241" i="9" l="1"/>
  <c r="I241" i="9"/>
  <c r="D240" i="9" a="1"/>
  <c r="D240" i="9" s="1"/>
  <c r="E240" i="9" s="1"/>
  <c r="K241" i="9"/>
  <c r="F241" i="9"/>
  <c r="G241" i="9"/>
  <c r="J241" i="9"/>
  <c r="C242" i="9"/>
  <c r="L241" i="9"/>
  <c r="H241" i="9"/>
  <c r="A243" i="9"/>
  <c r="B242" i="9"/>
  <c r="M242" i="9" l="1"/>
  <c r="I242" i="9"/>
  <c r="D241" i="9" a="1"/>
  <c r="D241" i="9" s="1"/>
  <c r="E241" i="9" s="1"/>
  <c r="K242" i="9"/>
  <c r="F242" i="9"/>
  <c r="J242" i="9"/>
  <c r="G242" i="9"/>
  <c r="A244" i="9"/>
  <c r="B243" i="9"/>
  <c r="C243" i="9"/>
  <c r="L242" i="9"/>
  <c r="H242" i="9"/>
  <c r="M243" i="9" l="1"/>
  <c r="I243" i="9"/>
  <c r="D242" i="9" a="1"/>
  <c r="D242" i="9" s="1"/>
  <c r="E242" i="9" s="1"/>
  <c r="J243" i="9"/>
  <c r="F243" i="9"/>
  <c r="K243" i="9"/>
  <c r="G243" i="9"/>
  <c r="C244" i="9"/>
  <c r="L243" i="9"/>
  <c r="H243" i="9"/>
  <c r="A245" i="9"/>
  <c r="B244" i="9"/>
  <c r="M244" i="9" l="1"/>
  <c r="I244" i="9"/>
  <c r="D243" i="9" a="1"/>
  <c r="D243" i="9" s="1"/>
  <c r="E243" i="9" s="1"/>
  <c r="F244" i="9"/>
  <c r="G244" i="9"/>
  <c r="J244" i="9"/>
  <c r="K244" i="9"/>
  <c r="A246" i="9"/>
  <c r="B245" i="9"/>
  <c r="C245" i="9"/>
  <c r="L244" i="9"/>
  <c r="H244" i="9"/>
  <c r="M245" i="9" l="1"/>
  <c r="I245" i="9"/>
  <c r="D244" i="9" a="1"/>
  <c r="D244" i="9" s="1"/>
  <c r="E244" i="9" s="1"/>
  <c r="J245" i="9"/>
  <c r="K245" i="9"/>
  <c r="F245" i="9"/>
  <c r="G245" i="9"/>
  <c r="C246" i="9"/>
  <c r="L245" i="9"/>
  <c r="H245" i="9"/>
  <c r="A247" i="9"/>
  <c r="B246" i="9"/>
  <c r="M246" i="9" l="1"/>
  <c r="I246" i="9"/>
  <c r="D245" i="9" a="1"/>
  <c r="D245" i="9" s="1"/>
  <c r="E245" i="9" s="1"/>
  <c r="J246" i="9"/>
  <c r="G246" i="9"/>
  <c r="K246" i="9"/>
  <c r="F246" i="9"/>
  <c r="A248" i="9"/>
  <c r="B247" i="9"/>
  <c r="C247" i="9"/>
  <c r="L246" i="9"/>
  <c r="H246" i="9"/>
  <c r="M247" i="9" l="1"/>
  <c r="I247" i="9"/>
  <c r="D246" i="9" a="1"/>
  <c r="D246" i="9" s="1"/>
  <c r="E246" i="9" s="1"/>
  <c r="K247" i="9"/>
  <c r="F247" i="9"/>
  <c r="J247" i="9"/>
  <c r="G247" i="9"/>
  <c r="C248" i="9"/>
  <c r="L247" i="9"/>
  <c r="H247" i="9"/>
  <c r="A249" i="9"/>
  <c r="B248" i="9"/>
  <c r="M248" i="9" l="1"/>
  <c r="I248" i="9"/>
  <c r="D247" i="9" a="1"/>
  <c r="D247" i="9" s="1"/>
  <c r="E247" i="9" s="1"/>
  <c r="J248" i="9"/>
  <c r="F248" i="9"/>
  <c r="K248" i="9"/>
  <c r="G248" i="9"/>
  <c r="A250" i="9"/>
  <c r="B249" i="9"/>
  <c r="C249" i="9"/>
  <c r="L248" i="9"/>
  <c r="H248" i="9"/>
  <c r="M249" i="9" l="1"/>
  <c r="I249" i="9"/>
  <c r="D248" i="9" a="1"/>
  <c r="D248" i="9" s="1"/>
  <c r="E248" i="9" s="1"/>
  <c r="K249" i="9"/>
  <c r="J249" i="9"/>
  <c r="F249" i="9"/>
  <c r="G249" i="9"/>
  <c r="C250" i="9"/>
  <c r="L249" i="9"/>
  <c r="H249" i="9"/>
  <c r="A251" i="9"/>
  <c r="B250" i="9"/>
  <c r="M250" i="9" l="1"/>
  <c r="I250" i="9"/>
  <c r="D249" i="9" a="1"/>
  <c r="D249" i="9" s="1"/>
  <c r="E249" i="9" s="1"/>
  <c r="J250" i="9"/>
  <c r="K250" i="9"/>
  <c r="F250" i="9"/>
  <c r="G250" i="9"/>
  <c r="A252" i="9"/>
  <c r="B251" i="9"/>
  <c r="C251" i="9"/>
  <c r="L250" i="9"/>
  <c r="H250" i="9"/>
  <c r="M251" i="9" l="1"/>
  <c r="I251" i="9"/>
  <c r="D250" i="9" a="1"/>
  <c r="D250" i="9" s="1"/>
  <c r="E250" i="9" s="1"/>
  <c r="J251" i="9"/>
  <c r="G251" i="9"/>
  <c r="F251" i="9"/>
  <c r="K251" i="9"/>
  <c r="C252" i="9"/>
  <c r="L251" i="9"/>
  <c r="H251" i="9"/>
  <c r="A253" i="9"/>
  <c r="B252" i="9"/>
  <c r="M252" i="9" l="1"/>
  <c r="I252" i="9"/>
  <c r="D251" i="9" a="1"/>
  <c r="D251" i="9" s="1"/>
  <c r="E251" i="9" s="1"/>
  <c r="J252" i="9"/>
  <c r="K252" i="9"/>
  <c r="G252" i="9"/>
  <c r="F252" i="9"/>
  <c r="A254" i="9"/>
  <c r="B253" i="9"/>
  <c r="C253" i="9"/>
  <c r="L252" i="9"/>
  <c r="H252" i="9"/>
  <c r="M253" i="9" l="1"/>
  <c r="I253" i="9"/>
  <c r="D252" i="9" a="1"/>
  <c r="D252" i="9" s="1"/>
  <c r="E252" i="9" s="1"/>
  <c r="J253" i="9"/>
  <c r="K253" i="9"/>
  <c r="F253" i="9"/>
  <c r="G253" i="9"/>
  <c r="C254" i="9"/>
  <c r="L253" i="9"/>
  <c r="H253" i="9"/>
  <c r="A255" i="9"/>
  <c r="B254" i="9"/>
  <c r="M254" i="9" l="1"/>
  <c r="I254" i="9"/>
  <c r="D253" i="9" a="1"/>
  <c r="D253" i="9" s="1"/>
  <c r="E253" i="9" s="1"/>
  <c r="J254" i="9"/>
  <c r="F254" i="9"/>
  <c r="G254" i="9"/>
  <c r="K254" i="9"/>
  <c r="A256" i="9"/>
  <c r="B255" i="9"/>
  <c r="C255" i="9"/>
  <c r="L254" i="9"/>
  <c r="H254" i="9"/>
  <c r="M255" i="9" l="1"/>
  <c r="I255" i="9"/>
  <c r="D254" i="9" a="1"/>
  <c r="D254" i="9" s="1"/>
  <c r="E254" i="9" s="1"/>
  <c r="K255" i="9"/>
  <c r="J255" i="9"/>
  <c r="F255" i="9"/>
  <c r="G255" i="9"/>
  <c r="C256" i="9"/>
  <c r="L255" i="9"/>
  <c r="H255" i="9"/>
  <c r="A257" i="9"/>
  <c r="B256" i="9"/>
  <c r="M256" i="9" l="1"/>
  <c r="I256" i="9"/>
  <c r="D255" i="9" a="1"/>
  <c r="D255" i="9" s="1"/>
  <c r="E255" i="9" s="1"/>
  <c r="J256" i="9"/>
  <c r="F256" i="9"/>
  <c r="G256" i="9"/>
  <c r="K256" i="9"/>
  <c r="A258" i="9"/>
  <c r="B257" i="9"/>
  <c r="C257" i="9"/>
  <c r="L256" i="9"/>
  <c r="H256" i="9"/>
  <c r="M257" i="9" l="1"/>
  <c r="I257" i="9"/>
  <c r="D256" i="9" a="1"/>
  <c r="D256" i="9" s="1"/>
  <c r="E256" i="9" s="1"/>
  <c r="F257" i="9"/>
  <c r="G257" i="9"/>
  <c r="K257" i="9"/>
  <c r="J257" i="9"/>
  <c r="C258" i="9"/>
  <c r="L257" i="9"/>
  <c r="H257" i="9"/>
  <c r="A259" i="9"/>
  <c r="B258" i="9"/>
  <c r="M258" i="9" l="1"/>
  <c r="I258" i="9"/>
  <c r="D257" i="9" a="1"/>
  <c r="D257" i="9" s="1"/>
  <c r="E257" i="9" s="1"/>
  <c r="K258" i="9"/>
  <c r="F258" i="9"/>
  <c r="J258" i="9"/>
  <c r="G258" i="9"/>
  <c r="A260" i="9"/>
  <c r="B259" i="9"/>
  <c r="C259" i="9"/>
  <c r="L258" i="9"/>
  <c r="H258" i="9"/>
  <c r="M259" i="9" l="1"/>
  <c r="I259" i="9"/>
  <c r="D258" i="9" a="1"/>
  <c r="D258" i="9" s="1"/>
  <c r="E258" i="9" s="1"/>
  <c r="J259" i="9"/>
  <c r="K259" i="9"/>
  <c r="F259" i="9"/>
  <c r="G259" i="9"/>
  <c r="C260" i="9"/>
  <c r="L259" i="9"/>
  <c r="H259" i="9"/>
  <c r="A261" i="9"/>
  <c r="B260" i="9"/>
  <c r="M260" i="9" l="1"/>
  <c r="I260" i="9"/>
  <c r="D259" i="9" a="1"/>
  <c r="D259" i="9" s="1"/>
  <c r="E259" i="9" s="1"/>
  <c r="K260" i="9"/>
  <c r="G260" i="9"/>
  <c r="J260" i="9"/>
  <c r="F260" i="9"/>
  <c r="A262" i="9"/>
  <c r="B261" i="9"/>
  <c r="C261" i="9"/>
  <c r="L260" i="9"/>
  <c r="H260" i="9"/>
  <c r="M261" i="9" l="1"/>
  <c r="I261" i="9"/>
  <c r="D260" i="9" a="1"/>
  <c r="D260" i="9" s="1"/>
  <c r="E260" i="9" s="1"/>
  <c r="F261" i="9"/>
  <c r="J261" i="9"/>
  <c r="K261" i="9"/>
  <c r="G261" i="9"/>
  <c r="C262" i="9"/>
  <c r="L261" i="9"/>
  <c r="H261" i="9"/>
  <c r="A263" i="9"/>
  <c r="B262" i="9"/>
  <c r="M262" i="9" l="1"/>
  <c r="I262" i="9"/>
  <c r="D261" i="9" a="1"/>
  <c r="D261" i="9" s="1"/>
  <c r="E261" i="9" s="1"/>
  <c r="J262" i="9"/>
  <c r="K262" i="9"/>
  <c r="F262" i="9"/>
  <c r="G262" i="9"/>
  <c r="A264" i="9"/>
  <c r="B263" i="9"/>
  <c r="C263" i="9"/>
  <c r="L262" i="9"/>
  <c r="H262" i="9"/>
  <c r="M263" i="9" l="1"/>
  <c r="I263" i="9"/>
  <c r="D262" i="9" a="1"/>
  <c r="D262" i="9" s="1"/>
  <c r="E262" i="9" s="1"/>
  <c r="K263" i="9"/>
  <c r="J263" i="9"/>
  <c r="F263" i="9"/>
  <c r="G263" i="9"/>
  <c r="C264" i="9"/>
  <c r="L263" i="9"/>
  <c r="H263" i="9"/>
  <c r="A265" i="9"/>
  <c r="B264" i="9"/>
  <c r="M264" i="9" l="1"/>
  <c r="I264" i="9"/>
  <c r="D263" i="9" a="1"/>
  <c r="D263" i="9" s="1"/>
  <c r="E263" i="9" s="1"/>
  <c r="K264" i="9"/>
  <c r="J264" i="9"/>
  <c r="G264" i="9"/>
  <c r="F264" i="9"/>
  <c r="A266" i="9"/>
  <c r="B265" i="9"/>
  <c r="C265" i="9"/>
  <c r="L264" i="9"/>
  <c r="H264" i="9"/>
  <c r="M265" i="9" l="1"/>
  <c r="I265" i="9"/>
  <c r="D264" i="9" a="1"/>
  <c r="D264" i="9" s="1"/>
  <c r="E264" i="9" s="1"/>
  <c r="K265" i="9"/>
  <c r="J265" i="9"/>
  <c r="F265" i="9"/>
  <c r="G265" i="9"/>
  <c r="C266" i="9"/>
  <c r="L265" i="9"/>
  <c r="H265" i="9"/>
  <c r="A267" i="9"/>
  <c r="B266" i="9"/>
  <c r="M266" i="9" l="1"/>
  <c r="I266" i="9"/>
  <c r="D265" i="9" a="1"/>
  <c r="D265" i="9" s="1"/>
  <c r="E265" i="9" s="1"/>
  <c r="J266" i="9"/>
  <c r="F266" i="9"/>
  <c r="K266" i="9"/>
  <c r="G266" i="9"/>
  <c r="A268" i="9"/>
  <c r="B267" i="9"/>
  <c r="C267" i="9"/>
  <c r="L266" i="9"/>
  <c r="H266" i="9"/>
  <c r="M267" i="9" l="1"/>
  <c r="I267" i="9"/>
  <c r="D266" i="9" a="1"/>
  <c r="D266" i="9" s="1"/>
  <c r="E266" i="9" s="1"/>
  <c r="J267" i="9"/>
  <c r="K267" i="9"/>
  <c r="F267" i="9"/>
  <c r="G267" i="9"/>
  <c r="C268" i="9"/>
  <c r="L267" i="9"/>
  <c r="H267" i="9"/>
  <c r="A269" i="9"/>
  <c r="B268" i="9"/>
  <c r="M268" i="9" l="1"/>
  <c r="I268" i="9"/>
  <c r="D267" i="9" a="1"/>
  <c r="D267" i="9" s="1"/>
  <c r="E267" i="9" s="1"/>
  <c r="J268" i="9"/>
  <c r="K268" i="9"/>
  <c r="G268" i="9"/>
  <c r="F268" i="9"/>
  <c r="A270" i="9"/>
  <c r="B269" i="9"/>
  <c r="C269" i="9"/>
  <c r="L268" i="9"/>
  <c r="H268" i="9"/>
  <c r="M269" i="9" l="1"/>
  <c r="I269" i="9"/>
  <c r="D268" i="9" a="1"/>
  <c r="D268" i="9" s="1"/>
  <c r="E268" i="9" s="1"/>
  <c r="K269" i="9"/>
  <c r="J269" i="9"/>
  <c r="G269" i="9"/>
  <c r="F269" i="9"/>
  <c r="C270" i="9"/>
  <c r="L269" i="9"/>
  <c r="H269" i="9"/>
  <c r="A271" i="9"/>
  <c r="B270" i="9"/>
  <c r="M270" i="9" l="1"/>
  <c r="I270" i="9"/>
  <c r="D269" i="9" a="1"/>
  <c r="D269" i="9" s="1"/>
  <c r="E269" i="9" s="1"/>
  <c r="G270" i="9"/>
  <c r="J270" i="9"/>
  <c r="K270" i="9"/>
  <c r="F270" i="9"/>
  <c r="A272" i="9"/>
  <c r="B271" i="9"/>
  <c r="C271" i="9"/>
  <c r="L270" i="9"/>
  <c r="H270" i="9"/>
  <c r="M271" i="9" l="1"/>
  <c r="I271" i="9"/>
  <c r="D270" i="9" a="1"/>
  <c r="D270" i="9" s="1"/>
  <c r="E270" i="9" s="1"/>
  <c r="K271" i="9"/>
  <c r="J271" i="9"/>
  <c r="F271" i="9"/>
  <c r="G271" i="9"/>
  <c r="C272" i="9"/>
  <c r="L271" i="9"/>
  <c r="H271" i="9"/>
  <c r="A273" i="9"/>
  <c r="B272" i="9"/>
  <c r="D271" i="9" l="1" a="1"/>
  <c r="D271" i="9" s="1"/>
  <c r="E271" i="9" s="1"/>
  <c r="M272" i="9"/>
  <c r="I272" i="9"/>
  <c r="F272" i="9"/>
  <c r="J272" i="9"/>
  <c r="G272" i="9"/>
  <c r="K272" i="9"/>
  <c r="A274" i="9"/>
  <c r="B273" i="9"/>
  <c r="C273" i="9"/>
  <c r="L272" i="9"/>
  <c r="H272" i="9"/>
  <c r="M273" i="9" l="1"/>
  <c r="I273" i="9"/>
  <c r="D272" i="9" a="1"/>
  <c r="D272" i="9" s="1"/>
  <c r="E272" i="9" s="1"/>
  <c r="K273" i="9"/>
  <c r="J273" i="9"/>
  <c r="F273" i="9"/>
  <c r="G273" i="9"/>
  <c r="C274" i="9"/>
  <c r="L273" i="9"/>
  <c r="H273" i="9"/>
  <c r="A275" i="9"/>
  <c r="B274" i="9"/>
  <c r="M274" i="9" l="1"/>
  <c r="I274" i="9"/>
  <c r="D273" i="9" a="1"/>
  <c r="D273" i="9" s="1"/>
  <c r="E273" i="9" s="1"/>
  <c r="J274" i="9"/>
  <c r="K274" i="9"/>
  <c r="F274" i="9"/>
  <c r="G274" i="9"/>
  <c r="A276" i="9"/>
  <c r="B275" i="9"/>
  <c r="C275" i="9"/>
  <c r="L274" i="9"/>
  <c r="H274" i="9"/>
  <c r="M275" i="9" l="1"/>
  <c r="I275" i="9"/>
  <c r="D274" i="9" a="1"/>
  <c r="D274" i="9" s="1"/>
  <c r="E274" i="9" s="1"/>
  <c r="J275" i="9"/>
  <c r="F275" i="9"/>
  <c r="K275" i="9"/>
  <c r="G275" i="9"/>
  <c r="C276" i="9"/>
  <c r="L275" i="9"/>
  <c r="H275" i="9"/>
  <c r="A277" i="9"/>
  <c r="B276" i="9"/>
  <c r="M276" i="9" l="1"/>
  <c r="I276" i="9"/>
  <c r="D275" i="9" a="1"/>
  <c r="D275" i="9" s="1"/>
  <c r="E275" i="9" s="1"/>
  <c r="F276" i="9"/>
  <c r="J276" i="9"/>
  <c r="K276" i="9"/>
  <c r="G276" i="9"/>
  <c r="A278" i="9"/>
  <c r="B277" i="9"/>
  <c r="C277" i="9"/>
  <c r="L276" i="9"/>
  <c r="H276" i="9"/>
  <c r="M277" i="9" l="1"/>
  <c r="I277" i="9"/>
  <c r="D276" i="9" a="1"/>
  <c r="D276" i="9" s="1"/>
  <c r="E276" i="9" s="1"/>
  <c r="J277" i="9"/>
  <c r="F277" i="9"/>
  <c r="K277" i="9"/>
  <c r="G277" i="9"/>
  <c r="C278" i="9"/>
  <c r="L277" i="9"/>
  <c r="H277" i="9"/>
  <c r="A279" i="9"/>
  <c r="B278" i="9"/>
  <c r="M278" i="9" l="1"/>
  <c r="I278" i="9"/>
  <c r="D277" i="9" a="1"/>
  <c r="D277" i="9" s="1"/>
  <c r="E277" i="9" s="1"/>
  <c r="K278" i="9"/>
  <c r="G278" i="9"/>
  <c r="J278" i="9"/>
  <c r="F278" i="9"/>
  <c r="A280" i="9"/>
  <c r="B279" i="9"/>
  <c r="C279" i="9"/>
  <c r="L278" i="9"/>
  <c r="H278" i="9"/>
  <c r="M279" i="9" l="1"/>
  <c r="I279" i="9"/>
  <c r="D278" i="9" a="1"/>
  <c r="D278" i="9" s="1"/>
  <c r="E278" i="9" s="1"/>
  <c r="K279" i="9"/>
  <c r="J279" i="9"/>
  <c r="G279" i="9"/>
  <c r="F279" i="9"/>
  <c r="C280" i="9"/>
  <c r="L279" i="9"/>
  <c r="H279" i="9"/>
  <c r="A281" i="9"/>
  <c r="B280" i="9"/>
  <c r="M280" i="9" l="1"/>
  <c r="I280" i="9"/>
  <c r="D279" i="9" a="1"/>
  <c r="D279" i="9" s="1"/>
  <c r="E279" i="9" s="1"/>
  <c r="K280" i="9"/>
  <c r="J280" i="9"/>
  <c r="F280" i="9"/>
  <c r="G280" i="9"/>
  <c r="A282" i="9"/>
  <c r="B281" i="9"/>
  <c r="C281" i="9"/>
  <c r="L280" i="9"/>
  <c r="H280" i="9"/>
  <c r="M281" i="9" l="1"/>
  <c r="I281" i="9"/>
  <c r="D280" i="9" a="1"/>
  <c r="D280" i="9" s="1"/>
  <c r="E280" i="9" s="1"/>
  <c r="F281" i="9"/>
  <c r="K281" i="9"/>
  <c r="J281" i="9"/>
  <c r="G281" i="9"/>
  <c r="C282" i="9"/>
  <c r="L281" i="9"/>
  <c r="H281" i="9"/>
  <c r="A283" i="9"/>
  <c r="B282" i="9"/>
  <c r="M282" i="9" l="1"/>
  <c r="I282" i="9"/>
  <c r="D281" i="9" a="1"/>
  <c r="D281" i="9" s="1"/>
  <c r="E281" i="9" s="1"/>
  <c r="K282" i="9"/>
  <c r="J282" i="9"/>
  <c r="F282" i="9"/>
  <c r="G282" i="9"/>
  <c r="A284" i="9"/>
  <c r="B283" i="9"/>
  <c r="C283" i="9"/>
  <c r="L282" i="9"/>
  <c r="H282" i="9"/>
  <c r="M283" i="9" l="1"/>
  <c r="I283" i="9"/>
  <c r="D282" i="9" a="1"/>
  <c r="D282" i="9" s="1"/>
  <c r="E282" i="9" s="1"/>
  <c r="J283" i="9"/>
  <c r="K283" i="9"/>
  <c r="G283" i="9"/>
  <c r="F283" i="9"/>
  <c r="C284" i="9"/>
  <c r="L283" i="9"/>
  <c r="H283" i="9"/>
  <c r="A285" i="9"/>
  <c r="B284" i="9"/>
  <c r="M284" i="9" l="1"/>
  <c r="I284" i="9"/>
  <c r="D283" i="9" a="1"/>
  <c r="D283" i="9" s="1"/>
  <c r="E283" i="9" s="1"/>
  <c r="J284" i="9"/>
  <c r="F284" i="9"/>
  <c r="K284" i="9"/>
  <c r="G284" i="9"/>
  <c r="A286" i="9"/>
  <c r="B285" i="9"/>
  <c r="C285" i="9"/>
  <c r="L284" i="9"/>
  <c r="H284" i="9"/>
  <c r="M285" i="9" l="1"/>
  <c r="I285" i="9"/>
  <c r="D284" i="9" a="1"/>
  <c r="D284" i="9" s="1"/>
  <c r="E284" i="9" s="1"/>
  <c r="F285" i="9"/>
  <c r="J285" i="9"/>
  <c r="K285" i="9"/>
  <c r="G285" i="9"/>
  <c r="C286" i="9"/>
  <c r="L285" i="9"/>
  <c r="H285" i="9"/>
  <c r="A287" i="9"/>
  <c r="B286" i="9"/>
  <c r="M286" i="9" l="1"/>
  <c r="I286" i="9"/>
  <c r="D285" i="9" a="1"/>
  <c r="D285" i="9" s="1"/>
  <c r="E285" i="9" s="1"/>
  <c r="K286" i="9"/>
  <c r="F286" i="9"/>
  <c r="J286" i="9"/>
  <c r="G286" i="9"/>
  <c r="A288" i="9"/>
  <c r="B287" i="9"/>
  <c r="C287" i="9"/>
  <c r="L286" i="9"/>
  <c r="H286" i="9"/>
  <c r="M287" i="9" l="1"/>
  <c r="I287" i="9"/>
  <c r="D286" i="9" a="1"/>
  <c r="D286" i="9" s="1"/>
  <c r="E286" i="9" s="1"/>
  <c r="K287" i="9"/>
  <c r="J287" i="9"/>
  <c r="G287" i="9"/>
  <c r="F287" i="9"/>
  <c r="C288" i="9"/>
  <c r="L287" i="9"/>
  <c r="H287" i="9"/>
  <c r="A289" i="9"/>
  <c r="B288" i="9"/>
  <c r="M288" i="9" l="1"/>
  <c r="I288" i="9"/>
  <c r="D287" i="9" a="1"/>
  <c r="D287" i="9" s="1"/>
  <c r="E287" i="9" s="1"/>
  <c r="K288" i="9"/>
  <c r="F288" i="9"/>
  <c r="J288" i="9"/>
  <c r="G288" i="9"/>
  <c r="A290" i="9"/>
  <c r="B289" i="9"/>
  <c r="C289" i="9"/>
  <c r="L288" i="9"/>
  <c r="H288" i="9"/>
  <c r="M289" i="9" l="1"/>
  <c r="I289" i="9"/>
  <c r="D288" i="9" a="1"/>
  <c r="D288" i="9" s="1"/>
  <c r="E288" i="9" s="1"/>
  <c r="K289" i="9"/>
  <c r="J289" i="9"/>
  <c r="F289" i="9"/>
  <c r="G289" i="9"/>
  <c r="C290" i="9"/>
  <c r="L289" i="9"/>
  <c r="H289" i="9"/>
  <c r="A291" i="9"/>
  <c r="B290" i="9"/>
  <c r="M290" i="9" l="1"/>
  <c r="I290" i="9"/>
  <c r="D289" i="9" a="1"/>
  <c r="D289" i="9" s="1"/>
  <c r="E289" i="9" s="1"/>
  <c r="K290" i="9"/>
  <c r="F290" i="9"/>
  <c r="G290" i="9"/>
  <c r="J290" i="9"/>
  <c r="A292" i="9"/>
  <c r="B291" i="9"/>
  <c r="C291" i="9"/>
  <c r="L290" i="9"/>
  <c r="H290" i="9"/>
  <c r="M291" i="9" l="1"/>
  <c r="I291" i="9"/>
  <c r="D290" i="9" a="1"/>
  <c r="D290" i="9" s="1"/>
  <c r="E290" i="9" s="1"/>
  <c r="J291" i="9"/>
  <c r="K291" i="9"/>
  <c r="F291" i="9"/>
  <c r="G291" i="9"/>
  <c r="C292" i="9"/>
  <c r="L291" i="9"/>
  <c r="H291" i="9"/>
  <c r="A293" i="9"/>
  <c r="B292" i="9"/>
  <c r="M292" i="9" l="1"/>
  <c r="I292" i="9"/>
  <c r="D291" i="9" a="1"/>
  <c r="D291" i="9" s="1"/>
  <c r="E291" i="9" s="1"/>
  <c r="J292" i="9"/>
  <c r="F292" i="9"/>
  <c r="G292" i="9"/>
  <c r="K292" i="9"/>
  <c r="A294" i="9"/>
  <c r="B293" i="9"/>
  <c r="C293" i="9"/>
  <c r="L292" i="9"/>
  <c r="H292" i="9"/>
  <c r="M293" i="9" l="1"/>
  <c r="I293" i="9"/>
  <c r="D292" i="9" a="1"/>
  <c r="D292" i="9" s="1"/>
  <c r="E292" i="9" s="1"/>
  <c r="K293" i="9"/>
  <c r="F293" i="9"/>
  <c r="G293" i="9"/>
  <c r="J293" i="9"/>
  <c r="C294" i="9"/>
  <c r="L293" i="9"/>
  <c r="H293" i="9"/>
  <c r="A295" i="9"/>
  <c r="B294" i="9"/>
  <c r="M294" i="9" l="1"/>
  <c r="I294" i="9"/>
  <c r="D293" i="9" a="1"/>
  <c r="D293" i="9" s="1"/>
  <c r="E293" i="9" s="1"/>
  <c r="J294" i="9"/>
  <c r="K294" i="9"/>
  <c r="F294" i="9"/>
  <c r="G294" i="9"/>
  <c r="A296" i="9"/>
  <c r="B295" i="9"/>
  <c r="C295" i="9"/>
  <c r="L294" i="9"/>
  <c r="H294" i="9"/>
  <c r="M295" i="9" l="1"/>
  <c r="I295" i="9"/>
  <c r="D294" i="9" a="1"/>
  <c r="D294" i="9" s="1"/>
  <c r="E294" i="9" s="1"/>
  <c r="K295" i="9"/>
  <c r="G295" i="9"/>
  <c r="J295" i="9"/>
  <c r="F295" i="9"/>
  <c r="C296" i="9"/>
  <c r="L295" i="9"/>
  <c r="H295" i="9"/>
  <c r="A297" i="9"/>
  <c r="B296" i="9"/>
  <c r="M296" i="9" l="1"/>
  <c r="I296" i="9"/>
  <c r="D295" i="9" a="1"/>
  <c r="D295" i="9" s="1"/>
  <c r="E295" i="9" s="1"/>
  <c r="K296" i="9"/>
  <c r="J296" i="9"/>
  <c r="F296" i="9"/>
  <c r="G296" i="9"/>
  <c r="A298" i="9"/>
  <c r="B297" i="9"/>
  <c r="C297" i="9"/>
  <c r="L296" i="9"/>
  <c r="H296" i="9"/>
  <c r="M297" i="9" l="1"/>
  <c r="I297" i="9"/>
  <c r="D296" i="9" a="1"/>
  <c r="D296" i="9" s="1"/>
  <c r="E296" i="9" s="1"/>
  <c r="K297" i="9"/>
  <c r="G297" i="9"/>
  <c r="J297" i="9"/>
  <c r="F297" i="9"/>
  <c r="C298" i="9"/>
  <c r="L297" i="9"/>
  <c r="H297" i="9"/>
  <c r="A299" i="9"/>
  <c r="B298" i="9"/>
  <c r="M298" i="9" l="1"/>
  <c r="I298" i="9"/>
  <c r="D297" i="9" a="1"/>
  <c r="D297" i="9" s="1"/>
  <c r="E297" i="9" s="1"/>
  <c r="J298" i="9"/>
  <c r="K298" i="9"/>
  <c r="F298" i="9"/>
  <c r="G298" i="9"/>
  <c r="A300" i="9"/>
  <c r="B299" i="9"/>
  <c r="C299" i="9"/>
  <c r="L298" i="9"/>
  <c r="H298" i="9"/>
  <c r="M299" i="9" l="1"/>
  <c r="I299" i="9"/>
  <c r="D298" i="9" a="1"/>
  <c r="D298" i="9" s="1"/>
  <c r="E298" i="9" s="1"/>
  <c r="J299" i="9"/>
  <c r="K299" i="9"/>
  <c r="F299" i="9"/>
  <c r="G299" i="9"/>
  <c r="C300" i="9"/>
  <c r="L299" i="9"/>
  <c r="H299" i="9"/>
  <c r="A301" i="9"/>
  <c r="B300" i="9"/>
  <c r="M300" i="9" l="1"/>
  <c r="I300" i="9"/>
  <c r="D299" i="9" a="1"/>
  <c r="D299" i="9" s="1"/>
  <c r="E299" i="9" s="1"/>
  <c r="J300" i="9"/>
  <c r="K300" i="9"/>
  <c r="G300" i="9"/>
  <c r="F300" i="9"/>
  <c r="A302" i="9"/>
  <c r="B301" i="9"/>
  <c r="C301" i="9"/>
  <c r="L300" i="9"/>
  <c r="H300" i="9"/>
  <c r="M301" i="9" l="1"/>
  <c r="I301" i="9"/>
  <c r="D300" i="9" a="1"/>
  <c r="D300" i="9" s="1"/>
  <c r="E300" i="9" s="1"/>
  <c r="J301" i="9"/>
  <c r="F301" i="9"/>
  <c r="K301" i="9"/>
  <c r="G301" i="9"/>
  <c r="C302" i="9"/>
  <c r="L301" i="9"/>
  <c r="H301" i="9"/>
  <c r="A303" i="9"/>
  <c r="B302" i="9"/>
  <c r="M302" i="9" l="1"/>
  <c r="I302" i="9"/>
  <c r="D301" i="9" a="1"/>
  <c r="D301" i="9" s="1"/>
  <c r="E301" i="9" s="1"/>
  <c r="F302" i="9"/>
  <c r="G302" i="9"/>
  <c r="K302" i="9"/>
  <c r="J302" i="9"/>
  <c r="A304" i="9"/>
  <c r="B303" i="9"/>
  <c r="C303" i="9"/>
  <c r="L302" i="9"/>
  <c r="H302" i="9"/>
  <c r="M303" i="9" l="1"/>
  <c r="I303" i="9"/>
  <c r="D302" i="9" a="1"/>
  <c r="D302" i="9" s="1"/>
  <c r="E302" i="9" s="1"/>
  <c r="K303" i="9"/>
  <c r="J303" i="9"/>
  <c r="F303" i="9"/>
  <c r="G303" i="9"/>
  <c r="C304" i="9"/>
  <c r="L303" i="9"/>
  <c r="H303" i="9"/>
  <c r="A305" i="9"/>
  <c r="B304" i="9"/>
  <c r="M304" i="9" l="1"/>
  <c r="I304" i="9"/>
  <c r="D303" i="9" a="1"/>
  <c r="D303" i="9" s="1"/>
  <c r="E303" i="9" s="1"/>
  <c r="J304" i="9"/>
  <c r="G304" i="9"/>
  <c r="K304" i="9"/>
  <c r="F304" i="9"/>
  <c r="A306" i="9"/>
  <c r="B305" i="9"/>
  <c r="C305" i="9"/>
  <c r="L304" i="9"/>
  <c r="H304" i="9"/>
  <c r="M305" i="9" l="1"/>
  <c r="I305" i="9"/>
  <c r="D304" i="9" a="1"/>
  <c r="D304" i="9" s="1"/>
  <c r="E304" i="9" s="1"/>
  <c r="K305" i="9"/>
  <c r="F305" i="9"/>
  <c r="J305" i="9"/>
  <c r="G305" i="9"/>
  <c r="C306" i="9"/>
  <c r="L305" i="9"/>
  <c r="H305" i="9"/>
  <c r="A307" i="9"/>
  <c r="B306" i="9"/>
  <c r="M306" i="9" l="1"/>
  <c r="I306" i="9"/>
  <c r="D305" i="9" a="1"/>
  <c r="D305" i="9" s="1"/>
  <c r="E305" i="9" s="1"/>
  <c r="J306" i="9"/>
  <c r="K306" i="9"/>
  <c r="F306" i="9"/>
  <c r="G306" i="9"/>
  <c r="A308" i="9"/>
  <c r="B307" i="9"/>
  <c r="C307" i="9"/>
  <c r="L306" i="9"/>
  <c r="H306" i="9"/>
  <c r="M307" i="9" l="1"/>
  <c r="I307" i="9"/>
  <c r="D306" i="9" a="1"/>
  <c r="D306" i="9" s="1"/>
  <c r="E306" i="9" s="1"/>
  <c r="J307" i="9"/>
  <c r="K307" i="9"/>
  <c r="F307" i="9"/>
  <c r="G307" i="9"/>
  <c r="C308" i="9"/>
  <c r="L307" i="9"/>
  <c r="H307" i="9"/>
  <c r="A309" i="9"/>
  <c r="B308" i="9"/>
  <c r="M308" i="9" l="1"/>
  <c r="I308" i="9"/>
  <c r="D307" i="9" a="1"/>
  <c r="D307" i="9" s="1"/>
  <c r="E307" i="9" s="1"/>
  <c r="J308" i="9"/>
  <c r="K308" i="9"/>
  <c r="G308" i="9"/>
  <c r="F308" i="9"/>
  <c r="A310" i="9"/>
  <c r="B309" i="9"/>
  <c r="C309" i="9"/>
  <c r="L308" i="9"/>
  <c r="H308" i="9"/>
  <c r="M309" i="9" l="1"/>
  <c r="I309" i="9"/>
  <c r="D308" i="9" a="1"/>
  <c r="D308" i="9" s="1"/>
  <c r="E308" i="9" s="1"/>
  <c r="G309" i="9"/>
  <c r="J309" i="9"/>
  <c r="K309" i="9"/>
  <c r="F309" i="9"/>
  <c r="C310" i="9"/>
  <c r="L309" i="9"/>
  <c r="H309" i="9"/>
  <c r="A311" i="9"/>
  <c r="B310" i="9"/>
  <c r="M310" i="9" l="1"/>
  <c r="I310" i="9"/>
  <c r="D309" i="9" a="1"/>
  <c r="D309" i="9" s="1"/>
  <c r="E309" i="9" s="1"/>
  <c r="J310" i="9"/>
  <c r="F310" i="9"/>
  <c r="G310" i="9"/>
  <c r="K310" i="9"/>
  <c r="A312" i="9"/>
  <c r="B311" i="9"/>
  <c r="C311" i="9"/>
  <c r="L310" i="9"/>
  <c r="H310" i="9"/>
  <c r="M311" i="9" l="1"/>
  <c r="I311" i="9"/>
  <c r="D310" i="9" a="1"/>
  <c r="D310" i="9" s="1"/>
  <c r="E310" i="9" s="1"/>
  <c r="K311" i="9"/>
  <c r="J311" i="9"/>
  <c r="F311" i="9"/>
  <c r="G311" i="9"/>
  <c r="C312" i="9"/>
  <c r="L311" i="9"/>
  <c r="H311" i="9"/>
  <c r="A313" i="9"/>
  <c r="B312" i="9"/>
  <c r="M312" i="9" l="1"/>
  <c r="I312" i="9"/>
  <c r="D311" i="9" a="1"/>
  <c r="D311" i="9" s="1"/>
  <c r="E311" i="9" s="1"/>
  <c r="K312" i="9"/>
  <c r="J312" i="9"/>
  <c r="F312" i="9"/>
  <c r="G312" i="9"/>
  <c r="A314" i="9"/>
  <c r="B313" i="9"/>
  <c r="C313" i="9"/>
  <c r="L312" i="9"/>
  <c r="H312" i="9"/>
  <c r="D312" i="9" l="1" a="1"/>
  <c r="D312" i="9" s="1"/>
  <c r="E312" i="9" s="1"/>
  <c r="M313" i="9"/>
  <c r="I313" i="9"/>
  <c r="K313" i="9"/>
  <c r="F313" i="9"/>
  <c r="J313" i="9"/>
  <c r="G313" i="9"/>
  <c r="C314" i="9"/>
  <c r="L313" i="9"/>
  <c r="H313" i="9"/>
  <c r="A315" i="9"/>
  <c r="B314" i="9"/>
  <c r="M314" i="9" l="1"/>
  <c r="I314" i="9"/>
  <c r="D313" i="9" a="1"/>
  <c r="D313" i="9" s="1"/>
  <c r="E313" i="9" s="1"/>
  <c r="F314" i="9"/>
  <c r="G314" i="9"/>
  <c r="J314" i="9"/>
  <c r="K314" i="9"/>
  <c r="A316" i="9"/>
  <c r="B315" i="9"/>
  <c r="C315" i="9"/>
  <c r="L314" i="9"/>
  <c r="H314" i="9"/>
  <c r="M315" i="9" l="1"/>
  <c r="I315" i="9"/>
  <c r="D314" i="9" a="1"/>
  <c r="D314" i="9" s="1"/>
  <c r="E314" i="9" s="1"/>
  <c r="J315" i="9"/>
  <c r="K315" i="9"/>
  <c r="F315" i="9"/>
  <c r="G315" i="9"/>
  <c r="C316" i="9"/>
  <c r="L315" i="9"/>
  <c r="H315" i="9"/>
  <c r="A317" i="9"/>
  <c r="B316" i="9"/>
  <c r="M316" i="9" l="1"/>
  <c r="I316" i="9"/>
  <c r="D315" i="9" a="1"/>
  <c r="D315" i="9" s="1"/>
  <c r="E315" i="9" s="1"/>
  <c r="G316" i="9"/>
  <c r="F316" i="9"/>
  <c r="J316" i="9"/>
  <c r="K316" i="9"/>
  <c r="A318" i="9"/>
  <c r="B317" i="9"/>
  <c r="C317" i="9"/>
  <c r="L316" i="9"/>
  <c r="H316" i="9"/>
  <c r="M317" i="9" l="1"/>
  <c r="I317" i="9"/>
  <c r="D316" i="9" a="1"/>
  <c r="D316" i="9" s="1"/>
  <c r="E316" i="9" s="1"/>
  <c r="J317" i="9"/>
  <c r="K317" i="9"/>
  <c r="F317" i="9"/>
  <c r="G317" i="9"/>
  <c r="C318" i="9"/>
  <c r="L317" i="9"/>
  <c r="H317" i="9"/>
  <c r="A319" i="9"/>
  <c r="B318" i="9"/>
  <c r="M318" i="9" l="1"/>
  <c r="I318" i="9"/>
  <c r="D317" i="9" a="1"/>
  <c r="D317" i="9" s="1"/>
  <c r="E317" i="9" s="1"/>
  <c r="J318" i="9"/>
  <c r="K318" i="9"/>
  <c r="F318" i="9"/>
  <c r="G318" i="9"/>
  <c r="A320" i="9"/>
  <c r="B319" i="9"/>
  <c r="C319" i="9"/>
  <c r="L318" i="9"/>
  <c r="H318" i="9"/>
  <c r="M319" i="9" l="1"/>
  <c r="I319" i="9"/>
  <c r="D318" i="9" a="1"/>
  <c r="D318" i="9" s="1"/>
  <c r="E318" i="9" s="1"/>
  <c r="K319" i="9"/>
  <c r="F319" i="9"/>
  <c r="G319" i="9"/>
  <c r="J319" i="9"/>
  <c r="C320" i="9"/>
  <c r="L319" i="9"/>
  <c r="H319" i="9"/>
  <c r="A321" i="9"/>
  <c r="B320" i="9"/>
  <c r="M320" i="9" l="1"/>
  <c r="I320" i="9"/>
  <c r="D319" i="9" a="1"/>
  <c r="D319" i="9" s="1"/>
  <c r="E319" i="9" s="1"/>
  <c r="K320" i="9"/>
  <c r="J320" i="9"/>
  <c r="F320" i="9"/>
  <c r="G320" i="9"/>
  <c r="A322" i="9"/>
  <c r="B321" i="9"/>
  <c r="C321" i="9"/>
  <c r="L320" i="9"/>
  <c r="H320" i="9"/>
  <c r="M321" i="9" l="1"/>
  <c r="I321" i="9"/>
  <c r="D320" i="9" a="1"/>
  <c r="D320" i="9" s="1"/>
  <c r="E320" i="9" s="1"/>
  <c r="K321" i="9"/>
  <c r="J321" i="9"/>
  <c r="F321" i="9"/>
  <c r="G321" i="9"/>
  <c r="C322" i="9"/>
  <c r="L321" i="9"/>
  <c r="H321" i="9"/>
  <c r="A323" i="9"/>
  <c r="B322" i="9"/>
  <c r="M322" i="9" l="1"/>
  <c r="I322" i="9"/>
  <c r="D321" i="9" a="1"/>
  <c r="D321" i="9" s="1"/>
  <c r="E321" i="9" s="1"/>
  <c r="J322" i="9"/>
  <c r="K322" i="9"/>
  <c r="F322" i="9"/>
  <c r="G322" i="9"/>
  <c r="A324" i="9"/>
  <c r="B323" i="9"/>
  <c r="C323" i="9"/>
  <c r="L322" i="9"/>
  <c r="H322" i="9"/>
  <c r="M323" i="9" l="1"/>
  <c r="I323" i="9"/>
  <c r="D322" i="9" a="1"/>
  <c r="D322" i="9" s="1"/>
  <c r="E322" i="9" s="1"/>
  <c r="J323" i="9"/>
  <c r="K323" i="9"/>
  <c r="F323" i="9"/>
  <c r="G323" i="9"/>
  <c r="C324" i="9"/>
  <c r="L323" i="9"/>
  <c r="H323" i="9"/>
  <c r="A325" i="9"/>
  <c r="B324" i="9"/>
  <c r="M324" i="9" l="1"/>
  <c r="I324" i="9"/>
  <c r="D323" i="9" a="1"/>
  <c r="D323" i="9" s="1"/>
  <c r="E323" i="9" s="1"/>
  <c r="J324" i="9"/>
  <c r="K324" i="9"/>
  <c r="G324" i="9"/>
  <c r="F324" i="9"/>
  <c r="A326" i="9"/>
  <c r="B325" i="9"/>
  <c r="C325" i="9"/>
  <c r="L324" i="9"/>
  <c r="H324" i="9"/>
  <c r="M325" i="9" l="1"/>
  <c r="I325" i="9"/>
  <c r="D324" i="9" a="1"/>
  <c r="D324" i="9" s="1"/>
  <c r="E324" i="9" s="1"/>
  <c r="J325" i="9"/>
  <c r="K325" i="9"/>
  <c r="F325" i="9"/>
  <c r="G325" i="9"/>
  <c r="C326" i="9"/>
  <c r="L325" i="9"/>
  <c r="H325" i="9"/>
  <c r="A327" i="9"/>
  <c r="B326" i="9"/>
  <c r="M326" i="9" l="1"/>
  <c r="I326" i="9"/>
  <c r="D325" i="9" a="1"/>
  <c r="D325" i="9" s="1"/>
  <c r="E325" i="9" s="1"/>
  <c r="J326" i="9"/>
  <c r="K326" i="9"/>
  <c r="G326" i="9"/>
  <c r="F326" i="9"/>
  <c r="A328" i="9"/>
  <c r="B327" i="9"/>
  <c r="C327" i="9"/>
  <c r="L326" i="9"/>
  <c r="H326" i="9"/>
  <c r="M327" i="9" l="1"/>
  <c r="I327" i="9"/>
  <c r="D326" i="9" a="1"/>
  <c r="D326" i="9" s="1"/>
  <c r="E326" i="9" s="1"/>
  <c r="K327" i="9"/>
  <c r="J327" i="9"/>
  <c r="F327" i="9"/>
  <c r="G327" i="9"/>
  <c r="C328" i="9"/>
  <c r="L327" i="9"/>
  <c r="H327" i="9"/>
  <c r="A329" i="9"/>
  <c r="B328" i="9"/>
  <c r="M328" i="9" l="1"/>
  <c r="I328" i="9"/>
  <c r="D327" i="9" a="1"/>
  <c r="D327" i="9" s="1"/>
  <c r="E327" i="9" s="1"/>
  <c r="K328" i="9"/>
  <c r="J328" i="9"/>
  <c r="F328" i="9"/>
  <c r="G328" i="9"/>
  <c r="A330" i="9"/>
  <c r="B329" i="9"/>
  <c r="C329" i="9"/>
  <c r="L328" i="9"/>
  <c r="H328" i="9"/>
  <c r="M329" i="9" l="1"/>
  <c r="I329" i="9"/>
  <c r="D328" i="9" a="1"/>
  <c r="D328" i="9" s="1"/>
  <c r="E328" i="9" s="1"/>
  <c r="K329" i="9"/>
  <c r="J329" i="9"/>
  <c r="F329" i="9"/>
  <c r="G329" i="9"/>
  <c r="C330" i="9"/>
  <c r="L329" i="9"/>
  <c r="H329" i="9"/>
  <c r="A331" i="9"/>
  <c r="B330" i="9"/>
  <c r="M330" i="9" l="1"/>
  <c r="I330" i="9"/>
  <c r="D329" i="9" a="1"/>
  <c r="D329" i="9" s="1"/>
  <c r="E329" i="9" s="1"/>
  <c r="J330" i="9"/>
  <c r="K330" i="9"/>
  <c r="F330" i="9"/>
  <c r="G330" i="9"/>
  <c r="A332" i="9"/>
  <c r="B331" i="9"/>
  <c r="C331" i="9"/>
  <c r="L330" i="9"/>
  <c r="H330" i="9"/>
  <c r="M331" i="9" l="1"/>
  <c r="I331" i="9"/>
  <c r="D330" i="9" a="1"/>
  <c r="D330" i="9" s="1"/>
  <c r="E330" i="9" s="1"/>
  <c r="J331" i="9"/>
  <c r="K331" i="9"/>
  <c r="F331" i="9"/>
  <c r="G331" i="9"/>
  <c r="C332" i="9"/>
  <c r="L331" i="9"/>
  <c r="H331" i="9"/>
  <c r="A333" i="9"/>
  <c r="B332" i="9"/>
  <c r="M332" i="9" l="1"/>
  <c r="I332" i="9"/>
  <c r="D331" i="9" a="1"/>
  <c r="D331" i="9" s="1"/>
  <c r="E331" i="9" s="1"/>
  <c r="J332" i="9"/>
  <c r="F332" i="9"/>
  <c r="K332" i="9"/>
  <c r="G332" i="9"/>
  <c r="A334" i="9"/>
  <c r="B333" i="9"/>
  <c r="C333" i="9"/>
  <c r="L332" i="9"/>
  <c r="H332" i="9"/>
  <c r="M333" i="9" l="1"/>
  <c r="I333" i="9"/>
  <c r="D332" i="9" a="1"/>
  <c r="D332" i="9" s="1"/>
  <c r="E332" i="9" s="1"/>
  <c r="J333" i="9"/>
  <c r="K333" i="9"/>
  <c r="F333" i="9"/>
  <c r="G333" i="9"/>
  <c r="C334" i="9"/>
  <c r="L333" i="9"/>
  <c r="H333" i="9"/>
  <c r="A335" i="9"/>
  <c r="B334" i="9"/>
  <c r="M334" i="9" l="1"/>
  <c r="I334" i="9"/>
  <c r="D333" i="9" a="1"/>
  <c r="D333" i="9" s="1"/>
  <c r="E333" i="9" s="1"/>
  <c r="K334" i="9"/>
  <c r="F334" i="9"/>
  <c r="G334" i="9"/>
  <c r="J334" i="9"/>
  <c r="A336" i="9"/>
  <c r="B335" i="9"/>
  <c r="C335" i="9"/>
  <c r="L334" i="9"/>
  <c r="H334" i="9"/>
  <c r="M335" i="9" l="1"/>
  <c r="I335" i="9"/>
  <c r="D334" i="9" a="1"/>
  <c r="D334" i="9" s="1"/>
  <c r="E334" i="9" s="1"/>
  <c r="K335" i="9"/>
  <c r="J335" i="9"/>
  <c r="G335" i="9"/>
  <c r="F335" i="9"/>
  <c r="C336" i="9"/>
  <c r="L335" i="9"/>
  <c r="H335" i="9"/>
  <c r="A337" i="9"/>
  <c r="B336" i="9"/>
  <c r="M336" i="9" l="1"/>
  <c r="I336" i="9"/>
  <c r="D335" i="9" a="1"/>
  <c r="D335" i="9" s="1"/>
  <c r="E335" i="9" s="1"/>
  <c r="K336" i="9"/>
  <c r="J336" i="9"/>
  <c r="F336" i="9"/>
  <c r="G336" i="9"/>
  <c r="A338" i="9"/>
  <c r="B337" i="9"/>
  <c r="C337" i="9"/>
  <c r="L336" i="9"/>
  <c r="H336" i="9"/>
  <c r="M337" i="9" l="1"/>
  <c r="I337" i="9"/>
  <c r="D336" i="9" a="1"/>
  <c r="D336" i="9" s="1"/>
  <c r="E336" i="9" s="1"/>
  <c r="J337" i="9"/>
  <c r="F337" i="9"/>
  <c r="G337" i="9"/>
  <c r="K337" i="9"/>
  <c r="C338" i="9"/>
  <c r="L337" i="9"/>
  <c r="H337" i="9"/>
  <c r="A339" i="9"/>
  <c r="B338" i="9"/>
  <c r="M338" i="9" l="1"/>
  <c r="I338" i="9"/>
  <c r="D337" i="9" a="1"/>
  <c r="D337" i="9" s="1"/>
  <c r="E337" i="9" s="1"/>
  <c r="J338" i="9"/>
  <c r="K338" i="9"/>
  <c r="F338" i="9"/>
  <c r="G338" i="9"/>
  <c r="A340" i="9"/>
  <c r="B339" i="9"/>
  <c r="C339" i="9"/>
  <c r="L338" i="9"/>
  <c r="H338" i="9"/>
  <c r="M339" i="9" l="1"/>
  <c r="I339" i="9"/>
  <c r="D338" i="9" a="1"/>
  <c r="D338" i="9" s="1"/>
  <c r="E338" i="9" s="1"/>
  <c r="J339" i="9"/>
  <c r="K339" i="9"/>
  <c r="F339" i="9"/>
  <c r="G339" i="9"/>
  <c r="C340" i="9"/>
  <c r="L339" i="9"/>
  <c r="H339" i="9"/>
  <c r="A341" i="9"/>
  <c r="B340" i="9"/>
  <c r="M340" i="9" l="1"/>
  <c r="I340" i="9"/>
  <c r="D339" i="9" a="1"/>
  <c r="D339" i="9" s="1"/>
  <c r="E339" i="9" s="1"/>
  <c r="J340" i="9"/>
  <c r="K340" i="9"/>
  <c r="G340" i="9"/>
  <c r="F340" i="9"/>
  <c r="A342" i="9"/>
  <c r="B341" i="9"/>
  <c r="C341" i="9"/>
  <c r="L340" i="9"/>
  <c r="H340" i="9"/>
  <c r="M341" i="9" l="1"/>
  <c r="I341" i="9"/>
  <c r="D340" i="9" a="1"/>
  <c r="D340" i="9" s="1"/>
  <c r="E340" i="9" s="1"/>
  <c r="J341" i="9"/>
  <c r="K341" i="9"/>
  <c r="F341" i="9"/>
  <c r="G341" i="9"/>
  <c r="C342" i="9"/>
  <c r="L341" i="9"/>
  <c r="H341" i="9"/>
  <c r="A343" i="9"/>
  <c r="B342" i="9"/>
  <c r="M342" i="9" l="1"/>
  <c r="I342" i="9"/>
  <c r="D341" i="9" a="1"/>
  <c r="D341" i="9" s="1"/>
  <c r="E341" i="9" s="1"/>
  <c r="K342" i="9"/>
  <c r="F342" i="9"/>
  <c r="G342" i="9"/>
  <c r="J342" i="9"/>
  <c r="A344" i="9"/>
  <c r="B343" i="9"/>
  <c r="C343" i="9"/>
  <c r="L342" i="9"/>
  <c r="H342" i="9"/>
  <c r="M343" i="9" l="1"/>
  <c r="I343" i="9"/>
  <c r="D342" i="9" a="1"/>
  <c r="D342" i="9" s="1"/>
  <c r="E342" i="9" s="1"/>
  <c r="F343" i="9"/>
  <c r="J343" i="9"/>
  <c r="G343" i="9"/>
  <c r="K343" i="9"/>
  <c r="C344" i="9"/>
  <c r="L343" i="9"/>
  <c r="H343" i="9"/>
  <c r="A345" i="9"/>
  <c r="B344" i="9"/>
  <c r="M344" i="9" l="1"/>
  <c r="I344" i="9"/>
  <c r="D343" i="9" a="1"/>
  <c r="D343" i="9" s="1"/>
  <c r="E343" i="9" s="1"/>
  <c r="K344" i="9"/>
  <c r="J344" i="9"/>
  <c r="F344" i="9"/>
  <c r="G344" i="9"/>
  <c r="A346" i="9"/>
  <c r="B345" i="9"/>
  <c r="C345" i="9"/>
  <c r="L344" i="9"/>
  <c r="H344" i="9"/>
  <c r="M345" i="9" l="1"/>
  <c r="I345" i="9"/>
  <c r="D344" i="9" a="1"/>
  <c r="D344" i="9" s="1"/>
  <c r="E344" i="9" s="1"/>
  <c r="K345" i="9"/>
  <c r="J345" i="9"/>
  <c r="F345" i="9"/>
  <c r="G345" i="9"/>
  <c r="C346" i="9"/>
  <c r="L345" i="9"/>
  <c r="H345" i="9"/>
  <c r="A347" i="9"/>
  <c r="B346" i="9"/>
  <c r="M346" i="9" l="1"/>
  <c r="I346" i="9"/>
  <c r="D345" i="9" a="1"/>
  <c r="D345" i="9" s="1"/>
  <c r="E345" i="9" s="1"/>
  <c r="J346" i="9"/>
  <c r="F346" i="9"/>
  <c r="K346" i="9"/>
  <c r="G346" i="9"/>
  <c r="A348" i="9"/>
  <c r="B347" i="9"/>
  <c r="C347" i="9"/>
  <c r="L346" i="9"/>
  <c r="H346" i="9"/>
  <c r="M347" i="9" l="1"/>
  <c r="I347" i="9"/>
  <c r="D346" i="9" a="1"/>
  <c r="D346" i="9" s="1"/>
  <c r="E346" i="9" s="1"/>
  <c r="J347" i="9"/>
  <c r="K347" i="9"/>
  <c r="G347" i="9"/>
  <c r="F347" i="9"/>
  <c r="C348" i="9"/>
  <c r="L347" i="9"/>
  <c r="H347" i="9"/>
  <c r="A349" i="9"/>
  <c r="B348" i="9"/>
  <c r="M348" i="9" l="1"/>
  <c r="I348" i="9"/>
  <c r="D347" i="9" a="1"/>
  <c r="D347" i="9" s="1"/>
  <c r="E347" i="9" s="1"/>
  <c r="G348" i="9"/>
  <c r="J348" i="9"/>
  <c r="F348" i="9"/>
  <c r="K348" i="9"/>
  <c r="A350" i="9"/>
  <c r="B349" i="9"/>
  <c r="C349" i="9"/>
  <c r="L348" i="9"/>
  <c r="H348" i="9"/>
  <c r="M349" i="9" l="1"/>
  <c r="I349" i="9"/>
  <c r="D348" i="9" a="1"/>
  <c r="D348" i="9" s="1"/>
  <c r="E348" i="9" s="1"/>
  <c r="J349" i="9"/>
  <c r="K349" i="9"/>
  <c r="G349" i="9"/>
  <c r="F349" i="9"/>
  <c r="C350" i="9"/>
  <c r="L349" i="9"/>
  <c r="H349" i="9"/>
  <c r="A351" i="9"/>
  <c r="B350" i="9"/>
  <c r="M350" i="9" l="1"/>
  <c r="I350" i="9"/>
  <c r="D349" i="9" a="1"/>
  <c r="D349" i="9" s="1"/>
  <c r="E349" i="9" s="1"/>
  <c r="J350" i="9"/>
  <c r="K350" i="9"/>
  <c r="F350" i="9"/>
  <c r="G350" i="9"/>
  <c r="A352" i="9"/>
  <c r="B351" i="9"/>
  <c r="C351" i="9"/>
  <c r="L350" i="9"/>
  <c r="H350" i="9"/>
  <c r="M351" i="9" l="1"/>
  <c r="I351" i="9"/>
  <c r="D350" i="9" a="1"/>
  <c r="D350" i="9" s="1"/>
  <c r="E350" i="9" s="1"/>
  <c r="J351" i="9"/>
  <c r="G351" i="9"/>
  <c r="K351" i="9"/>
  <c r="F351" i="9"/>
  <c r="C352" i="9"/>
  <c r="L351" i="9"/>
  <c r="H351" i="9"/>
  <c r="A353" i="9"/>
  <c r="B352" i="9"/>
  <c r="M352" i="9" l="1"/>
  <c r="I352" i="9"/>
  <c r="D351" i="9" a="1"/>
  <c r="D351" i="9" s="1"/>
  <c r="E351" i="9" s="1"/>
  <c r="K352" i="9"/>
  <c r="J352" i="9"/>
  <c r="F352" i="9"/>
  <c r="G352" i="9"/>
  <c r="A354" i="9"/>
  <c r="B353" i="9"/>
  <c r="C353" i="9"/>
  <c r="L352" i="9"/>
  <c r="H352" i="9"/>
  <c r="M353" i="9" l="1"/>
  <c r="I353" i="9"/>
  <c r="D352" i="9" a="1"/>
  <c r="D352" i="9" s="1"/>
  <c r="E352" i="9" s="1"/>
  <c r="K353" i="9"/>
  <c r="F353" i="9"/>
  <c r="G353" i="9"/>
  <c r="J353" i="9"/>
  <c r="C354" i="9"/>
  <c r="L353" i="9"/>
  <c r="H353" i="9"/>
  <c r="A355" i="9"/>
  <c r="B354" i="9"/>
  <c r="M354" i="9" l="1"/>
  <c r="I354" i="9"/>
  <c r="D353" i="9" a="1"/>
  <c r="D353" i="9" s="1"/>
  <c r="E353" i="9" s="1"/>
  <c r="J354" i="9"/>
  <c r="F354" i="9"/>
  <c r="K354" i="9"/>
  <c r="G354" i="9"/>
  <c r="A356" i="9"/>
  <c r="B355" i="9"/>
  <c r="C355" i="9"/>
  <c r="L354" i="9"/>
  <c r="H354" i="9"/>
  <c r="M355" i="9" l="1"/>
  <c r="I355" i="9"/>
  <c r="D354" i="9" a="1"/>
  <c r="D354" i="9" s="1"/>
  <c r="E354" i="9" s="1"/>
  <c r="J355" i="9"/>
  <c r="K355" i="9"/>
  <c r="F355" i="9"/>
  <c r="G355" i="9"/>
  <c r="C356" i="9"/>
  <c r="L355" i="9"/>
  <c r="H355" i="9"/>
  <c r="A357" i="9"/>
  <c r="B356" i="9"/>
  <c r="M356" i="9" l="1"/>
  <c r="I356" i="9"/>
  <c r="D355" i="9" a="1"/>
  <c r="D355" i="9" s="1"/>
  <c r="E355" i="9" s="1"/>
  <c r="J356" i="9"/>
  <c r="K356" i="9"/>
  <c r="G356" i="9"/>
  <c r="F356" i="9"/>
  <c r="A358" i="9"/>
  <c r="B357" i="9"/>
  <c r="C357" i="9"/>
  <c r="L356" i="9"/>
  <c r="H356" i="9"/>
  <c r="M357" i="9" l="1"/>
  <c r="I357" i="9"/>
  <c r="D356" i="9" a="1"/>
  <c r="D356" i="9" s="1"/>
  <c r="E356" i="9" s="1"/>
  <c r="J357" i="9"/>
  <c r="K357" i="9"/>
  <c r="F357" i="9"/>
  <c r="G357" i="9"/>
  <c r="C358" i="9"/>
  <c r="L357" i="9"/>
  <c r="H357" i="9"/>
  <c r="A359" i="9"/>
  <c r="B358" i="9"/>
  <c r="M358" i="9" l="1"/>
  <c r="I358" i="9"/>
  <c r="D357" i="9" a="1"/>
  <c r="D357" i="9" s="1"/>
  <c r="E357" i="9" s="1"/>
  <c r="K358" i="9"/>
  <c r="F358" i="9"/>
  <c r="J358" i="9"/>
  <c r="G358" i="9"/>
  <c r="A360" i="9"/>
  <c r="B359" i="9"/>
  <c r="C359" i="9"/>
  <c r="L358" i="9"/>
  <c r="H358" i="9"/>
  <c r="M359" i="9" l="1"/>
  <c r="I359" i="9"/>
  <c r="D358" i="9" a="1"/>
  <c r="D358" i="9" s="1"/>
  <c r="E358" i="9" s="1"/>
  <c r="K359" i="9"/>
  <c r="G359" i="9"/>
  <c r="J359" i="9"/>
  <c r="F359" i="9"/>
  <c r="C360" i="9"/>
  <c r="L359" i="9"/>
  <c r="H359" i="9"/>
  <c r="A361" i="9"/>
  <c r="B360" i="9"/>
  <c r="M360" i="9" l="1"/>
  <c r="I360" i="9"/>
  <c r="D359" i="9" a="1"/>
  <c r="D359" i="9" s="1"/>
  <c r="E359" i="9" s="1"/>
  <c r="K360" i="9"/>
  <c r="G360" i="9"/>
  <c r="J360" i="9"/>
  <c r="F360" i="9"/>
  <c r="A362" i="9"/>
  <c r="B361" i="9"/>
  <c r="C361" i="9"/>
  <c r="L360" i="9"/>
  <c r="H360" i="9"/>
  <c r="M361" i="9" l="1"/>
  <c r="I361" i="9"/>
  <c r="D360" i="9" a="1"/>
  <c r="D360" i="9" s="1"/>
  <c r="E360" i="9" s="1"/>
  <c r="J361" i="9"/>
  <c r="K361" i="9"/>
  <c r="G361" i="9"/>
  <c r="F361" i="9"/>
  <c r="C362" i="9"/>
  <c r="L361" i="9"/>
  <c r="H361" i="9"/>
  <c r="A363" i="9"/>
  <c r="B362" i="9"/>
  <c r="M362" i="9" l="1"/>
  <c r="I362" i="9"/>
  <c r="D361" i="9" a="1"/>
  <c r="D361" i="9" s="1"/>
  <c r="E361" i="9" s="1"/>
  <c r="J362" i="9"/>
  <c r="K362" i="9"/>
  <c r="F362" i="9"/>
  <c r="G362" i="9"/>
  <c r="A364" i="9"/>
  <c r="B363" i="9"/>
  <c r="C363" i="9"/>
  <c r="L362" i="9"/>
  <c r="H362" i="9"/>
  <c r="M363" i="9" l="1"/>
  <c r="I363" i="9"/>
  <c r="D362" i="9" a="1"/>
  <c r="D362" i="9" s="1"/>
  <c r="E362" i="9" s="1"/>
  <c r="F363" i="9"/>
  <c r="J363" i="9"/>
  <c r="K363" i="9"/>
  <c r="G363" i="9"/>
  <c r="C364" i="9"/>
  <c r="L363" i="9"/>
  <c r="H363" i="9"/>
  <c r="A365" i="9"/>
  <c r="A366" i="9" s="1"/>
  <c r="B364" i="9"/>
  <c r="B366" i="9" l="1"/>
  <c r="A367" i="9"/>
  <c r="M364" i="9"/>
  <c r="I364" i="9"/>
  <c r="D363" i="9" a="1"/>
  <c r="D363" i="9" s="1"/>
  <c r="E363" i="9" s="1"/>
  <c r="J364" i="9"/>
  <c r="F364" i="9"/>
  <c r="K364" i="9"/>
  <c r="G364" i="9"/>
  <c r="B365" i="9"/>
  <c r="C365" i="9"/>
  <c r="C366" i="9" s="1"/>
  <c r="L364" i="9"/>
  <c r="H364" i="9"/>
  <c r="C367" i="9" l="1"/>
  <c r="M366" i="9"/>
  <c r="I366" i="9"/>
  <c r="L366" i="9"/>
  <c r="G366" i="9"/>
  <c r="H366" i="9"/>
  <c r="K366" i="9"/>
  <c r="J366" i="9"/>
  <c r="F366" i="9"/>
  <c r="B367" i="9"/>
  <c r="A368" i="9"/>
  <c r="M365" i="9"/>
  <c r="I365" i="9"/>
  <c r="D364" i="9" a="1"/>
  <c r="D364" i="9" s="1"/>
  <c r="E364" i="9" s="1"/>
  <c r="K365" i="9"/>
  <c r="J365" i="9"/>
  <c r="F365" i="9"/>
  <c r="G365" i="9"/>
  <c r="L365" i="9"/>
  <c r="H365" i="9"/>
  <c r="D366" i="9" l="1" a="1"/>
  <c r="D366" i="9" s="1"/>
  <c r="A369" i="9"/>
  <c r="B368" i="9"/>
  <c r="J367" i="9"/>
  <c r="G367" i="9"/>
  <c r="H367" i="9"/>
  <c r="I367" i="9"/>
  <c r="F367" i="9"/>
  <c r="L367" i="9"/>
  <c r="C368" i="9"/>
  <c r="M367" i="9"/>
  <c r="K367" i="9"/>
  <c r="D365" i="9" a="1"/>
  <c r="D365" i="9" s="1"/>
  <c r="E365" i="9" s="1"/>
  <c r="E366" i="9" l="1"/>
  <c r="D367" i="9" a="1"/>
  <c r="D367" i="9" s="1"/>
  <c r="H368" i="9"/>
  <c r="I368" i="9"/>
  <c r="M368" i="9"/>
  <c r="J368" i="9"/>
  <c r="L368" i="9"/>
  <c r="K368" i="9"/>
  <c r="C369" i="9"/>
  <c r="F368" i="9"/>
  <c r="G368" i="9"/>
  <c r="B369" i="9"/>
  <c r="A370" i="9"/>
  <c r="E367" i="9" l="1"/>
  <c r="D368" i="9" a="1"/>
  <c r="D368" i="9" s="1"/>
  <c r="E368" i="9" s="1"/>
  <c r="A371" i="9"/>
  <c r="B370" i="9"/>
  <c r="L369" i="9"/>
  <c r="M369" i="9"/>
  <c r="F369" i="9"/>
  <c r="G369" i="9"/>
  <c r="H369" i="9"/>
  <c r="I369" i="9"/>
  <c r="J369" i="9"/>
  <c r="C370" i="9"/>
  <c r="K369" i="9"/>
  <c r="D369" i="9" l="1" a="1"/>
  <c r="D369" i="9" s="1"/>
  <c r="E369" i="9" s="1"/>
  <c r="C371" i="9"/>
  <c r="F370" i="9"/>
  <c r="G370" i="9"/>
  <c r="H370" i="9"/>
  <c r="I370" i="9"/>
  <c r="J370" i="9"/>
  <c r="M370" i="9"/>
  <c r="K370" i="9"/>
  <c r="L370" i="9"/>
  <c r="B371" i="9"/>
  <c r="A372" i="9"/>
  <c r="D370" i="9" l="1" a="1"/>
  <c r="D370" i="9" s="1"/>
  <c r="E370" i="9" s="1"/>
  <c r="B372" i="9"/>
  <c r="A373" i="9"/>
  <c r="C372" i="9"/>
  <c r="J371" i="9"/>
  <c r="K371" i="9"/>
  <c r="L371" i="9"/>
  <c r="M371" i="9"/>
  <c r="G371" i="9"/>
  <c r="H371" i="9"/>
  <c r="I371" i="9"/>
  <c r="F371" i="9"/>
  <c r="D371" i="9" l="1" a="1"/>
  <c r="D371" i="9" s="1"/>
  <c r="E371" i="9" s="1"/>
  <c r="C373" i="9"/>
  <c r="F372" i="9"/>
  <c r="G372" i="9"/>
  <c r="H372" i="9"/>
  <c r="J372" i="9"/>
  <c r="K372" i="9"/>
  <c r="L372" i="9"/>
  <c r="I372" i="9"/>
  <c r="M372" i="9"/>
  <c r="B373" i="9"/>
  <c r="A374" i="9"/>
  <c r="D372" i="9" l="1" a="1"/>
  <c r="D372" i="9" s="1"/>
  <c r="E372" i="9" s="1"/>
  <c r="A375" i="9"/>
  <c r="B374" i="9"/>
  <c r="C374" i="9"/>
  <c r="F373" i="9"/>
  <c r="G373" i="9"/>
  <c r="L373" i="9"/>
  <c r="H373" i="9"/>
  <c r="I373" i="9"/>
  <c r="J373" i="9"/>
  <c r="K373" i="9"/>
  <c r="M373" i="9"/>
  <c r="D373" i="9" l="1" a="1"/>
  <c r="D373" i="9" s="1"/>
  <c r="E373" i="9" s="1"/>
  <c r="C375" i="9"/>
  <c r="J374" i="9"/>
  <c r="K374" i="9"/>
  <c r="L374" i="9"/>
  <c r="M374" i="9"/>
  <c r="F374" i="9"/>
  <c r="G374" i="9"/>
  <c r="H374" i="9"/>
  <c r="I374" i="9"/>
  <c r="A376" i="9"/>
  <c r="B375" i="9"/>
  <c r="D374" i="9" l="1" a="1"/>
  <c r="D374" i="9" s="1"/>
  <c r="E374" i="9" s="1"/>
  <c r="B376" i="9"/>
  <c r="A377" i="9"/>
  <c r="F375" i="9"/>
  <c r="G375" i="9"/>
  <c r="H375" i="9"/>
  <c r="K375" i="9"/>
  <c r="L375" i="9"/>
  <c r="M375" i="9"/>
  <c r="I375" i="9"/>
  <c r="C376" i="9"/>
  <c r="J375" i="9"/>
  <c r="D375" i="9" l="1" a="1"/>
  <c r="D375" i="9" s="1"/>
  <c r="E375" i="9" s="1"/>
  <c r="C377" i="9"/>
  <c r="G376" i="9"/>
  <c r="H376" i="9"/>
  <c r="I376" i="9"/>
  <c r="M376" i="9"/>
  <c r="J376" i="9"/>
  <c r="K376" i="9"/>
  <c r="L376" i="9"/>
  <c r="F376" i="9"/>
  <c r="B377" i="9"/>
  <c r="A378" i="9"/>
  <c r="D376" i="9" l="1" a="1"/>
  <c r="D376" i="9" s="1"/>
  <c r="E376" i="9" s="1"/>
  <c r="B378" i="9"/>
  <c r="A379" i="9"/>
  <c r="C378" i="9"/>
  <c r="K377" i="9"/>
  <c r="L377" i="9"/>
  <c r="M377" i="9"/>
  <c r="G377" i="9"/>
  <c r="H377" i="9"/>
  <c r="I377" i="9"/>
  <c r="F377" i="9"/>
  <c r="J377" i="9"/>
  <c r="D377" i="9" l="1" a="1"/>
  <c r="D377" i="9" s="1"/>
  <c r="E377" i="9" s="1"/>
  <c r="C379" i="9"/>
  <c r="H378" i="9"/>
  <c r="F378" i="9"/>
  <c r="G378" i="9"/>
  <c r="I378" i="9"/>
  <c r="K378" i="9"/>
  <c r="L378" i="9"/>
  <c r="M378" i="9"/>
  <c r="J378" i="9"/>
  <c r="A380" i="9"/>
  <c r="B379" i="9"/>
  <c r="D378" i="9" l="1" a="1"/>
  <c r="D378" i="9" s="1"/>
  <c r="E378" i="9" s="1"/>
  <c r="B380" i="9"/>
  <c r="A381" i="9"/>
  <c r="C380" i="9"/>
  <c r="G379" i="9"/>
  <c r="H379" i="9"/>
  <c r="I379" i="9"/>
  <c r="K379" i="9"/>
  <c r="L379" i="9"/>
  <c r="M379" i="9"/>
  <c r="F379" i="9"/>
  <c r="J379" i="9"/>
  <c r="D379" i="9" l="1" a="1"/>
  <c r="D379" i="9" s="1"/>
  <c r="E379" i="9" s="1"/>
  <c r="C381" i="9"/>
  <c r="L380" i="9"/>
  <c r="M380" i="9"/>
  <c r="F380" i="9"/>
  <c r="H380" i="9"/>
  <c r="I380" i="9"/>
  <c r="J380" i="9"/>
  <c r="G380" i="9"/>
  <c r="K380" i="9"/>
  <c r="B381" i="9"/>
  <c r="A382" i="9"/>
  <c r="D380" i="9" l="1" a="1"/>
  <c r="D380" i="9" s="1"/>
  <c r="E380" i="9" s="1"/>
  <c r="B382" i="9"/>
  <c r="A383" i="9"/>
  <c r="C382" i="9"/>
  <c r="G381" i="9"/>
  <c r="I381" i="9"/>
  <c r="J381" i="9"/>
  <c r="K381" i="9"/>
  <c r="H381" i="9"/>
  <c r="M381" i="9"/>
  <c r="L381" i="9"/>
  <c r="F381" i="9"/>
  <c r="D381" i="9" l="1" a="1"/>
  <c r="D381" i="9" s="1"/>
  <c r="E381" i="9" s="1"/>
  <c r="C383" i="9"/>
  <c r="I382" i="9"/>
  <c r="J382" i="9"/>
  <c r="K382" i="9"/>
  <c r="L382" i="9"/>
  <c r="M382" i="9"/>
  <c r="F382" i="9"/>
  <c r="G382" i="9"/>
  <c r="H382" i="9"/>
  <c r="B383" i="9"/>
  <c r="A384" i="9"/>
  <c r="D382" i="9" l="1" a="1"/>
  <c r="D382" i="9" s="1"/>
  <c r="E382" i="9" s="1"/>
  <c r="B384" i="9"/>
  <c r="A385" i="9"/>
  <c r="C384" i="9"/>
  <c r="M383" i="9"/>
  <c r="F383" i="9"/>
  <c r="G383" i="9"/>
  <c r="I383" i="9"/>
  <c r="J383" i="9"/>
  <c r="K383" i="9"/>
  <c r="H383" i="9"/>
  <c r="L383" i="9"/>
  <c r="D383" i="9" l="1" a="1"/>
  <c r="D383" i="9" s="1"/>
  <c r="E383" i="9" s="1"/>
  <c r="C385" i="9"/>
  <c r="F384" i="9"/>
  <c r="L384" i="9"/>
  <c r="G384" i="9"/>
  <c r="J384" i="9"/>
  <c r="K384" i="9"/>
  <c r="I384" i="9"/>
  <c r="M384" i="9"/>
  <c r="H384" i="9"/>
  <c r="A386" i="9"/>
  <c r="B385" i="9"/>
  <c r="D384" i="9" l="1" a="1"/>
  <c r="D384" i="9" s="1"/>
  <c r="E384" i="9" s="1"/>
  <c r="B386" i="9"/>
  <c r="A387" i="9"/>
  <c r="C386" i="9"/>
  <c r="M385" i="9"/>
  <c r="G385" i="9"/>
  <c r="H385" i="9"/>
  <c r="I385" i="9"/>
  <c r="K385" i="9"/>
  <c r="F385" i="9"/>
  <c r="J385" i="9"/>
  <c r="L385" i="9"/>
  <c r="D385" i="9" l="1" a="1"/>
  <c r="D385" i="9" s="1"/>
  <c r="E385" i="9" s="1"/>
  <c r="C387" i="9"/>
  <c r="F386" i="9"/>
  <c r="G386" i="9"/>
  <c r="L386" i="9"/>
  <c r="H386" i="9"/>
  <c r="I386" i="9"/>
  <c r="K386" i="9"/>
  <c r="M386" i="9"/>
  <c r="J386" i="9"/>
  <c r="A388" i="9"/>
  <c r="B387" i="9"/>
  <c r="D386" i="9" l="1" a="1"/>
  <c r="D386" i="9" s="1"/>
  <c r="E386" i="9" s="1"/>
  <c r="A389" i="9"/>
  <c r="B388" i="9"/>
  <c r="C388" i="9"/>
  <c r="K387" i="9"/>
  <c r="L387" i="9"/>
  <c r="M387" i="9"/>
  <c r="F387" i="9"/>
  <c r="H387" i="9"/>
  <c r="I387" i="9"/>
  <c r="J387" i="9"/>
  <c r="G387" i="9"/>
  <c r="D387" i="9" l="1" a="1"/>
  <c r="D387" i="9" s="1"/>
  <c r="E387" i="9" s="1"/>
  <c r="C389" i="9"/>
  <c r="G388" i="9"/>
  <c r="F388" i="9"/>
  <c r="H388" i="9"/>
  <c r="I388" i="9"/>
  <c r="K388" i="9"/>
  <c r="L388" i="9"/>
  <c r="M388" i="9"/>
  <c r="J388" i="9"/>
  <c r="B389" i="9"/>
  <c r="A390" i="9"/>
  <c r="D388" i="9" l="1" a="1"/>
  <c r="D388" i="9" s="1"/>
  <c r="E388" i="9" s="1"/>
  <c r="B390" i="9"/>
  <c r="A391" i="9"/>
  <c r="C390" i="9"/>
  <c r="G389" i="9"/>
  <c r="H389" i="9"/>
  <c r="M389" i="9"/>
  <c r="I389" i="9"/>
  <c r="L389" i="9"/>
  <c r="J389" i="9"/>
  <c r="K389" i="9"/>
  <c r="F389" i="9"/>
  <c r="D389" i="9" l="1" a="1"/>
  <c r="D389" i="9" s="1"/>
  <c r="E389" i="9" s="1"/>
  <c r="C391" i="9"/>
  <c r="K390" i="9"/>
  <c r="L390" i="9"/>
  <c r="M390" i="9"/>
  <c r="G390" i="9"/>
  <c r="H390" i="9"/>
  <c r="I390" i="9"/>
  <c r="F390" i="9"/>
  <c r="J390" i="9"/>
  <c r="A392" i="9"/>
  <c r="B391" i="9"/>
  <c r="D390" i="9" l="1" a="1"/>
  <c r="D390" i="9" s="1"/>
  <c r="E390" i="9" s="1"/>
  <c r="B392" i="9"/>
  <c r="A393" i="9"/>
  <c r="C392" i="9"/>
  <c r="J391" i="9"/>
  <c r="G391" i="9"/>
  <c r="H391" i="9"/>
  <c r="I391" i="9"/>
  <c r="L391" i="9"/>
  <c r="M391" i="9"/>
  <c r="K391" i="9"/>
  <c r="F391" i="9"/>
  <c r="D391" i="9" s="1" a="1"/>
  <c r="D391" i="9" s="1"/>
  <c r="E391" i="9" s="1"/>
  <c r="C393" i="9" l="1"/>
  <c r="H392" i="9"/>
  <c r="I392" i="9"/>
  <c r="J392" i="9"/>
  <c r="L392" i="9"/>
  <c r="M392" i="9"/>
  <c r="K392" i="9"/>
  <c r="F392" i="9"/>
  <c r="G392" i="9"/>
  <c r="B393" i="9"/>
  <c r="A394" i="9"/>
  <c r="D392" i="9" l="1" a="1"/>
  <c r="D392" i="9" s="1"/>
  <c r="E392" i="9" s="1"/>
  <c r="B394" i="9"/>
  <c r="A395" i="9"/>
  <c r="C394" i="9"/>
  <c r="M393" i="9"/>
  <c r="F393" i="9"/>
  <c r="H393" i="9"/>
  <c r="I393" i="9"/>
  <c r="K393" i="9"/>
  <c r="G393" i="9"/>
  <c r="L393" i="9"/>
  <c r="J393" i="9"/>
  <c r="D393" i="9" l="1" a="1"/>
  <c r="D393" i="9" s="1"/>
  <c r="E393" i="9" s="1"/>
  <c r="C395" i="9"/>
  <c r="F394" i="9"/>
  <c r="L394" i="9"/>
  <c r="G394" i="9"/>
  <c r="H394" i="9"/>
  <c r="I394" i="9"/>
  <c r="K394" i="9"/>
  <c r="M394" i="9"/>
  <c r="J394" i="9"/>
  <c r="B395" i="9"/>
  <c r="A396" i="9"/>
  <c r="D394" i="9" l="1" a="1"/>
  <c r="D394" i="9" s="1"/>
  <c r="E394" i="9" s="1"/>
  <c r="B396" i="9"/>
  <c r="A397" i="9"/>
  <c r="C396" i="9"/>
  <c r="K395" i="9"/>
  <c r="L395" i="9"/>
  <c r="M395" i="9"/>
  <c r="F395" i="9"/>
  <c r="G395" i="9"/>
  <c r="H395" i="9"/>
  <c r="I395" i="9"/>
  <c r="J395" i="9"/>
  <c r="D395" i="9" l="1" a="1"/>
  <c r="D395" i="9" s="1"/>
  <c r="E395" i="9" s="1"/>
  <c r="C397" i="9"/>
  <c r="G396" i="9"/>
  <c r="H396" i="9"/>
  <c r="I396" i="9"/>
  <c r="F396" i="9"/>
  <c r="K396" i="9"/>
  <c r="L396" i="9"/>
  <c r="M396" i="9"/>
  <c r="J396" i="9"/>
  <c r="A398" i="9"/>
  <c r="B397" i="9"/>
  <c r="D396" i="9" l="1" a="1"/>
  <c r="D396" i="9" s="1"/>
  <c r="E396" i="9" s="1"/>
  <c r="B398" i="9"/>
  <c r="A399" i="9"/>
  <c r="C398" i="9"/>
  <c r="G397" i="9"/>
  <c r="H397" i="9"/>
  <c r="M397" i="9"/>
  <c r="I397" i="9"/>
  <c r="J397" i="9"/>
  <c r="K397" i="9"/>
  <c r="L397" i="9"/>
  <c r="F397" i="9"/>
  <c r="D397" i="9" l="1" a="1"/>
  <c r="D397" i="9" s="1"/>
  <c r="C399" i="9"/>
  <c r="L398" i="9"/>
  <c r="M398" i="9"/>
  <c r="G398" i="9"/>
  <c r="H398" i="9"/>
  <c r="I398" i="9"/>
  <c r="F398" i="9"/>
  <c r="J398" i="9"/>
  <c r="K398" i="9"/>
  <c r="A400" i="9"/>
  <c r="B399" i="9"/>
  <c r="E397" i="9" l="1"/>
  <c r="D398" i="9" a="1"/>
  <c r="D398" i="9" s="1"/>
  <c r="E398" i="9" s="1"/>
  <c r="B400" i="9"/>
  <c r="A401" i="9"/>
  <c r="C400" i="9"/>
  <c r="I399" i="9"/>
  <c r="F399" i="9"/>
  <c r="H399" i="9"/>
  <c r="J399" i="9"/>
  <c r="G399" i="9"/>
  <c r="M399" i="9"/>
  <c r="K399" i="9"/>
  <c r="L399" i="9"/>
  <c r="D399" i="9" l="1" a="1"/>
  <c r="D399" i="9" s="1"/>
  <c r="E399" i="9" s="1"/>
  <c r="C401" i="9"/>
  <c r="J400" i="9"/>
  <c r="K400" i="9"/>
  <c r="M400" i="9"/>
  <c r="G400" i="9"/>
  <c r="H400" i="9"/>
  <c r="I400" i="9"/>
  <c r="F400" i="9"/>
  <c r="L400" i="9"/>
  <c r="A402" i="9"/>
  <c r="B401" i="9"/>
  <c r="D400" i="9" l="1" a="1"/>
  <c r="D400" i="9" s="1"/>
  <c r="E400" i="9" s="1"/>
  <c r="B402" i="9"/>
  <c r="A403" i="9"/>
  <c r="C402" i="9"/>
  <c r="J401" i="9"/>
  <c r="I401" i="9"/>
  <c r="G401" i="9"/>
  <c r="H401" i="9"/>
  <c r="L401" i="9"/>
  <c r="M401" i="9"/>
  <c r="K401" i="9"/>
  <c r="F401" i="9"/>
  <c r="D401" i="9" l="1" a="1"/>
  <c r="D401" i="9" s="1"/>
  <c r="E401" i="9" s="1"/>
  <c r="C403" i="9"/>
  <c r="H402" i="9"/>
  <c r="I402" i="9"/>
  <c r="K402" i="9"/>
  <c r="L402" i="9"/>
  <c r="M402" i="9"/>
  <c r="F402" i="9"/>
  <c r="G402" i="9"/>
  <c r="J402" i="9"/>
  <c r="A404" i="9"/>
  <c r="B403" i="9"/>
  <c r="D402" i="9" l="1" a="1"/>
  <c r="D402" i="9" s="1"/>
  <c r="E402" i="9" s="1"/>
  <c r="B404" i="9"/>
  <c r="A405" i="9"/>
  <c r="C404" i="9"/>
  <c r="G403" i="9"/>
  <c r="F403" i="9"/>
  <c r="I403" i="9"/>
  <c r="J403" i="9"/>
  <c r="K403" i="9"/>
  <c r="M403" i="9"/>
  <c r="H403" i="9"/>
  <c r="L403" i="9"/>
  <c r="D403" i="9" l="1" a="1"/>
  <c r="D403" i="9" s="1"/>
  <c r="E403" i="9" s="1"/>
  <c r="C405" i="9"/>
  <c r="F404" i="9"/>
  <c r="G404" i="9"/>
  <c r="M404" i="9"/>
  <c r="H404" i="9"/>
  <c r="K404" i="9"/>
  <c r="I404" i="9"/>
  <c r="L404" i="9"/>
  <c r="J404" i="9"/>
  <c r="B405" i="9"/>
  <c r="A406" i="9"/>
  <c r="D404" i="9" l="1" a="1"/>
  <c r="D404" i="9" s="1"/>
  <c r="E404" i="9" s="1"/>
  <c r="A407" i="9"/>
  <c r="B406" i="9"/>
  <c r="C406" i="9"/>
  <c r="K405" i="9"/>
  <c r="L405" i="9"/>
  <c r="M405" i="9"/>
  <c r="G405" i="9"/>
  <c r="H405" i="9"/>
  <c r="I405" i="9"/>
  <c r="F405" i="9"/>
  <c r="J405" i="9"/>
  <c r="D405" i="9" l="1" a="1"/>
  <c r="D405" i="9" s="1"/>
  <c r="E405" i="9" s="1"/>
  <c r="C407" i="9"/>
  <c r="H406" i="9"/>
  <c r="I406" i="9"/>
  <c r="F406" i="9"/>
  <c r="G406" i="9"/>
  <c r="K406" i="9"/>
  <c r="L406" i="9"/>
  <c r="M406" i="9"/>
  <c r="J406" i="9"/>
  <c r="B407" i="9"/>
  <c r="A408" i="9"/>
  <c r="D406" i="9" l="1" a="1"/>
  <c r="D406" i="9" s="1"/>
  <c r="E406" i="9" s="1"/>
  <c r="A409" i="9"/>
  <c r="B408" i="9"/>
  <c r="C408" i="9"/>
  <c r="G407" i="9"/>
  <c r="H407" i="9"/>
  <c r="M407" i="9"/>
  <c r="I407" i="9"/>
  <c r="J407" i="9"/>
  <c r="K407" i="9"/>
  <c r="L407" i="9"/>
  <c r="F407" i="9"/>
  <c r="D407" i="9" l="1" a="1"/>
  <c r="D407" i="9" s="1"/>
  <c r="F408" i="9"/>
  <c r="J408" i="9"/>
  <c r="K408" i="9"/>
  <c r="L408" i="9"/>
  <c r="H408" i="9"/>
  <c r="I408" i="9"/>
  <c r="C409" i="9"/>
  <c r="M408" i="9"/>
  <c r="G408" i="9"/>
  <c r="B409" i="9"/>
  <c r="A410" i="9"/>
  <c r="E407" i="9" l="1"/>
  <c r="D408" i="9" a="1"/>
  <c r="D408" i="9" s="1"/>
  <c r="E408" i="9" s="1"/>
  <c r="A411" i="9"/>
  <c r="B410" i="9"/>
  <c r="L409" i="9"/>
  <c r="H409" i="9"/>
  <c r="I409" i="9"/>
  <c r="K409" i="9"/>
  <c r="C410" i="9"/>
  <c r="J409" i="9"/>
  <c r="F409" i="9"/>
  <c r="M409" i="9"/>
  <c r="G409" i="9"/>
  <c r="D409" i="9" l="1" a="1"/>
  <c r="D409" i="9" s="1"/>
  <c r="E409" i="9" s="1"/>
  <c r="C411" i="9"/>
  <c r="H410" i="9"/>
  <c r="J410" i="9"/>
  <c r="I410" i="9"/>
  <c r="K410" i="9"/>
  <c r="L410" i="9"/>
  <c r="F410" i="9"/>
  <c r="G410" i="9"/>
  <c r="M410" i="9"/>
  <c r="B411" i="9"/>
  <c r="A412" i="9"/>
  <c r="D410" i="9" l="1" a="1"/>
  <c r="D410" i="9" s="1"/>
  <c r="E410" i="9" s="1"/>
  <c r="A413" i="9"/>
  <c r="B412" i="9"/>
  <c r="M411" i="9"/>
  <c r="F411" i="9"/>
  <c r="L411" i="9"/>
  <c r="C412" i="9"/>
  <c r="I411" i="9"/>
  <c r="K411" i="9"/>
  <c r="H411" i="9"/>
  <c r="J411" i="9"/>
  <c r="G411" i="9"/>
  <c r="D411" i="9" l="1" a="1"/>
  <c r="D411" i="9" s="1"/>
  <c r="I412" i="9"/>
  <c r="L412" i="9"/>
  <c r="F412" i="9"/>
  <c r="G412" i="9"/>
  <c r="C413" i="9"/>
  <c r="H412" i="9"/>
  <c r="J412" i="9"/>
  <c r="K412" i="9"/>
  <c r="M412" i="9"/>
  <c r="A414" i="9"/>
  <c r="B413" i="9"/>
  <c r="E411" i="9" l="1"/>
  <c r="D412" i="9" a="1"/>
  <c r="D412" i="9" s="1"/>
  <c r="E412" i="9" s="1"/>
  <c r="A415" i="9"/>
  <c r="B414" i="9"/>
  <c r="L413" i="9"/>
  <c r="C414" i="9"/>
  <c r="H413" i="9"/>
  <c r="K413" i="9"/>
  <c r="G413" i="9"/>
  <c r="I413" i="9"/>
  <c r="F413" i="9"/>
  <c r="J413" i="9"/>
  <c r="M413" i="9"/>
  <c r="D413" i="9" l="1" a="1"/>
  <c r="D413" i="9" s="1"/>
  <c r="E413" i="9" s="1"/>
  <c r="H414" i="9"/>
  <c r="J414" i="9"/>
  <c r="M414" i="9"/>
  <c r="I414" i="9"/>
  <c r="F414" i="9"/>
  <c r="L414" i="9"/>
  <c r="C415" i="9"/>
  <c r="G414" i="9"/>
  <c r="K414" i="9"/>
  <c r="B415" i="9"/>
  <c r="A416" i="9"/>
  <c r="D414" i="9" l="1" a="1"/>
  <c r="D414" i="9" s="1"/>
  <c r="E414" i="9" s="1"/>
  <c r="B416" i="9"/>
  <c r="A417" i="9"/>
  <c r="J415" i="9"/>
  <c r="I415" i="9"/>
  <c r="M415" i="9"/>
  <c r="G415" i="9"/>
  <c r="F415" i="9"/>
  <c r="K415" i="9"/>
  <c r="L415" i="9"/>
  <c r="H415" i="9"/>
  <c r="C416" i="9"/>
  <c r="D415" i="9" l="1" a="1"/>
  <c r="D415" i="9" s="1"/>
  <c r="E415" i="9" s="1"/>
  <c r="H416" i="9"/>
  <c r="L416" i="9"/>
  <c r="M416" i="9"/>
  <c r="C417" i="9"/>
  <c r="F416" i="9"/>
  <c r="G416" i="9"/>
  <c r="I416" i="9"/>
  <c r="J416" i="9"/>
  <c r="K416" i="9"/>
  <c r="A418" i="9"/>
  <c r="B417" i="9"/>
  <c r="D416" i="9" l="1" a="1"/>
  <c r="D416" i="9" s="1"/>
  <c r="E416" i="9" s="1"/>
  <c r="A419" i="9"/>
  <c r="B418" i="9"/>
  <c r="I417" i="9"/>
  <c r="L417" i="9"/>
  <c r="J417" i="9"/>
  <c r="G417" i="9"/>
  <c r="M417" i="9"/>
  <c r="F417" i="9"/>
  <c r="H417" i="9"/>
  <c r="K417" i="9"/>
  <c r="C418" i="9"/>
  <c r="D417" i="9" l="1" a="1"/>
  <c r="D417" i="9" s="1"/>
  <c r="E417" i="9" s="1"/>
  <c r="M418" i="9"/>
  <c r="F418" i="9"/>
  <c r="C419" i="9"/>
  <c r="H418" i="9"/>
  <c r="J418" i="9"/>
  <c r="K418" i="9"/>
  <c r="G418" i="9"/>
  <c r="I418" i="9"/>
  <c r="L418" i="9"/>
  <c r="B419" i="9"/>
  <c r="A420" i="9"/>
  <c r="D418" i="9" l="1" a="1"/>
  <c r="D418" i="9" s="1"/>
  <c r="E418" i="9" s="1"/>
  <c r="B420" i="9"/>
  <c r="A421" i="9"/>
  <c r="I419" i="9"/>
  <c r="J419" i="9"/>
  <c r="C420" i="9"/>
  <c r="K419" i="9"/>
  <c r="G419" i="9"/>
  <c r="H419" i="9"/>
  <c r="L419" i="9"/>
  <c r="M419" i="9"/>
  <c r="F419" i="9"/>
  <c r="D419" i="9" l="1" a="1"/>
  <c r="D419" i="9" s="1"/>
  <c r="K420" i="9"/>
  <c r="M420" i="9"/>
  <c r="C421" i="9"/>
  <c r="G420" i="9"/>
  <c r="L420" i="9"/>
  <c r="I420" i="9"/>
  <c r="H420" i="9"/>
  <c r="F420" i="9"/>
  <c r="J420" i="9"/>
  <c r="B421" i="9"/>
  <c r="A422" i="9"/>
  <c r="D420" i="9" l="1" a="1"/>
  <c r="D420" i="9" s="1"/>
  <c r="E420" i="9" s="1"/>
  <c r="E419" i="9"/>
  <c r="A423" i="9"/>
  <c r="B422" i="9"/>
  <c r="G421" i="9"/>
  <c r="H421" i="9"/>
  <c r="K421" i="9"/>
  <c r="C422" i="9"/>
  <c r="I421" i="9"/>
  <c r="M421" i="9"/>
  <c r="F421" i="9"/>
  <c r="L421" i="9"/>
  <c r="J421" i="9"/>
  <c r="D421" i="9" l="1" a="1"/>
  <c r="D421" i="9" s="1"/>
  <c r="K422" i="9"/>
  <c r="F422" i="9"/>
  <c r="G422" i="9"/>
  <c r="H422" i="9"/>
  <c r="J422" i="9"/>
  <c r="M422" i="9"/>
  <c r="C423" i="9"/>
  <c r="L422" i="9"/>
  <c r="I422" i="9"/>
  <c r="A424" i="9"/>
  <c r="B423" i="9"/>
  <c r="E421" i="9" l="1"/>
  <c r="D422" i="9" a="1"/>
  <c r="D422" i="9" s="1"/>
  <c r="E422" i="9" s="1"/>
  <c r="B424" i="9"/>
  <c r="A425" i="9"/>
  <c r="L423" i="9"/>
  <c r="C424" i="9"/>
  <c r="I423" i="9"/>
  <c r="K423" i="9"/>
  <c r="F423" i="9"/>
  <c r="J423" i="9"/>
  <c r="M423" i="9"/>
  <c r="G423" i="9"/>
  <c r="H423" i="9"/>
  <c r="D423" i="9" l="1" a="1"/>
  <c r="D423" i="9" s="1"/>
  <c r="E423" i="9" s="1"/>
  <c r="I424" i="9"/>
  <c r="L424" i="9"/>
  <c r="H424" i="9"/>
  <c r="J424" i="9"/>
  <c r="M424" i="9"/>
  <c r="C425" i="9"/>
  <c r="F424" i="9"/>
  <c r="G424" i="9"/>
  <c r="K424" i="9"/>
  <c r="A426" i="9"/>
  <c r="B425" i="9"/>
  <c r="D424" i="9" l="1" a="1"/>
  <c r="D424" i="9" s="1"/>
  <c r="E424" i="9" s="1"/>
  <c r="A427" i="9"/>
  <c r="B426" i="9"/>
  <c r="L425" i="9"/>
  <c r="F425" i="9"/>
  <c r="G425" i="9"/>
  <c r="I425" i="9"/>
  <c r="M425" i="9"/>
  <c r="C426" i="9"/>
  <c r="H425" i="9"/>
  <c r="K425" i="9"/>
  <c r="J425" i="9"/>
  <c r="D425" i="9" l="1" a="1"/>
  <c r="D425" i="9" s="1"/>
  <c r="E425" i="9" s="1"/>
  <c r="J426" i="9"/>
  <c r="L426" i="9"/>
  <c r="F426" i="9"/>
  <c r="C427" i="9"/>
  <c r="G426" i="9"/>
  <c r="M426" i="9"/>
  <c r="K426" i="9"/>
  <c r="H426" i="9"/>
  <c r="I426" i="9"/>
  <c r="A428" i="9"/>
  <c r="B427" i="9"/>
  <c r="D426" i="9" l="1" a="1"/>
  <c r="D426" i="9" s="1"/>
  <c r="E426" i="9" s="1"/>
  <c r="B428" i="9"/>
  <c r="A429" i="9"/>
  <c r="G427" i="9"/>
  <c r="K427" i="9"/>
  <c r="L427" i="9"/>
  <c r="F427" i="9"/>
  <c r="I427" i="9"/>
  <c r="M427" i="9"/>
  <c r="C428" i="9"/>
  <c r="H427" i="9"/>
  <c r="J427" i="9"/>
  <c r="D427" i="9" l="1" a="1"/>
  <c r="D427" i="9" s="1"/>
  <c r="E427" i="9" s="1"/>
  <c r="G428" i="9"/>
  <c r="J428" i="9"/>
  <c r="K428" i="9"/>
  <c r="H428" i="9"/>
  <c r="C429" i="9"/>
  <c r="L428" i="9"/>
  <c r="M428" i="9"/>
  <c r="F428" i="9"/>
  <c r="I428" i="9"/>
  <c r="B429" i="9"/>
  <c r="A430" i="9"/>
  <c r="D428" i="9" l="1" a="1"/>
  <c r="D428" i="9" s="1"/>
  <c r="B430" i="9"/>
  <c r="A431" i="9"/>
  <c r="K429" i="9"/>
  <c r="L429" i="9"/>
  <c r="J429" i="9"/>
  <c r="C430" i="9"/>
  <c r="G429" i="9"/>
  <c r="F429" i="9"/>
  <c r="H429" i="9"/>
  <c r="I429" i="9"/>
  <c r="M429" i="9"/>
  <c r="E428" i="9" l="1"/>
  <c r="D429" i="9" a="1"/>
  <c r="D429" i="9" s="1"/>
  <c r="E429" i="9" s="1"/>
  <c r="M430" i="9"/>
  <c r="F430" i="9"/>
  <c r="H430" i="9"/>
  <c r="J430" i="9"/>
  <c r="K430" i="9"/>
  <c r="L430" i="9"/>
  <c r="G430" i="9"/>
  <c r="I430" i="9"/>
  <c r="C431" i="9"/>
  <c r="B431" i="9"/>
  <c r="A432" i="9"/>
  <c r="D430" i="9" l="1" a="1"/>
  <c r="D430" i="9" s="1"/>
  <c r="E430" i="9" s="1"/>
  <c r="B432" i="9"/>
  <c r="A433" i="9"/>
  <c r="H431" i="9"/>
  <c r="L431" i="9"/>
  <c r="F431" i="9"/>
  <c r="M431" i="9"/>
  <c r="C432" i="9"/>
  <c r="I431" i="9"/>
  <c r="G431" i="9"/>
  <c r="K431" i="9"/>
  <c r="J431" i="9"/>
  <c r="D431" i="9" l="1" a="1"/>
  <c r="D431" i="9" s="1"/>
  <c r="E431" i="9" s="1"/>
  <c r="F432" i="9"/>
  <c r="G432" i="9"/>
  <c r="H432" i="9"/>
  <c r="C433" i="9"/>
  <c r="K432" i="9"/>
  <c r="I432" i="9"/>
  <c r="J432" i="9"/>
  <c r="L432" i="9"/>
  <c r="M432" i="9"/>
  <c r="A434" i="9"/>
  <c r="B433" i="9"/>
  <c r="D432" i="9" l="1" a="1"/>
  <c r="D432" i="9" s="1"/>
  <c r="E432" i="9" s="1"/>
  <c r="A435" i="9"/>
  <c r="B434" i="9"/>
  <c r="M433" i="9"/>
  <c r="C434" i="9"/>
  <c r="L433" i="9"/>
  <c r="G433" i="9"/>
  <c r="H433" i="9"/>
  <c r="F433" i="9"/>
  <c r="I433" i="9"/>
  <c r="K433" i="9"/>
  <c r="J433" i="9"/>
  <c r="D433" i="9" l="1" a="1"/>
  <c r="D433" i="9" s="1"/>
  <c r="E433" i="9" s="1"/>
  <c r="G434" i="9"/>
  <c r="F434" i="9"/>
  <c r="J434" i="9"/>
  <c r="I434" i="9"/>
  <c r="L434" i="9"/>
  <c r="M434" i="9"/>
  <c r="H434" i="9"/>
  <c r="K434" i="9"/>
  <c r="C435" i="9"/>
  <c r="B435" i="9"/>
  <c r="A436" i="9"/>
  <c r="D434" i="9" l="1" a="1"/>
  <c r="D434" i="9" s="1"/>
  <c r="E434" i="9" s="1"/>
  <c r="B436" i="9"/>
  <c r="A437" i="9"/>
  <c r="G435" i="9"/>
  <c r="H435" i="9"/>
  <c r="F435" i="9"/>
  <c r="J435" i="9"/>
  <c r="I435" i="9"/>
  <c r="K435" i="9"/>
  <c r="L435" i="9"/>
  <c r="C436" i="9"/>
  <c r="M435" i="9"/>
  <c r="D435" i="9" l="1" a="1"/>
  <c r="D435" i="9" s="1"/>
  <c r="E435" i="9" s="1"/>
  <c r="J436" i="9"/>
  <c r="L436" i="9"/>
  <c r="K436" i="9"/>
  <c r="I436" i="9"/>
  <c r="M436" i="9"/>
  <c r="C437" i="9"/>
  <c r="F436" i="9"/>
  <c r="G436" i="9"/>
  <c r="H436" i="9"/>
  <c r="B437" i="9"/>
  <c r="A438" i="9"/>
  <c r="D436" i="9" l="1" a="1"/>
  <c r="D436" i="9" s="1"/>
  <c r="E436" i="9" s="1"/>
  <c r="B438" i="9"/>
  <c r="A439" i="9"/>
  <c r="L437" i="9"/>
  <c r="I437" i="9"/>
  <c r="C438" i="9"/>
  <c r="H437" i="9"/>
  <c r="K437" i="9"/>
  <c r="M437" i="9"/>
  <c r="G437" i="9"/>
  <c r="F437" i="9"/>
  <c r="J437" i="9"/>
  <c r="D437" i="9" l="1" a="1"/>
  <c r="D437" i="9" s="1"/>
  <c r="C439" i="9"/>
  <c r="F438" i="9"/>
  <c r="G438" i="9"/>
  <c r="J438" i="9"/>
  <c r="I438" i="9"/>
  <c r="K438" i="9"/>
  <c r="H438" i="9"/>
  <c r="L438" i="9"/>
  <c r="M438" i="9"/>
  <c r="B439" i="9"/>
  <c r="A440" i="9"/>
  <c r="E437" i="9" l="1"/>
  <c r="D438" i="9" a="1"/>
  <c r="D438" i="9" s="1"/>
  <c r="E438" i="9" s="1"/>
  <c r="B440" i="9"/>
  <c r="A441" i="9"/>
  <c r="J439" i="9"/>
  <c r="G439" i="9"/>
  <c r="L439" i="9"/>
  <c r="I439" i="9"/>
  <c r="C440" i="9"/>
  <c r="K439" i="9"/>
  <c r="H439" i="9"/>
  <c r="F439" i="9"/>
  <c r="M439" i="9"/>
  <c r="D439" i="9" l="1" a="1"/>
  <c r="D439" i="9" s="1"/>
  <c r="E439" i="9" s="1"/>
  <c r="K440" i="9"/>
  <c r="H440" i="9"/>
  <c r="M440" i="9"/>
  <c r="F440" i="9"/>
  <c r="G440" i="9"/>
  <c r="I440" i="9"/>
  <c r="C441" i="9"/>
  <c r="L440" i="9"/>
  <c r="J440" i="9"/>
  <c r="B441" i="9"/>
  <c r="A442" i="9"/>
  <c r="D440" i="9" l="1" a="1"/>
  <c r="D440" i="9" s="1"/>
  <c r="E440" i="9" s="1"/>
  <c r="A443" i="9"/>
  <c r="B442" i="9"/>
  <c r="L441" i="9"/>
  <c r="J441" i="9"/>
  <c r="M441" i="9"/>
  <c r="H441" i="9"/>
  <c r="C442" i="9"/>
  <c r="G441" i="9"/>
  <c r="F441" i="9"/>
  <c r="I441" i="9"/>
  <c r="K441" i="9"/>
  <c r="D441" i="9" l="1" a="1"/>
  <c r="D441" i="9" s="1"/>
  <c r="M442" i="9"/>
  <c r="F442" i="9"/>
  <c r="G442" i="9"/>
  <c r="H442" i="9"/>
  <c r="J442" i="9"/>
  <c r="K442" i="9"/>
  <c r="L442" i="9"/>
  <c r="I442" i="9"/>
  <c r="C443" i="9"/>
  <c r="B443" i="9"/>
  <c r="A444" i="9"/>
  <c r="E441" i="9" l="1"/>
  <c r="D442" i="9" a="1"/>
  <c r="D442" i="9" s="1"/>
  <c r="E442" i="9" s="1"/>
  <c r="B444" i="9"/>
  <c r="A445" i="9"/>
  <c r="J443" i="9"/>
  <c r="F443" i="9"/>
  <c r="L443" i="9"/>
  <c r="G443" i="9"/>
  <c r="C444" i="9"/>
  <c r="I443" i="9"/>
  <c r="M443" i="9"/>
  <c r="H443" i="9"/>
  <c r="K443" i="9"/>
  <c r="D443" i="9" l="1" a="1"/>
  <c r="D443" i="9" s="1"/>
  <c r="E443" i="9" s="1"/>
  <c r="G444" i="9"/>
  <c r="M444" i="9"/>
  <c r="L444" i="9"/>
  <c r="C445" i="9"/>
  <c r="H444" i="9"/>
  <c r="I444" i="9"/>
  <c r="F444" i="9"/>
  <c r="J444" i="9"/>
  <c r="K444" i="9"/>
  <c r="B445" i="9"/>
  <c r="A446" i="9"/>
  <c r="D444" i="9" l="1" a="1"/>
  <c r="D444" i="9" s="1"/>
  <c r="E444" i="9" s="1"/>
  <c r="B446" i="9"/>
  <c r="A447" i="9"/>
  <c r="M445" i="9"/>
  <c r="C446" i="9"/>
  <c r="H445" i="9"/>
  <c r="I445" i="9"/>
  <c r="K445" i="9"/>
  <c r="L445" i="9"/>
  <c r="J445" i="9"/>
  <c r="F445" i="9"/>
  <c r="G445" i="9"/>
  <c r="D445" i="9" l="1" a="1"/>
  <c r="D445" i="9" s="1"/>
  <c r="E445" i="9" s="1"/>
  <c r="C447" i="9"/>
  <c r="F446" i="9"/>
  <c r="H446" i="9"/>
  <c r="I446" i="9"/>
  <c r="M446" i="9"/>
  <c r="K446" i="9"/>
  <c r="J446" i="9"/>
  <c r="L446" i="9"/>
  <c r="G446" i="9"/>
  <c r="A448" i="9"/>
  <c r="B447" i="9"/>
  <c r="D446" i="9" l="1" a="1"/>
  <c r="D446" i="9" s="1"/>
  <c r="E446" i="9" s="1"/>
  <c r="A449" i="9"/>
  <c r="B448" i="9"/>
  <c r="H447" i="9"/>
  <c r="K447" i="9"/>
  <c r="F447" i="9"/>
  <c r="C448" i="9"/>
  <c r="G447" i="9"/>
  <c r="J447" i="9"/>
  <c r="M447" i="9"/>
  <c r="L447" i="9"/>
  <c r="I447" i="9"/>
  <c r="D447" i="9" l="1" a="1"/>
  <c r="D447" i="9" s="1"/>
  <c r="E447" i="9" s="1"/>
  <c r="K448" i="9"/>
  <c r="I448" i="9"/>
  <c r="F448" i="9"/>
  <c r="L448" i="9"/>
  <c r="C449" i="9"/>
  <c r="G448" i="9"/>
  <c r="H448" i="9"/>
  <c r="J448" i="9"/>
  <c r="M448" i="9"/>
  <c r="B449" i="9"/>
  <c r="A450" i="9"/>
  <c r="D448" i="9" l="1" a="1"/>
  <c r="D448" i="9" s="1"/>
  <c r="E448" i="9" s="1"/>
  <c r="A451" i="9"/>
  <c r="B450" i="9"/>
  <c r="L449" i="9"/>
  <c r="I449" i="9"/>
  <c r="M449" i="9"/>
  <c r="J449" i="9"/>
  <c r="H449" i="9"/>
  <c r="G449" i="9"/>
  <c r="K449" i="9"/>
  <c r="C450" i="9"/>
  <c r="F449" i="9"/>
  <c r="D449" i="9" l="1" a="1"/>
  <c r="D449" i="9" s="1"/>
  <c r="E449" i="9" s="1"/>
  <c r="M450" i="9"/>
  <c r="H450" i="9"/>
  <c r="G450" i="9"/>
  <c r="C451" i="9"/>
  <c r="J450" i="9"/>
  <c r="F450" i="9"/>
  <c r="I450" i="9"/>
  <c r="K450" i="9"/>
  <c r="L450" i="9"/>
  <c r="A452" i="9"/>
  <c r="B451" i="9"/>
  <c r="D450" i="9" l="1" a="1"/>
  <c r="D450" i="9" s="1"/>
  <c r="A453" i="9"/>
  <c r="B452" i="9"/>
  <c r="G451" i="9"/>
  <c r="C452" i="9"/>
  <c r="L451" i="9"/>
  <c r="M451" i="9"/>
  <c r="H451" i="9"/>
  <c r="J451" i="9"/>
  <c r="F451" i="9"/>
  <c r="I451" i="9"/>
  <c r="K451" i="9"/>
  <c r="E450" i="9" l="1"/>
  <c r="D451" i="9" a="1"/>
  <c r="D451" i="9" s="1"/>
  <c r="J452" i="9"/>
  <c r="H452" i="9"/>
  <c r="F452" i="9"/>
  <c r="C453" i="9"/>
  <c r="L452" i="9"/>
  <c r="K452" i="9"/>
  <c r="I452" i="9"/>
  <c r="M452" i="9"/>
  <c r="G452" i="9"/>
  <c r="B453" i="9"/>
  <c r="A454" i="9"/>
  <c r="E451" i="9" l="1"/>
  <c r="D452" i="9" a="1"/>
  <c r="D452" i="9" s="1"/>
  <c r="E452" i="9" s="1"/>
  <c r="B454" i="9"/>
  <c r="A455" i="9"/>
  <c r="L453" i="9"/>
  <c r="C454" i="9"/>
  <c r="H453" i="9"/>
  <c r="I453" i="9"/>
  <c r="K453" i="9"/>
  <c r="J453" i="9"/>
  <c r="M453" i="9"/>
  <c r="G453" i="9"/>
  <c r="F453" i="9"/>
  <c r="D453" i="9" l="1" a="1"/>
  <c r="D453" i="9" s="1"/>
  <c r="C455" i="9"/>
  <c r="F454" i="9"/>
  <c r="H454" i="9"/>
  <c r="L454" i="9"/>
  <c r="G454" i="9"/>
  <c r="I454" i="9"/>
  <c r="J454" i="9"/>
  <c r="K454" i="9"/>
  <c r="M454" i="9"/>
  <c r="A456" i="9"/>
  <c r="B455" i="9"/>
  <c r="E453" i="9" l="1"/>
  <c r="D454" i="9" a="1"/>
  <c r="D454" i="9" s="1"/>
  <c r="E454" i="9" s="1"/>
  <c r="B456" i="9"/>
  <c r="A457" i="9"/>
  <c r="H455" i="9"/>
  <c r="F455" i="9"/>
  <c r="L455" i="9"/>
  <c r="G455" i="9"/>
  <c r="I455" i="9"/>
  <c r="J455" i="9"/>
  <c r="K455" i="9"/>
  <c r="M455" i="9"/>
  <c r="C456" i="9"/>
  <c r="C457" i="9" s="1"/>
  <c r="D455" i="9" l="1" a="1"/>
  <c r="D455" i="9" s="1"/>
  <c r="E455" i="9" s="1"/>
  <c r="F456" i="9"/>
  <c r="M456" i="9"/>
  <c r="G456" i="9"/>
  <c r="J456" i="9"/>
  <c r="I456" i="9"/>
  <c r="K456" i="9"/>
  <c r="L456" i="9"/>
  <c r="H456" i="9"/>
  <c r="A458" i="9"/>
  <c r="D456" i="9" l="1" a="1"/>
  <c r="D456" i="9" s="1"/>
  <c r="E456" i="9" s="1"/>
  <c r="A459" i="9"/>
  <c r="B458" i="9"/>
  <c r="J457" i="9"/>
  <c r="H457" i="9"/>
  <c r="C458" i="9"/>
  <c r="L457" i="9"/>
  <c r="M457" i="9"/>
  <c r="F457" i="9"/>
  <c r="G457" i="9"/>
  <c r="I457" i="9"/>
  <c r="K457" i="9"/>
  <c r="D457" i="9" l="1" a="1"/>
  <c r="D457" i="9" s="1"/>
  <c r="E457" i="9" s="1"/>
  <c r="H458" i="9"/>
  <c r="G458" i="9"/>
  <c r="K458" i="9"/>
  <c r="M458" i="9"/>
  <c r="F458" i="9"/>
  <c r="L458" i="9"/>
  <c r="C459" i="9"/>
  <c r="I458" i="9"/>
  <c r="J458" i="9"/>
  <c r="B459" i="9"/>
  <c r="A460" i="9"/>
  <c r="D458" i="9" l="1" a="1"/>
  <c r="D458" i="9" s="1"/>
  <c r="E458" i="9" s="1"/>
  <c r="B460" i="9"/>
  <c r="A461" i="9"/>
  <c r="L459" i="9"/>
  <c r="H459" i="9"/>
  <c r="K459" i="9"/>
  <c r="C460" i="9"/>
  <c r="J459" i="9"/>
  <c r="I459" i="9"/>
  <c r="F459" i="9"/>
  <c r="G459" i="9"/>
  <c r="M459" i="9"/>
  <c r="D459" i="9" l="1" a="1"/>
  <c r="D459" i="9" s="1"/>
  <c r="E459" i="9" s="1"/>
  <c r="J460" i="9"/>
  <c r="I460" i="9"/>
  <c r="L460" i="9"/>
  <c r="K460" i="9"/>
  <c r="C461" i="9"/>
  <c r="M460" i="9"/>
  <c r="F460" i="9"/>
  <c r="G460" i="9"/>
  <c r="H460" i="9"/>
  <c r="B461" i="9"/>
  <c r="A462" i="9"/>
  <c r="D460" i="9" l="1" a="1"/>
  <c r="D460" i="9" s="1"/>
  <c r="E460" i="9" s="1"/>
  <c r="A463" i="9"/>
  <c r="M461" i="9"/>
  <c r="J461" i="9"/>
  <c r="L461" i="9"/>
  <c r="G461" i="9"/>
  <c r="C462" i="9"/>
  <c r="H461" i="9"/>
  <c r="F461" i="9"/>
  <c r="I461" i="9"/>
  <c r="K461" i="9"/>
  <c r="D461" i="9" l="1" a="1"/>
  <c r="D461" i="9" s="1"/>
  <c r="E461" i="9" s="1"/>
  <c r="I462" i="9"/>
  <c r="G462" i="9"/>
  <c r="J462" i="9"/>
  <c r="F462" i="9"/>
  <c r="C463" i="9"/>
  <c r="K462" i="9"/>
  <c r="L462" i="9"/>
  <c r="H462" i="9"/>
  <c r="M462" i="9"/>
  <c r="A464" i="9"/>
  <c r="D462" i="9" l="1" a="1"/>
  <c r="D462" i="9" s="1"/>
  <c r="E462" i="9" s="1"/>
  <c r="A465" i="9"/>
  <c r="M463" i="9"/>
  <c r="J463" i="9"/>
  <c r="L463" i="9"/>
  <c r="K463" i="9"/>
  <c r="C464" i="9"/>
  <c r="H463" i="9"/>
  <c r="F463" i="9"/>
  <c r="G463" i="9"/>
  <c r="I463" i="9"/>
  <c r="D463" i="9" l="1" a="1"/>
  <c r="D463" i="9" s="1"/>
  <c r="E463" i="9" s="1"/>
  <c r="C465" i="9"/>
  <c r="H464" i="9"/>
  <c r="G464" i="9"/>
  <c r="I464" i="9"/>
  <c r="K464" i="9"/>
  <c r="M464" i="9"/>
  <c r="L464" i="9"/>
  <c r="F464" i="9"/>
  <c r="J464" i="9"/>
  <c r="A466" i="9"/>
  <c r="D464" i="9" l="1" a="1"/>
  <c r="D464" i="9" s="1"/>
  <c r="E464" i="9" s="1"/>
  <c r="A467" i="9"/>
  <c r="M465" i="9"/>
  <c r="K465" i="9"/>
  <c r="L465" i="9"/>
  <c r="C466" i="9"/>
  <c r="G465" i="9"/>
  <c r="I465" i="9"/>
  <c r="J465" i="9"/>
  <c r="F465" i="9"/>
  <c r="H465" i="9"/>
  <c r="D465" i="9" l="1" a="1"/>
  <c r="D465" i="9" s="1"/>
  <c r="E465" i="9" s="1"/>
  <c r="C467" i="9"/>
  <c r="F466" i="9"/>
  <c r="J466" i="9"/>
  <c r="K466" i="9"/>
  <c r="I466" i="9"/>
  <c r="L466" i="9"/>
  <c r="G466" i="9"/>
  <c r="M466" i="9"/>
  <c r="H466" i="9"/>
  <c r="A468" i="9"/>
  <c r="D466" i="9" l="1" a="1"/>
  <c r="D466" i="9" s="1"/>
  <c r="E466" i="9" s="1"/>
  <c r="A469" i="9"/>
  <c r="F467" i="9"/>
  <c r="J467" i="9"/>
  <c r="M467" i="9"/>
  <c r="K467" i="9"/>
  <c r="L467" i="9"/>
  <c r="I467" i="9"/>
  <c r="C468" i="9"/>
  <c r="G467" i="9"/>
  <c r="H467" i="9"/>
  <c r="D467" i="9" l="1" a="1"/>
  <c r="D467" i="9" s="1"/>
  <c r="E467" i="9" s="1"/>
  <c r="K468" i="9"/>
  <c r="M468" i="9"/>
  <c r="C469" i="9"/>
  <c r="L468" i="9"/>
  <c r="I468" i="9"/>
  <c r="J468" i="9"/>
  <c r="F468" i="9"/>
  <c r="G468" i="9"/>
  <c r="H468" i="9"/>
  <c r="A470" i="9"/>
  <c r="D468" i="9" l="1" a="1"/>
  <c r="D468" i="9" s="1"/>
  <c r="E468" i="9" s="1"/>
  <c r="A471" i="9"/>
  <c r="I469" i="9"/>
  <c r="K469" i="9"/>
  <c r="H469" i="9"/>
  <c r="L469" i="9"/>
  <c r="G469" i="9"/>
  <c r="M469" i="9"/>
  <c r="J469" i="9"/>
  <c r="C470" i="9"/>
  <c r="F469" i="9"/>
  <c r="D469" i="9" l="1" a="1"/>
  <c r="D469" i="9" s="1"/>
  <c r="G470" i="9"/>
  <c r="K470" i="9"/>
  <c r="M470" i="9"/>
  <c r="C471" i="9"/>
  <c r="F470" i="9"/>
  <c r="I470" i="9"/>
  <c r="J470" i="9"/>
  <c r="H470" i="9"/>
  <c r="L470" i="9"/>
  <c r="A472" i="9"/>
  <c r="D470" i="9" l="1" a="1"/>
  <c r="D470" i="9" s="1"/>
  <c r="E470" i="9" s="1"/>
  <c r="E469" i="9"/>
  <c r="A473" i="9"/>
  <c r="H471" i="9"/>
  <c r="C472" i="9"/>
  <c r="F471" i="9"/>
  <c r="J471" i="9"/>
  <c r="M471" i="9"/>
  <c r="G471" i="9"/>
  <c r="I471" i="9"/>
  <c r="K471" i="9"/>
  <c r="L471" i="9"/>
  <c r="D471" i="9" l="1" a="1"/>
  <c r="D471" i="9" s="1"/>
  <c r="H472" i="9"/>
  <c r="I472" i="9"/>
  <c r="G472" i="9"/>
  <c r="L472" i="9"/>
  <c r="J472" i="9"/>
  <c r="K472" i="9"/>
  <c r="C473" i="9"/>
  <c r="M472" i="9"/>
  <c r="F472" i="9"/>
  <c r="A474" i="9"/>
  <c r="E471" i="9" l="1"/>
  <c r="D472" i="9" a="1"/>
  <c r="D472" i="9" s="1"/>
  <c r="E472" i="9" s="1"/>
  <c r="A475" i="9"/>
  <c r="M473" i="9"/>
  <c r="C474" i="9"/>
  <c r="I473" i="9"/>
  <c r="H473" i="9"/>
  <c r="K473" i="9"/>
  <c r="F473" i="9"/>
  <c r="G473" i="9"/>
  <c r="J473" i="9"/>
  <c r="L473" i="9"/>
  <c r="D473" i="9" l="1" a="1"/>
  <c r="D473" i="9" s="1"/>
  <c r="E473" i="9" s="1"/>
  <c r="I474" i="9"/>
  <c r="G474" i="9"/>
  <c r="J474" i="9"/>
  <c r="F474" i="9"/>
  <c r="H474" i="9"/>
  <c r="M474" i="9"/>
  <c r="C475" i="9"/>
  <c r="K474" i="9"/>
  <c r="L474" i="9"/>
  <c r="A476" i="9"/>
  <c r="D474" i="9" l="1" a="1"/>
  <c r="D474" i="9" s="1"/>
  <c r="E474" i="9" s="1"/>
  <c r="A477" i="9"/>
  <c r="M475" i="9"/>
  <c r="G475" i="9"/>
  <c r="C476" i="9"/>
  <c r="F475" i="9"/>
  <c r="H475" i="9"/>
  <c r="J475" i="9"/>
  <c r="K475" i="9"/>
  <c r="L475" i="9"/>
  <c r="I475" i="9"/>
  <c r="D475" i="9" l="1" a="1"/>
  <c r="D475" i="9" s="1"/>
  <c r="E475" i="9" s="1"/>
  <c r="F476" i="9"/>
  <c r="H476" i="9"/>
  <c r="M476" i="9"/>
  <c r="J476" i="9"/>
  <c r="K476" i="9"/>
  <c r="C477" i="9"/>
  <c r="L476" i="9"/>
  <c r="I476" i="9"/>
  <c r="G476" i="9"/>
  <c r="A478" i="9"/>
  <c r="D476" i="9" l="1" a="1"/>
  <c r="D476" i="9" s="1"/>
  <c r="E476" i="9" s="1"/>
  <c r="A479" i="9"/>
  <c r="I477" i="9"/>
  <c r="J477" i="9"/>
  <c r="L477" i="9"/>
  <c r="M477" i="9"/>
  <c r="C478" i="9"/>
  <c r="G477" i="9"/>
  <c r="K477" i="9"/>
  <c r="F477" i="9"/>
  <c r="H477" i="9"/>
  <c r="D477" i="9" l="1" a="1"/>
  <c r="D477" i="9" s="1"/>
  <c r="G478" i="9"/>
  <c r="F478" i="9"/>
  <c r="L478" i="9"/>
  <c r="K478" i="9"/>
  <c r="M478" i="9"/>
  <c r="I478" i="9"/>
  <c r="J478" i="9"/>
  <c r="C479" i="9"/>
  <c r="H478" i="9"/>
  <c r="A480" i="9"/>
  <c r="E477" i="9" l="1"/>
  <c r="D478" i="9" a="1"/>
  <c r="D478" i="9" s="1"/>
  <c r="E478" i="9" s="1"/>
  <c r="A481" i="9"/>
  <c r="H479" i="9"/>
  <c r="J479" i="9"/>
  <c r="K479" i="9"/>
  <c r="M479" i="9"/>
  <c r="I479" i="9"/>
  <c r="C480" i="9"/>
  <c r="F479" i="9"/>
  <c r="G479" i="9"/>
  <c r="L479" i="9"/>
  <c r="D479" i="9" l="1" a="1"/>
  <c r="D479" i="9" s="1"/>
  <c r="E479" i="9" s="1"/>
  <c r="K480" i="9"/>
  <c r="H480" i="9"/>
  <c r="L480" i="9"/>
  <c r="G480" i="9"/>
  <c r="M480" i="9"/>
  <c r="C481" i="9"/>
  <c r="I480" i="9"/>
  <c r="J480" i="9"/>
  <c r="F480" i="9"/>
  <c r="A482" i="9"/>
  <c r="D480" i="9" l="1" a="1"/>
  <c r="D480" i="9" s="1"/>
  <c r="E480" i="9" s="1"/>
  <c r="A483" i="9"/>
  <c r="C482" i="9"/>
  <c r="K481" i="9"/>
  <c r="M481" i="9"/>
  <c r="G481" i="9"/>
  <c r="J481" i="9"/>
  <c r="L481" i="9"/>
  <c r="H481" i="9"/>
  <c r="I481" i="9"/>
  <c r="F481" i="9"/>
  <c r="D481" i="9" l="1" a="1"/>
  <c r="D481" i="9" s="1"/>
  <c r="E481" i="9" s="1"/>
  <c r="M482" i="9"/>
  <c r="F482" i="9"/>
  <c r="I482" i="9"/>
  <c r="K482" i="9"/>
  <c r="L482" i="9"/>
  <c r="C483" i="9"/>
  <c r="J482" i="9"/>
  <c r="G482" i="9"/>
  <c r="H482" i="9"/>
  <c r="A484" i="9"/>
  <c r="D482" i="9" l="1" a="1"/>
  <c r="D482" i="9" s="1"/>
  <c r="E482" i="9" s="1"/>
  <c r="A485" i="9"/>
  <c r="K483" i="9"/>
  <c r="L483" i="9"/>
  <c r="C484" i="9"/>
  <c r="J483" i="9"/>
  <c r="F483" i="9"/>
  <c r="I483" i="9"/>
  <c r="G483" i="9"/>
  <c r="H483" i="9"/>
  <c r="M483" i="9"/>
  <c r="D483" i="9" l="1" a="1"/>
  <c r="D483" i="9" s="1"/>
  <c r="E483" i="9" s="1"/>
  <c r="M484" i="9"/>
  <c r="I484" i="9"/>
  <c r="L484" i="9"/>
  <c r="C485" i="9"/>
  <c r="F484" i="9"/>
  <c r="G484" i="9"/>
  <c r="H484" i="9"/>
  <c r="J484" i="9"/>
  <c r="K484" i="9"/>
  <c r="A486" i="9"/>
  <c r="D484" i="9" l="1" a="1"/>
  <c r="D484" i="9" s="1"/>
  <c r="E484" i="9" s="1"/>
  <c r="A487" i="9"/>
  <c r="L485" i="9"/>
  <c r="M485" i="9"/>
  <c r="C486" i="9"/>
  <c r="H485" i="9"/>
  <c r="G485" i="9"/>
  <c r="I485" i="9"/>
  <c r="F485" i="9"/>
  <c r="J485" i="9"/>
  <c r="K485" i="9"/>
  <c r="D485" i="9" l="1" a="1"/>
  <c r="D485" i="9" s="1"/>
  <c r="E485" i="9" s="1"/>
  <c r="F486" i="9"/>
  <c r="G486" i="9"/>
  <c r="I486" i="9"/>
  <c r="J486" i="9"/>
  <c r="H486" i="9"/>
  <c r="L486" i="9"/>
  <c r="M486" i="9"/>
  <c r="C487" i="9"/>
  <c r="K486" i="9"/>
  <c r="A488" i="9"/>
  <c r="D486" i="9" l="1" a="1"/>
  <c r="D486" i="9" s="1"/>
  <c r="E486" i="9" s="1"/>
  <c r="A489" i="9"/>
  <c r="L487" i="9"/>
  <c r="C488" i="9"/>
  <c r="M487" i="9"/>
  <c r="K487" i="9"/>
  <c r="G487" i="9"/>
  <c r="H487" i="9"/>
  <c r="I487" i="9"/>
  <c r="F487" i="9"/>
  <c r="J487" i="9"/>
  <c r="D487" i="9" l="1" a="1"/>
  <c r="D487" i="9" s="1"/>
  <c r="E487" i="9" s="1"/>
  <c r="F488" i="9"/>
  <c r="G488" i="9"/>
  <c r="H488" i="9"/>
  <c r="I488" i="9"/>
  <c r="C489" i="9"/>
  <c r="L488" i="9"/>
  <c r="K488" i="9"/>
  <c r="M488" i="9"/>
  <c r="J488" i="9"/>
  <c r="A490" i="9"/>
  <c r="D488" i="9" l="1" a="1"/>
  <c r="D488" i="9" s="1"/>
  <c r="E488" i="9" s="1"/>
  <c r="A491" i="9"/>
  <c r="L489" i="9"/>
  <c r="H489" i="9"/>
  <c r="I489" i="9"/>
  <c r="G489" i="9"/>
  <c r="J489" i="9"/>
  <c r="F489" i="9"/>
  <c r="M489" i="9"/>
  <c r="C490" i="9"/>
  <c r="K489" i="9"/>
  <c r="D489" i="9" l="1" a="1"/>
  <c r="D489" i="9" s="1"/>
  <c r="E489" i="9" s="1"/>
  <c r="G490" i="9"/>
  <c r="F490" i="9"/>
  <c r="K490" i="9"/>
  <c r="H490" i="9"/>
  <c r="I490" i="9"/>
  <c r="C491" i="9"/>
  <c r="J490" i="9"/>
  <c r="M490" i="9"/>
  <c r="L490" i="9"/>
  <c r="A492" i="9"/>
  <c r="D490" i="9" l="1" a="1"/>
  <c r="D490" i="9" s="1"/>
  <c r="E490" i="9" s="1"/>
  <c r="A493" i="9"/>
  <c r="J491" i="9"/>
  <c r="M491" i="9"/>
  <c r="C492" i="9"/>
  <c r="L491" i="9"/>
  <c r="G491" i="9"/>
  <c r="K491" i="9"/>
  <c r="H491" i="9"/>
  <c r="F491" i="9"/>
  <c r="D491" i="9" s="1" a="1"/>
  <c r="D491" i="9" s="1"/>
  <c r="E491" i="9" s="1"/>
  <c r="I491" i="9"/>
  <c r="H492" i="9" l="1"/>
  <c r="M492" i="9"/>
  <c r="J492" i="9"/>
  <c r="K492" i="9"/>
  <c r="F492" i="9"/>
  <c r="I492" i="9"/>
  <c r="G492" i="9"/>
  <c r="L492" i="9"/>
  <c r="C493" i="9"/>
  <c r="A494" i="9"/>
  <c r="D492" i="9" l="1" a="1"/>
  <c r="D492" i="9" s="1"/>
  <c r="E492" i="9" s="1"/>
  <c r="A495" i="9"/>
  <c r="H493" i="9"/>
  <c r="C494" i="9"/>
  <c r="M493" i="9"/>
  <c r="I493" i="9"/>
  <c r="F493" i="9"/>
  <c r="J493" i="9"/>
  <c r="K493" i="9"/>
  <c r="L493" i="9"/>
  <c r="G493" i="9"/>
  <c r="D493" i="9" l="1" a="1"/>
  <c r="D493" i="9" s="1"/>
  <c r="E493" i="9" s="1"/>
  <c r="L494" i="9"/>
  <c r="M494" i="9"/>
  <c r="F494" i="9"/>
  <c r="C495" i="9"/>
  <c r="H494" i="9"/>
  <c r="I494" i="9"/>
  <c r="J494" i="9"/>
  <c r="G494" i="9"/>
  <c r="K494" i="9"/>
  <c r="A496" i="9"/>
  <c r="D494" i="9" l="1" a="1"/>
  <c r="D494" i="9" s="1"/>
  <c r="E494" i="9" s="1"/>
  <c r="A497" i="9"/>
  <c r="J495" i="9"/>
  <c r="C496" i="9"/>
  <c r="L495" i="9"/>
  <c r="M495" i="9"/>
  <c r="G495" i="9"/>
  <c r="F495" i="9"/>
  <c r="H495" i="9"/>
  <c r="I495" i="9"/>
  <c r="K495" i="9"/>
  <c r="D495" i="9" l="1" a="1"/>
  <c r="D495" i="9" s="1"/>
  <c r="E495" i="9" s="1"/>
  <c r="I496" i="9"/>
  <c r="K496" i="9"/>
  <c r="L496" i="9"/>
  <c r="M496" i="9"/>
  <c r="C497" i="9"/>
  <c r="F496" i="9"/>
  <c r="H496" i="9"/>
  <c r="J496" i="9"/>
  <c r="G496" i="9"/>
  <c r="A498" i="9"/>
  <c r="D496" i="9" l="1" a="1"/>
  <c r="D496" i="9" s="1"/>
  <c r="E496" i="9" s="1"/>
  <c r="A499" i="9"/>
  <c r="G497" i="9"/>
  <c r="K497" i="9"/>
  <c r="J497" i="9"/>
  <c r="F497" i="9"/>
  <c r="H497" i="9"/>
  <c r="I497" i="9"/>
  <c r="C498" i="9"/>
  <c r="L497" i="9"/>
  <c r="M497" i="9"/>
  <c r="D497" i="9" l="1" a="1"/>
  <c r="D497" i="9" s="1"/>
  <c r="E497" i="9" s="1"/>
  <c r="C499" i="9"/>
  <c r="I498" i="9"/>
  <c r="J498" i="9"/>
  <c r="G498" i="9"/>
  <c r="L498" i="9"/>
  <c r="F498" i="9"/>
  <c r="M498" i="9"/>
  <c r="H498" i="9"/>
  <c r="K498" i="9"/>
  <c r="A500" i="9"/>
  <c r="D498" i="9" l="1" a="1"/>
  <c r="D498" i="9" s="1"/>
  <c r="E498" i="9" s="1"/>
  <c r="A501" i="9"/>
  <c r="L499" i="9"/>
  <c r="K499" i="9"/>
  <c r="H499" i="9"/>
  <c r="I499" i="9"/>
  <c r="J499" i="9"/>
  <c r="F499" i="9"/>
  <c r="M499" i="9"/>
  <c r="G499" i="9"/>
  <c r="C500" i="9"/>
  <c r="D499" i="9" l="1" a="1"/>
  <c r="D499" i="9" s="1"/>
  <c r="E499" i="9" s="1"/>
  <c r="C501" i="9"/>
  <c r="J500" i="9"/>
  <c r="M500" i="9"/>
  <c r="I500" i="9"/>
  <c r="F500" i="9"/>
  <c r="K500" i="9"/>
  <c r="L500" i="9"/>
  <c r="G500" i="9"/>
  <c r="H500" i="9"/>
  <c r="A502" i="9"/>
  <c r="D500" i="9" l="1" a="1"/>
  <c r="D500" i="9" s="1"/>
  <c r="E500" i="9" s="1"/>
  <c r="A503" i="9"/>
  <c r="I501" i="9"/>
  <c r="K501" i="9"/>
  <c r="C502" i="9"/>
  <c r="M501" i="9"/>
  <c r="L501" i="9"/>
  <c r="G501" i="9"/>
  <c r="H501" i="9"/>
  <c r="F501" i="9"/>
  <c r="J501" i="9"/>
  <c r="D501" i="9" l="1" a="1"/>
  <c r="D501" i="9" s="1"/>
  <c r="E501" i="9" s="1"/>
  <c r="I502" i="9"/>
  <c r="M502" i="9"/>
  <c r="J502" i="9"/>
  <c r="C503" i="9"/>
  <c r="L502" i="9"/>
  <c r="F502" i="9"/>
  <c r="G502" i="9"/>
  <c r="K502" i="9"/>
  <c r="H502" i="9"/>
  <c r="A504" i="9"/>
  <c r="D502" i="9" l="1" a="1"/>
  <c r="D502" i="9" s="1"/>
  <c r="E502" i="9" s="1"/>
  <c r="A505" i="9"/>
  <c r="K503" i="9"/>
  <c r="L503" i="9"/>
  <c r="H503" i="9"/>
  <c r="C504" i="9"/>
  <c r="J503" i="9"/>
  <c r="M503" i="9"/>
  <c r="F503" i="9"/>
  <c r="G503" i="9"/>
  <c r="I503" i="9"/>
  <c r="D503" i="9" l="1" a="1"/>
  <c r="D503" i="9" s="1"/>
  <c r="E503" i="9" s="1"/>
  <c r="C505" i="9"/>
  <c r="J504" i="9"/>
  <c r="M504" i="9"/>
  <c r="F504" i="9"/>
  <c r="H504" i="9"/>
  <c r="I504" i="9"/>
  <c r="K504" i="9"/>
  <c r="L504" i="9"/>
  <c r="G504" i="9"/>
  <c r="A506" i="9"/>
  <c r="D504" i="9" l="1" a="1"/>
  <c r="D504" i="9" s="1"/>
  <c r="E504" i="9" s="1"/>
  <c r="A507" i="9"/>
  <c r="K505" i="9"/>
  <c r="F505" i="9"/>
  <c r="I505" i="9"/>
  <c r="G505" i="9"/>
  <c r="J505" i="9"/>
  <c r="M505" i="9"/>
  <c r="H505" i="9"/>
  <c r="L505" i="9"/>
  <c r="C506" i="9"/>
  <c r="D505" i="9" l="1" a="1"/>
  <c r="D505" i="9" s="1"/>
  <c r="E505" i="9" s="1"/>
  <c r="C507" i="9"/>
  <c r="M506" i="9"/>
  <c r="I506" i="9"/>
  <c r="K506" i="9"/>
  <c r="L506" i="9"/>
  <c r="F506" i="9"/>
  <c r="G506" i="9"/>
  <c r="J506" i="9"/>
  <c r="H506" i="9"/>
  <c r="A508" i="9"/>
  <c r="D506" i="9" l="1" a="1"/>
  <c r="D506" i="9" s="1"/>
  <c r="E506" i="9" s="1"/>
  <c r="A509" i="9"/>
  <c r="I507" i="9"/>
  <c r="K507" i="9"/>
  <c r="C508" i="9"/>
  <c r="L507" i="9"/>
  <c r="J507" i="9"/>
  <c r="M507" i="9"/>
  <c r="F507" i="9"/>
  <c r="G507" i="9"/>
  <c r="H507" i="9"/>
  <c r="D507" i="9" l="1" a="1"/>
  <c r="D507" i="9" s="1"/>
  <c r="E507" i="9" s="1"/>
  <c r="K508" i="9"/>
  <c r="J508" i="9"/>
  <c r="C509" i="9"/>
  <c r="I508" i="9"/>
  <c r="L508" i="9"/>
  <c r="M508" i="9"/>
  <c r="F508" i="9"/>
  <c r="G508" i="9"/>
  <c r="H508" i="9"/>
  <c r="A510" i="9"/>
  <c r="D508" i="9" l="1" a="1"/>
  <c r="D508" i="9" s="1"/>
  <c r="E508" i="9" s="1"/>
  <c r="A511" i="9"/>
  <c r="G509" i="9"/>
  <c r="L509" i="9"/>
  <c r="M509" i="9"/>
  <c r="K509" i="9"/>
  <c r="J509" i="9"/>
  <c r="C510" i="9"/>
  <c r="H509" i="9"/>
  <c r="F509" i="9"/>
  <c r="I509" i="9"/>
  <c r="D509" i="9" l="1" a="1"/>
  <c r="D509" i="9" s="1"/>
  <c r="E509" i="9" s="1"/>
  <c r="C511" i="9"/>
  <c r="F510" i="9"/>
  <c r="I510" i="9"/>
  <c r="K510" i="9"/>
  <c r="G510" i="9"/>
  <c r="H510" i="9"/>
  <c r="M510" i="9"/>
  <c r="J510" i="9"/>
  <c r="L510" i="9"/>
  <c r="A512" i="9"/>
  <c r="D510" i="9" l="1" a="1"/>
  <c r="D510" i="9" s="1"/>
  <c r="E510" i="9" s="1"/>
  <c r="A513" i="9"/>
  <c r="F511" i="9"/>
  <c r="C512" i="9"/>
  <c r="H511" i="9"/>
  <c r="K511" i="9"/>
  <c r="G511" i="9"/>
  <c r="I511" i="9"/>
  <c r="J511" i="9"/>
  <c r="L511" i="9"/>
  <c r="M511" i="9"/>
  <c r="D511" i="9" l="1" a="1"/>
  <c r="D511" i="9" s="1"/>
  <c r="E511" i="9" s="1"/>
  <c r="I512" i="9"/>
  <c r="G512" i="9"/>
  <c r="J512" i="9"/>
  <c r="L512" i="9"/>
  <c r="K512" i="9"/>
  <c r="C513" i="9"/>
  <c r="H512" i="9"/>
  <c r="M512" i="9"/>
  <c r="F512" i="9"/>
  <c r="A514" i="9"/>
  <c r="D512" i="9" l="1" a="1"/>
  <c r="D512" i="9" s="1"/>
  <c r="A515" i="9"/>
  <c r="J513" i="9"/>
  <c r="C514" i="9"/>
  <c r="L513" i="9"/>
  <c r="F513" i="9"/>
  <c r="K513" i="9"/>
  <c r="M513" i="9"/>
  <c r="I513" i="9"/>
  <c r="G513" i="9"/>
  <c r="H513" i="9"/>
  <c r="E512" i="9" l="1"/>
  <c r="D513" i="9" a="1"/>
  <c r="D513" i="9" s="1"/>
  <c r="E513" i="9" s="1"/>
  <c r="I514" i="9"/>
  <c r="H514" i="9"/>
  <c r="J514" i="9"/>
  <c r="G514" i="9"/>
  <c r="K514" i="9"/>
  <c r="C515" i="9"/>
  <c r="L514" i="9"/>
  <c r="M514" i="9"/>
  <c r="F514" i="9"/>
  <c r="A516" i="9"/>
  <c r="D514" i="9" l="1" a="1"/>
  <c r="D514" i="9" s="1"/>
  <c r="E514" i="9" s="1"/>
  <c r="A517" i="9"/>
  <c r="J515" i="9"/>
  <c r="L515" i="9"/>
  <c r="I515" i="9"/>
  <c r="C516" i="9"/>
  <c r="G515" i="9"/>
  <c r="H515" i="9"/>
  <c r="F515" i="9"/>
  <c r="K515" i="9"/>
  <c r="M515" i="9"/>
  <c r="D515" i="9" l="1" a="1"/>
  <c r="D515" i="9" s="1"/>
  <c r="E515" i="9" s="1"/>
  <c r="H516" i="9"/>
  <c r="K516" i="9"/>
  <c r="G516" i="9"/>
  <c r="L516" i="9"/>
  <c r="J516" i="9"/>
  <c r="M516" i="9"/>
  <c r="C517" i="9"/>
  <c r="F516" i="9"/>
  <c r="I516" i="9"/>
  <c r="A518" i="9"/>
  <c r="A519" i="9" l="1"/>
  <c r="D516" i="9" a="1"/>
  <c r="D516" i="9" s="1"/>
  <c r="E516" i="9" s="1"/>
  <c r="C518" i="9"/>
  <c r="K517" i="9"/>
  <c r="M517" i="9"/>
  <c r="H517" i="9"/>
  <c r="G517" i="9"/>
  <c r="I517" i="9"/>
  <c r="J517" i="9"/>
  <c r="F517" i="9"/>
  <c r="L517" i="9"/>
  <c r="D517" i="9" l="1" a="1"/>
  <c r="D517" i="9" s="1"/>
  <c r="K518" i="9"/>
  <c r="M518" i="9"/>
  <c r="J518" i="9"/>
  <c r="L518" i="9"/>
  <c r="F518" i="9"/>
  <c r="H518" i="9"/>
  <c r="C519" i="9"/>
  <c r="G518" i="9"/>
  <c r="I518" i="9"/>
  <c r="A520" i="9"/>
  <c r="E517" i="9" l="1"/>
  <c r="D518" i="9" a="1"/>
  <c r="D518" i="9" s="1"/>
  <c r="E518" i="9" s="1"/>
  <c r="A521" i="9"/>
  <c r="M519" i="9"/>
  <c r="H519" i="9"/>
  <c r="L519" i="9"/>
  <c r="K519" i="9"/>
  <c r="C520" i="9"/>
  <c r="F519" i="9"/>
  <c r="I519" i="9"/>
  <c r="G519" i="9"/>
  <c r="J519" i="9"/>
  <c r="D519" i="9" l="1" a="1"/>
  <c r="D519" i="9" s="1"/>
  <c r="E519" i="9" s="1"/>
  <c r="M520" i="9"/>
  <c r="L520" i="9"/>
  <c r="K520" i="9"/>
  <c r="F520" i="9"/>
  <c r="H520" i="9"/>
  <c r="G520" i="9"/>
  <c r="I520" i="9"/>
  <c r="J520" i="9"/>
  <c r="C521" i="9"/>
  <c r="A522" i="9"/>
  <c r="M521" i="9" l="1"/>
  <c r="J521" i="9"/>
  <c r="H521" i="9"/>
  <c r="L521" i="9"/>
  <c r="K521" i="9"/>
  <c r="C522" i="9"/>
  <c r="F521" i="9"/>
  <c r="G521" i="9"/>
  <c r="I521" i="9"/>
  <c r="A523" i="9"/>
  <c r="D520" i="9" a="1"/>
  <c r="D520" i="9" s="1"/>
  <c r="E520" i="9" s="1"/>
  <c r="B523" i="9" l="1"/>
  <c r="A524" i="9"/>
  <c r="D521" i="9" a="1"/>
  <c r="D521" i="9" s="1"/>
  <c r="E521" i="9" s="1"/>
  <c r="M522" i="9"/>
  <c r="L522" i="9"/>
  <c r="I522" i="9"/>
  <c r="F522" i="9"/>
  <c r="G522" i="9"/>
  <c r="J522" i="9"/>
  <c r="C523" i="9"/>
  <c r="H522" i="9"/>
  <c r="K522" i="9"/>
  <c r="M523" i="9" l="1"/>
  <c r="C524" i="9"/>
  <c r="I523" i="9"/>
  <c r="L523" i="9"/>
  <c r="J523" i="9"/>
  <c r="K523" i="9"/>
  <c r="F523" i="9"/>
  <c r="G523" i="9"/>
  <c r="H523" i="9"/>
  <c r="D522" i="9" a="1"/>
  <c r="D522" i="9" s="1"/>
  <c r="E522" i="9" s="1"/>
  <c r="B524" i="9"/>
  <c r="A525" i="9"/>
  <c r="G524" i="9" l="1"/>
  <c r="K524" i="9"/>
  <c r="L524" i="9"/>
  <c r="M524" i="9"/>
  <c r="J524" i="9"/>
  <c r="I524" i="9"/>
  <c r="F524" i="9"/>
  <c r="C525" i="9"/>
  <c r="H524" i="9"/>
  <c r="B525" i="9"/>
  <c r="A526" i="9"/>
  <c r="D523" i="9" a="1"/>
  <c r="D523" i="9" s="1"/>
  <c r="E523" i="9" s="1"/>
  <c r="A527" i="9" l="1"/>
  <c r="B526" i="9"/>
  <c r="M525" i="9"/>
  <c r="F525" i="9"/>
  <c r="L525" i="9"/>
  <c r="K525" i="9"/>
  <c r="C526" i="9"/>
  <c r="G525" i="9"/>
  <c r="H525" i="9"/>
  <c r="I525" i="9"/>
  <c r="J525" i="9"/>
  <c r="D524" i="9" a="1"/>
  <c r="D524" i="9" s="1"/>
  <c r="E524" i="9" s="1"/>
  <c r="F526" i="9" l="1"/>
  <c r="L526" i="9"/>
  <c r="G526" i="9"/>
  <c r="H526" i="9"/>
  <c r="I526" i="9"/>
  <c r="M526" i="9"/>
  <c r="K526" i="9"/>
  <c r="J526" i="9"/>
  <c r="C527" i="9"/>
  <c r="D525" i="9" a="1"/>
  <c r="D525" i="9" s="1"/>
  <c r="E525" i="9" s="1"/>
  <c r="B527" i="9"/>
  <c r="A528" i="9"/>
  <c r="B528" i="9" l="1"/>
  <c r="A529" i="9"/>
  <c r="H527" i="9"/>
  <c r="J527" i="9"/>
  <c r="C528" i="9"/>
  <c r="F527" i="9"/>
  <c r="L527" i="9"/>
  <c r="I527" i="9"/>
  <c r="K527" i="9"/>
  <c r="G527" i="9"/>
  <c r="M527" i="9"/>
  <c r="D526" i="9" a="1"/>
  <c r="D526" i="9" s="1"/>
  <c r="E526" i="9" s="1"/>
  <c r="D527" i="9" l="1" a="1"/>
  <c r="D527" i="9" s="1"/>
  <c r="E527" i="9" s="1"/>
  <c r="H528" i="9"/>
  <c r="K528" i="9"/>
  <c r="F528" i="9"/>
  <c r="G528" i="9"/>
  <c r="J528" i="9"/>
  <c r="M528" i="9"/>
  <c r="C529" i="9"/>
  <c r="L528" i="9"/>
  <c r="I528" i="9"/>
  <c r="B529" i="9"/>
  <c r="A530" i="9"/>
  <c r="B530" i="9" l="1"/>
  <c r="A531" i="9"/>
  <c r="I529" i="9"/>
  <c r="J529" i="9"/>
  <c r="G529" i="9"/>
  <c r="M529" i="9"/>
  <c r="H529" i="9"/>
  <c r="L529" i="9"/>
  <c r="K529" i="9"/>
  <c r="C530" i="9"/>
  <c r="F529" i="9"/>
  <c r="D528" i="9" a="1"/>
  <c r="D528" i="9" s="1"/>
  <c r="E528" i="9" s="1"/>
  <c r="D529" i="9" l="1" a="1"/>
  <c r="D529" i="9" s="1"/>
  <c r="L530" i="9"/>
  <c r="I530" i="9"/>
  <c r="H530" i="9"/>
  <c r="J530" i="9"/>
  <c r="K530" i="9"/>
  <c r="C531" i="9"/>
  <c r="F530" i="9"/>
  <c r="G530" i="9"/>
  <c r="M530" i="9"/>
  <c r="A532" i="9"/>
  <c r="B531" i="9"/>
  <c r="E529" i="9" l="1"/>
  <c r="A533" i="9"/>
  <c r="B532" i="9"/>
  <c r="D530" i="9" a="1"/>
  <c r="D530" i="9" s="1"/>
  <c r="E530" i="9" s="1"/>
  <c r="C532" i="9"/>
  <c r="J531" i="9"/>
  <c r="F531" i="9"/>
  <c r="H531" i="9"/>
  <c r="L531" i="9"/>
  <c r="I531" i="9"/>
  <c r="K531" i="9"/>
  <c r="G531" i="9"/>
  <c r="M531" i="9"/>
  <c r="I532" i="9" l="1"/>
  <c r="G532" i="9"/>
  <c r="J532" i="9"/>
  <c r="L532" i="9"/>
  <c r="M532" i="9"/>
  <c r="C533" i="9"/>
  <c r="F532" i="9"/>
  <c r="H532" i="9"/>
  <c r="K532" i="9"/>
  <c r="D531" i="9" a="1"/>
  <c r="D531" i="9" s="1"/>
  <c r="E531" i="9" s="1"/>
  <c r="A534" i="9"/>
  <c r="B533" i="9"/>
  <c r="A535" i="9" l="1"/>
  <c r="B534" i="9"/>
  <c r="D532" i="9" a="1"/>
  <c r="D532" i="9" s="1"/>
  <c r="E532" i="9" s="1"/>
  <c r="H533" i="9"/>
  <c r="K533" i="9"/>
  <c r="M533" i="9"/>
  <c r="F533" i="9"/>
  <c r="J533" i="9"/>
  <c r="C534" i="9"/>
  <c r="G533" i="9"/>
  <c r="L533" i="9"/>
  <c r="I533" i="9"/>
  <c r="C535" i="9" l="1"/>
  <c r="H534" i="9"/>
  <c r="G534" i="9"/>
  <c r="I534" i="9"/>
  <c r="J534" i="9"/>
  <c r="K534" i="9"/>
  <c r="L534" i="9"/>
  <c r="M534" i="9"/>
  <c r="F534" i="9"/>
  <c r="D533" i="9" a="1"/>
  <c r="D533" i="9" s="1"/>
  <c r="E533" i="9" s="1"/>
  <c r="B535" i="9"/>
  <c r="A536" i="9"/>
  <c r="D534" i="9" l="1" a="1"/>
  <c r="D534" i="9" s="1"/>
  <c r="B536" i="9"/>
  <c r="A537" i="9"/>
  <c r="M535" i="9"/>
  <c r="H535" i="9"/>
  <c r="J535" i="9"/>
  <c r="C536" i="9"/>
  <c r="K535" i="9"/>
  <c r="L535" i="9"/>
  <c r="F535" i="9"/>
  <c r="G535" i="9"/>
  <c r="I535" i="9"/>
  <c r="E534" i="9" l="1"/>
  <c r="D535" i="9" a="1"/>
  <c r="D535" i="9" s="1"/>
  <c r="E535" i="9" s="1"/>
  <c r="G536" i="9"/>
  <c r="I536" i="9"/>
  <c r="F536" i="9"/>
  <c r="H536" i="9"/>
  <c r="L536" i="9"/>
  <c r="C537" i="9"/>
  <c r="J536" i="9"/>
  <c r="K536" i="9"/>
  <c r="M536" i="9"/>
  <c r="B537" i="9"/>
  <c r="A538" i="9"/>
  <c r="D536" i="9" l="1" a="1"/>
  <c r="D536" i="9" s="1"/>
  <c r="E536" i="9" s="1"/>
  <c r="A539" i="9"/>
  <c r="B538" i="9"/>
  <c r="I537" i="9"/>
  <c r="M537" i="9"/>
  <c r="L537" i="9"/>
  <c r="J537" i="9"/>
  <c r="K537" i="9"/>
  <c r="H537" i="9"/>
  <c r="F537" i="9"/>
  <c r="C538" i="9"/>
  <c r="G537" i="9"/>
  <c r="J538" i="9" l="1"/>
  <c r="L538" i="9"/>
  <c r="M538" i="9"/>
  <c r="C539" i="9"/>
  <c r="F538" i="9"/>
  <c r="K538" i="9"/>
  <c r="G538" i="9"/>
  <c r="H538" i="9"/>
  <c r="I538" i="9"/>
  <c r="B539" i="9"/>
  <c r="A540" i="9"/>
  <c r="D537" i="9" a="1"/>
  <c r="D537" i="9" s="1"/>
  <c r="E537" i="9" s="1"/>
  <c r="B540" i="9" l="1"/>
  <c r="A541" i="9"/>
  <c r="F539" i="9"/>
  <c r="J539" i="9"/>
  <c r="C540" i="9"/>
  <c r="G539" i="9"/>
  <c r="L539" i="9"/>
  <c r="M539" i="9"/>
  <c r="H539" i="9"/>
  <c r="I539" i="9"/>
  <c r="K539" i="9"/>
  <c r="D538" i="9" a="1"/>
  <c r="D538" i="9" s="1"/>
  <c r="E538" i="9" s="1"/>
  <c r="L540" i="9" l="1"/>
  <c r="G540" i="9"/>
  <c r="K540" i="9"/>
  <c r="F540" i="9"/>
  <c r="H540" i="9"/>
  <c r="I540" i="9"/>
  <c r="J540" i="9"/>
  <c r="M540" i="9"/>
  <c r="C541" i="9"/>
  <c r="D539" i="9" a="1"/>
  <c r="D539" i="9" s="1"/>
  <c r="E539" i="9" s="1"/>
  <c r="A542" i="9"/>
  <c r="B541" i="9"/>
  <c r="B542" i="9" l="1"/>
  <c r="A543" i="9"/>
  <c r="L541" i="9"/>
  <c r="G541" i="9"/>
  <c r="C542" i="9"/>
  <c r="K541" i="9"/>
  <c r="F541" i="9"/>
  <c r="H541" i="9"/>
  <c r="J541" i="9"/>
  <c r="I541" i="9"/>
  <c r="M541" i="9"/>
  <c r="D540" i="9" a="1"/>
  <c r="D540" i="9" s="1"/>
  <c r="E540" i="9" s="1"/>
  <c r="D541" i="9" l="1" a="1"/>
  <c r="D541" i="9" s="1"/>
  <c r="E541" i="9" s="1"/>
  <c r="J542" i="9"/>
  <c r="I542" i="9"/>
  <c r="L542" i="9"/>
  <c r="C543" i="9"/>
  <c r="K542" i="9"/>
  <c r="H542" i="9"/>
  <c r="M542" i="9"/>
  <c r="F542" i="9"/>
  <c r="G542" i="9"/>
  <c r="A544" i="9"/>
  <c r="B543" i="9"/>
  <c r="D542" i="9" l="1" a="1"/>
  <c r="D542" i="9" s="1"/>
  <c r="E542" i="9" s="1"/>
  <c r="C544" i="9"/>
  <c r="F543" i="9"/>
  <c r="G543" i="9"/>
  <c r="J543" i="9"/>
  <c r="L543" i="9"/>
  <c r="I543" i="9"/>
  <c r="H543" i="9"/>
  <c r="M543" i="9"/>
  <c r="K543" i="9"/>
  <c r="B544" i="9"/>
  <c r="A545" i="9"/>
  <c r="B545" i="9" l="1"/>
  <c r="A546" i="9"/>
  <c r="D543" i="9" a="1"/>
  <c r="D543" i="9" s="1"/>
  <c r="E543" i="9" s="1"/>
  <c r="M544" i="9"/>
  <c r="G544" i="9"/>
  <c r="J544" i="9"/>
  <c r="L544" i="9"/>
  <c r="F544" i="9"/>
  <c r="H544" i="9"/>
  <c r="C545" i="9"/>
  <c r="I544" i="9"/>
  <c r="K544" i="9"/>
  <c r="G545" i="9" l="1"/>
  <c r="J545" i="9"/>
  <c r="H545" i="9"/>
  <c r="F545" i="9"/>
  <c r="M545" i="9"/>
  <c r="K545" i="9"/>
  <c r="L545" i="9"/>
  <c r="I545" i="9"/>
  <c r="C546" i="9"/>
  <c r="D544" i="9" a="1"/>
  <c r="D544" i="9" s="1"/>
  <c r="E544" i="9" s="1"/>
  <c r="B546" i="9"/>
  <c r="A547" i="9"/>
  <c r="A548" i="9" l="1"/>
  <c r="B547" i="9"/>
  <c r="D545" i="9" a="1"/>
  <c r="D545" i="9" s="1"/>
  <c r="E545" i="9" s="1"/>
  <c r="M546" i="9"/>
  <c r="C547" i="9"/>
  <c r="H546" i="9"/>
  <c r="L546" i="9"/>
  <c r="G546" i="9"/>
  <c r="F546" i="9"/>
  <c r="I546" i="9"/>
  <c r="J546" i="9"/>
  <c r="K546" i="9"/>
  <c r="D546" i="9" l="1" a="1"/>
  <c r="D546" i="9" s="1"/>
  <c r="E546" i="9" s="1"/>
  <c r="F547" i="9"/>
  <c r="H547" i="9"/>
  <c r="J547" i="9"/>
  <c r="L547" i="9"/>
  <c r="K547" i="9"/>
  <c r="M547" i="9"/>
  <c r="C548" i="9"/>
  <c r="I547" i="9"/>
  <c r="G547" i="9"/>
  <c r="A549" i="9"/>
  <c r="B548" i="9"/>
  <c r="B549" i="9" l="1"/>
  <c r="A550" i="9"/>
  <c r="M548" i="9"/>
  <c r="F548" i="9"/>
  <c r="G548" i="9"/>
  <c r="K548" i="9"/>
  <c r="H548" i="9"/>
  <c r="L548" i="9"/>
  <c r="C549" i="9"/>
  <c r="I548" i="9"/>
  <c r="J548" i="9"/>
  <c r="D547" i="9" a="1"/>
  <c r="D547" i="9" s="1"/>
  <c r="E547" i="9" s="1"/>
  <c r="I549" i="9" l="1"/>
  <c r="J549" i="9"/>
  <c r="M549" i="9"/>
  <c r="L549" i="9"/>
  <c r="F549" i="9"/>
  <c r="C550" i="9"/>
  <c r="G549" i="9"/>
  <c r="K549" i="9"/>
  <c r="H549" i="9"/>
  <c r="D548" i="9" a="1"/>
  <c r="D548" i="9" s="1"/>
  <c r="E548" i="9" s="1"/>
  <c r="A551" i="9"/>
  <c r="B550" i="9"/>
  <c r="A552" i="9" l="1"/>
  <c r="B551" i="9"/>
  <c r="F550" i="9"/>
  <c r="M550" i="9"/>
  <c r="I550" i="9"/>
  <c r="C551" i="9"/>
  <c r="K550" i="9"/>
  <c r="L550" i="9"/>
  <c r="G550" i="9"/>
  <c r="J550" i="9"/>
  <c r="H550" i="9"/>
  <c r="D549" i="9" a="1"/>
  <c r="D549" i="9" s="1"/>
  <c r="E549" i="9" s="1"/>
  <c r="C552" i="9" l="1"/>
  <c r="K551" i="9"/>
  <c r="H551" i="9"/>
  <c r="J551" i="9"/>
  <c r="G551" i="9"/>
  <c r="I551" i="9"/>
  <c r="M551" i="9"/>
  <c r="F551" i="9"/>
  <c r="L551" i="9"/>
  <c r="D550" i="9" a="1"/>
  <c r="D550" i="9" s="1"/>
  <c r="E550" i="9" s="1"/>
  <c r="B552" i="9"/>
  <c r="A553" i="9"/>
  <c r="A554" i="9" l="1"/>
  <c r="B553" i="9"/>
  <c r="D551" i="9" a="1"/>
  <c r="D551" i="9" s="1"/>
  <c r="E551" i="9" s="1"/>
  <c r="F552" i="9"/>
  <c r="H552" i="9"/>
  <c r="I552" i="9"/>
  <c r="K552" i="9"/>
  <c r="M552" i="9"/>
  <c r="G552" i="9"/>
  <c r="J552" i="9"/>
  <c r="C553" i="9"/>
  <c r="L552" i="9"/>
  <c r="I553" i="9" l="1"/>
  <c r="K553" i="9"/>
  <c r="H553" i="9"/>
  <c r="G553" i="9"/>
  <c r="F553" i="9"/>
  <c r="C554" i="9"/>
  <c r="M553" i="9"/>
  <c r="L553" i="9"/>
  <c r="J553" i="9"/>
  <c r="D552" i="9" a="1"/>
  <c r="D552" i="9" s="1"/>
  <c r="E552" i="9" s="1"/>
  <c r="A555" i="9"/>
  <c r="B554" i="9"/>
  <c r="B555" i="9" l="1"/>
  <c r="A556" i="9"/>
  <c r="K554" i="9"/>
  <c r="J554" i="9"/>
  <c r="C555" i="9"/>
  <c r="F554" i="9"/>
  <c r="I554" i="9"/>
  <c r="H554" i="9"/>
  <c r="L554" i="9"/>
  <c r="M554" i="9"/>
  <c r="G554" i="9"/>
  <c r="D553" i="9" a="1"/>
  <c r="D553" i="9" s="1"/>
  <c r="E553" i="9" s="1"/>
  <c r="D554" i="9" l="1" a="1"/>
  <c r="D554" i="9" s="1"/>
  <c r="E554" i="9" s="1"/>
  <c r="M555" i="9"/>
  <c r="I555" i="9"/>
  <c r="F555" i="9"/>
  <c r="G555" i="9"/>
  <c r="C556" i="9"/>
  <c r="L555" i="9"/>
  <c r="J555" i="9"/>
  <c r="H555" i="9"/>
  <c r="K555" i="9"/>
  <c r="B556" i="9"/>
  <c r="A557" i="9"/>
  <c r="B557" i="9" l="1"/>
  <c r="A558" i="9"/>
  <c r="D555" i="9" a="1"/>
  <c r="D555" i="9" s="1"/>
  <c r="E555" i="9" s="1"/>
  <c r="F556" i="9"/>
  <c r="G556" i="9"/>
  <c r="J556" i="9"/>
  <c r="M556" i="9"/>
  <c r="K556" i="9"/>
  <c r="H556" i="9"/>
  <c r="I556" i="9"/>
  <c r="C557" i="9"/>
  <c r="L556" i="9"/>
  <c r="M557" i="9" l="1"/>
  <c r="H557" i="9"/>
  <c r="C558" i="9"/>
  <c r="K557" i="9"/>
  <c r="L557" i="9"/>
  <c r="J557" i="9"/>
  <c r="F557" i="9"/>
  <c r="G557" i="9"/>
  <c r="I557" i="9"/>
  <c r="D556" i="9" a="1"/>
  <c r="D556" i="9" s="1"/>
  <c r="E556" i="9" s="1"/>
  <c r="B558" i="9"/>
  <c r="A559" i="9"/>
  <c r="B559" i="9" l="1"/>
  <c r="A560" i="9"/>
  <c r="D557" i="9" a="1"/>
  <c r="D557" i="9" s="1"/>
  <c r="E557" i="9" s="1"/>
  <c r="G558" i="9"/>
  <c r="F558" i="9"/>
  <c r="C559" i="9"/>
  <c r="H558" i="9"/>
  <c r="J558" i="9"/>
  <c r="K558" i="9"/>
  <c r="L558" i="9"/>
  <c r="I558" i="9"/>
  <c r="M558" i="9"/>
  <c r="J559" i="9" l="1"/>
  <c r="K559" i="9"/>
  <c r="M559" i="9"/>
  <c r="H559" i="9"/>
  <c r="C560" i="9"/>
  <c r="F559" i="9"/>
  <c r="I559" i="9"/>
  <c r="L559" i="9"/>
  <c r="G559" i="9"/>
  <c r="D558" i="9" a="1"/>
  <c r="D558" i="9" s="1"/>
  <c r="E558" i="9" s="1"/>
  <c r="A561" i="9"/>
  <c r="B560" i="9"/>
  <c r="B561" i="9" l="1"/>
  <c r="A562" i="9"/>
  <c r="D559" i="9" a="1"/>
  <c r="D559" i="9" s="1"/>
  <c r="E559" i="9" s="1"/>
  <c r="K560" i="9"/>
  <c r="F560" i="9"/>
  <c r="H560" i="9"/>
  <c r="G560" i="9"/>
  <c r="M560" i="9"/>
  <c r="J560" i="9"/>
  <c r="I560" i="9"/>
  <c r="C561" i="9"/>
  <c r="L560" i="9"/>
  <c r="M561" i="9" l="1"/>
  <c r="L561" i="9"/>
  <c r="K561" i="9"/>
  <c r="C562" i="9"/>
  <c r="G561" i="9"/>
  <c r="H561" i="9"/>
  <c r="F561" i="9"/>
  <c r="I561" i="9"/>
  <c r="J561" i="9"/>
  <c r="D560" i="9" a="1"/>
  <c r="D560" i="9" s="1"/>
  <c r="E560" i="9" s="1"/>
  <c r="B562" i="9"/>
  <c r="A563" i="9"/>
  <c r="B563" i="9" l="1"/>
  <c r="A564" i="9"/>
  <c r="L562" i="9"/>
  <c r="I562" i="9"/>
  <c r="F562" i="9"/>
  <c r="G562" i="9"/>
  <c r="M562" i="9"/>
  <c r="H562" i="9"/>
  <c r="C563" i="9"/>
  <c r="J562" i="9"/>
  <c r="K562" i="9"/>
  <c r="D561" i="9" a="1"/>
  <c r="D561" i="9" s="1"/>
  <c r="E561" i="9" s="1"/>
  <c r="D562" i="9" l="1" a="1"/>
  <c r="D562" i="9" s="1"/>
  <c r="E562" i="9" s="1"/>
  <c r="F563" i="9"/>
  <c r="H563" i="9"/>
  <c r="G563" i="9"/>
  <c r="C564" i="9"/>
  <c r="J563" i="9"/>
  <c r="I563" i="9"/>
  <c r="K563" i="9"/>
  <c r="M563" i="9"/>
  <c r="L563" i="9"/>
  <c r="B564" i="9"/>
  <c r="A565" i="9"/>
  <c r="D563" i="9" l="1" a="1"/>
  <c r="D563" i="9" s="1"/>
  <c r="E563" i="9" s="1"/>
  <c r="B565" i="9"/>
  <c r="A566" i="9"/>
  <c r="C565" i="9"/>
  <c r="K564" i="9"/>
  <c r="F564" i="9"/>
  <c r="G564" i="9"/>
  <c r="I564" i="9"/>
  <c r="L564" i="9"/>
  <c r="M564" i="9"/>
  <c r="H564" i="9"/>
  <c r="J564" i="9"/>
  <c r="D564" i="9" l="1" a="1"/>
  <c r="D564" i="9" s="1"/>
  <c r="E564" i="9" s="1"/>
  <c r="G565" i="9"/>
  <c r="H565" i="9"/>
  <c r="C566" i="9"/>
  <c r="L565" i="9"/>
  <c r="F565" i="9"/>
  <c r="M565" i="9"/>
  <c r="I565" i="9"/>
  <c r="K565" i="9"/>
  <c r="J565" i="9"/>
  <c r="B566" i="9"/>
  <c r="A567" i="9"/>
  <c r="J566" i="9" l="1"/>
  <c r="I566" i="9"/>
  <c r="F566" i="9"/>
  <c r="L566" i="9"/>
  <c r="G566" i="9"/>
  <c r="H566" i="9"/>
  <c r="K566" i="9"/>
  <c r="M566" i="9"/>
  <c r="C567" i="9"/>
  <c r="A568" i="9"/>
  <c r="B567" i="9"/>
  <c r="D565" i="9" a="1"/>
  <c r="D565" i="9" s="1"/>
  <c r="E565" i="9" s="1"/>
  <c r="A569" i="9" l="1"/>
  <c r="B568" i="9"/>
  <c r="M567" i="9"/>
  <c r="C568" i="9"/>
  <c r="I567" i="9"/>
  <c r="L567" i="9"/>
  <c r="K567" i="9"/>
  <c r="G567" i="9"/>
  <c r="F567" i="9"/>
  <c r="J567" i="9"/>
  <c r="H567" i="9"/>
  <c r="D566" i="9" a="1"/>
  <c r="D566" i="9" s="1"/>
  <c r="E566" i="9" s="1"/>
  <c r="D567" i="9" l="1" a="1"/>
  <c r="D567" i="9" s="1"/>
  <c r="E567" i="9" s="1"/>
  <c r="F568" i="9"/>
  <c r="G568" i="9"/>
  <c r="M568" i="9"/>
  <c r="L568" i="9"/>
  <c r="J568" i="9"/>
  <c r="H568" i="9"/>
  <c r="K568" i="9"/>
  <c r="C569" i="9"/>
  <c r="I568" i="9"/>
  <c r="B569" i="9"/>
  <c r="A570" i="9"/>
  <c r="D568" i="9" l="1" a="1"/>
  <c r="D568" i="9" s="1"/>
  <c r="E568" i="9" s="1"/>
  <c r="A571" i="9"/>
  <c r="B570" i="9"/>
  <c r="H569" i="9"/>
  <c r="J569" i="9"/>
  <c r="C570" i="9"/>
  <c r="I569" i="9"/>
  <c r="F569" i="9"/>
  <c r="L569" i="9"/>
  <c r="G569" i="9"/>
  <c r="K569" i="9"/>
  <c r="M569" i="9"/>
  <c r="D569" i="9" l="1" a="1"/>
  <c r="D569" i="9" s="1"/>
  <c r="C571" i="9"/>
  <c r="H570" i="9"/>
  <c r="G570" i="9"/>
  <c r="I570" i="9"/>
  <c r="K570" i="9"/>
  <c r="F570" i="9"/>
  <c r="J570" i="9"/>
  <c r="M570" i="9"/>
  <c r="L570" i="9"/>
  <c r="A572" i="9"/>
  <c r="B571" i="9"/>
  <c r="E569" i="9" l="1"/>
  <c r="B572" i="9"/>
  <c r="A573" i="9"/>
  <c r="D570" i="9" a="1"/>
  <c r="D570" i="9" s="1"/>
  <c r="E570" i="9" s="1"/>
  <c r="K571" i="9"/>
  <c r="M571" i="9"/>
  <c r="H571" i="9"/>
  <c r="F571" i="9"/>
  <c r="L571" i="9"/>
  <c r="C572" i="9"/>
  <c r="J571" i="9"/>
  <c r="G571" i="9"/>
  <c r="I571" i="9"/>
  <c r="D571" i="9" l="1" a="1"/>
  <c r="D571" i="9" s="1"/>
  <c r="E571" i="9" s="1"/>
  <c r="M572" i="9"/>
  <c r="F572" i="9"/>
  <c r="J572" i="9"/>
  <c r="C573" i="9"/>
  <c r="G572" i="9"/>
  <c r="H572" i="9"/>
  <c r="I572" i="9"/>
  <c r="K572" i="9"/>
  <c r="L572" i="9"/>
  <c r="B573" i="9"/>
  <c r="A574" i="9"/>
  <c r="G573" i="9" l="1"/>
  <c r="H573" i="9"/>
  <c r="M573" i="9"/>
  <c r="F573" i="9"/>
  <c r="L573" i="9"/>
  <c r="K573" i="9"/>
  <c r="I573" i="9"/>
  <c r="J573" i="9"/>
  <c r="C574" i="9"/>
  <c r="A575" i="9"/>
  <c r="B574" i="9"/>
  <c r="D572" i="9" a="1"/>
  <c r="D572" i="9" s="1"/>
  <c r="E572" i="9" s="1"/>
  <c r="D573" i="9" l="1" a="1"/>
  <c r="D573" i="9" s="1"/>
  <c r="E573" i="9" s="1"/>
  <c r="A576" i="9"/>
  <c r="B575" i="9"/>
  <c r="H574" i="9"/>
  <c r="M574" i="9"/>
  <c r="K574" i="9"/>
  <c r="C575" i="9"/>
  <c r="L574" i="9"/>
  <c r="F574" i="9"/>
  <c r="I574" i="9"/>
  <c r="J574" i="9"/>
  <c r="G574" i="9"/>
  <c r="M575" i="9" l="1"/>
  <c r="H575" i="9"/>
  <c r="I575" i="9"/>
  <c r="G575" i="9"/>
  <c r="C576" i="9"/>
  <c r="L575" i="9"/>
  <c r="F575" i="9"/>
  <c r="K575" i="9"/>
  <c r="J575" i="9"/>
  <c r="B576" i="9"/>
  <c r="A577" i="9"/>
  <c r="D574" i="9" a="1"/>
  <c r="D574" i="9" s="1"/>
  <c r="E574" i="9" s="1"/>
  <c r="A578" i="9" l="1"/>
  <c r="B577" i="9"/>
  <c r="D575" i="9" a="1"/>
  <c r="D575" i="9" s="1"/>
  <c r="E575" i="9" s="1"/>
  <c r="I576" i="9"/>
  <c r="G576" i="9"/>
  <c r="L576" i="9"/>
  <c r="C577" i="9"/>
  <c r="J576" i="9"/>
  <c r="M576" i="9"/>
  <c r="F576" i="9"/>
  <c r="H576" i="9"/>
  <c r="K576" i="9"/>
  <c r="D576" i="9" l="1" a="1"/>
  <c r="D576" i="9" s="1"/>
  <c r="E576" i="9" s="1"/>
  <c r="F577" i="9"/>
  <c r="K577" i="9"/>
  <c r="L577" i="9"/>
  <c r="M577" i="9"/>
  <c r="C578" i="9"/>
  <c r="J577" i="9"/>
  <c r="G577" i="9"/>
  <c r="I577" i="9"/>
  <c r="H577" i="9"/>
  <c r="A579" i="9"/>
  <c r="B578" i="9"/>
  <c r="D577" i="9" l="1" a="1"/>
  <c r="D577" i="9" s="1"/>
  <c r="E577" i="9" s="1"/>
  <c r="A580" i="9"/>
  <c r="B579" i="9"/>
  <c r="M578" i="9"/>
  <c r="C579" i="9"/>
  <c r="I578" i="9"/>
  <c r="H578" i="9"/>
  <c r="J578" i="9"/>
  <c r="F578" i="9"/>
  <c r="G578" i="9"/>
  <c r="K578" i="9"/>
  <c r="L578" i="9"/>
  <c r="D578" i="9" l="1" a="1"/>
  <c r="D578" i="9" s="1"/>
  <c r="E578" i="9" s="1"/>
  <c r="A581" i="9"/>
  <c r="B580" i="9"/>
  <c r="K579" i="9"/>
  <c r="H579" i="9"/>
  <c r="J579" i="9"/>
  <c r="F579" i="9"/>
  <c r="I579" i="9"/>
  <c r="G579" i="9"/>
  <c r="L579" i="9"/>
  <c r="M579" i="9"/>
  <c r="C580" i="9"/>
  <c r="A582" i="9" l="1"/>
  <c r="B581" i="9"/>
  <c r="J580" i="9"/>
  <c r="G580" i="9"/>
  <c r="C581" i="9"/>
  <c r="M580" i="9"/>
  <c r="H580" i="9"/>
  <c r="F580" i="9"/>
  <c r="I580" i="9"/>
  <c r="L580" i="9"/>
  <c r="K580" i="9"/>
  <c r="D579" i="9" a="1"/>
  <c r="D579" i="9" s="1"/>
  <c r="E579" i="9" s="1"/>
  <c r="K581" i="9" l="1"/>
  <c r="L581" i="9"/>
  <c r="H581" i="9"/>
  <c r="J581" i="9"/>
  <c r="M581" i="9"/>
  <c r="F581" i="9"/>
  <c r="G581" i="9"/>
  <c r="I581" i="9"/>
  <c r="C582" i="9"/>
  <c r="D580" i="9" a="1"/>
  <c r="D580" i="9" s="1"/>
  <c r="E580" i="9" s="1"/>
  <c r="B582" i="9"/>
  <c r="A583" i="9"/>
  <c r="A584" i="9" l="1"/>
  <c r="B583" i="9"/>
  <c r="H582" i="9"/>
  <c r="L582" i="9"/>
  <c r="F582" i="9"/>
  <c r="C583" i="9"/>
  <c r="G582" i="9"/>
  <c r="I582" i="9"/>
  <c r="M582" i="9"/>
  <c r="J582" i="9"/>
  <c r="K582" i="9"/>
  <c r="D581" i="9" a="1"/>
  <c r="D581" i="9" s="1"/>
  <c r="E581" i="9" s="1"/>
  <c r="I583" i="9" l="1"/>
  <c r="G583" i="9"/>
  <c r="J583" i="9"/>
  <c r="C584" i="9"/>
  <c r="M583" i="9"/>
  <c r="L583" i="9"/>
  <c r="F583" i="9"/>
  <c r="H583" i="9"/>
  <c r="K583" i="9"/>
  <c r="D582" i="9" a="1"/>
  <c r="D582" i="9" s="1"/>
  <c r="E582" i="9" s="1"/>
  <c r="B584" i="9"/>
  <c r="A585" i="9"/>
  <c r="B585" i="9" l="1"/>
  <c r="A586" i="9"/>
  <c r="D583" i="9" a="1"/>
  <c r="D583" i="9" s="1"/>
  <c r="E583" i="9" s="1"/>
  <c r="K584" i="9"/>
  <c r="C585" i="9"/>
  <c r="L584" i="9"/>
  <c r="I584" i="9"/>
  <c r="J584" i="9"/>
  <c r="G584" i="9"/>
  <c r="M584" i="9"/>
  <c r="F584" i="9"/>
  <c r="H584" i="9"/>
  <c r="D584" i="9" l="1" a="1"/>
  <c r="D584" i="9" s="1"/>
  <c r="E584" i="9" s="1"/>
  <c r="G585" i="9"/>
  <c r="H585" i="9"/>
  <c r="L585" i="9"/>
  <c r="M585" i="9"/>
  <c r="C586" i="9"/>
  <c r="I585" i="9"/>
  <c r="F585" i="9"/>
  <c r="J585" i="9"/>
  <c r="K585" i="9"/>
  <c r="B586" i="9"/>
  <c r="A587" i="9"/>
  <c r="F586" i="9" l="1"/>
  <c r="G586" i="9"/>
  <c r="M586" i="9"/>
  <c r="H586" i="9"/>
  <c r="C587" i="9"/>
  <c r="J586" i="9"/>
  <c r="I586" i="9"/>
  <c r="L586" i="9"/>
  <c r="K586" i="9"/>
  <c r="A588" i="9"/>
  <c r="B587" i="9"/>
  <c r="D585" i="9" a="1"/>
  <c r="D585" i="9" s="1"/>
  <c r="E585" i="9" s="1"/>
  <c r="B588" i="9" l="1"/>
  <c r="A589" i="9"/>
  <c r="I587" i="9"/>
  <c r="G587" i="9"/>
  <c r="F587" i="9"/>
  <c r="K587" i="9"/>
  <c r="M587" i="9"/>
  <c r="H587" i="9"/>
  <c r="J587" i="9"/>
  <c r="C588" i="9"/>
  <c r="L587" i="9"/>
  <c r="D586" i="9" a="1"/>
  <c r="D586" i="9" s="1"/>
  <c r="E586" i="9" s="1"/>
  <c r="J588" i="9" l="1"/>
  <c r="K588" i="9"/>
  <c r="H588" i="9"/>
  <c r="M588" i="9"/>
  <c r="F588" i="9"/>
  <c r="I588" i="9"/>
  <c r="L588" i="9"/>
  <c r="G588" i="9"/>
  <c r="C589" i="9"/>
  <c r="D587" i="9" a="1"/>
  <c r="D587" i="9" s="1"/>
  <c r="E587" i="9" s="1"/>
  <c r="A590" i="9"/>
  <c r="B589" i="9"/>
  <c r="A591" i="9" l="1"/>
  <c r="B590" i="9"/>
  <c r="G589" i="9"/>
  <c r="F589" i="9"/>
  <c r="H589" i="9"/>
  <c r="K589" i="9"/>
  <c r="L589" i="9"/>
  <c r="C590" i="9"/>
  <c r="M589" i="9"/>
  <c r="J589" i="9"/>
  <c r="I589" i="9"/>
  <c r="D588" i="9" a="1"/>
  <c r="D588" i="9" s="1"/>
  <c r="E588" i="9" s="1"/>
  <c r="F590" i="9" l="1"/>
  <c r="G590" i="9"/>
  <c r="C591" i="9"/>
  <c r="L590" i="9"/>
  <c r="I590" i="9"/>
  <c r="H590" i="9"/>
  <c r="M590" i="9"/>
  <c r="J590" i="9"/>
  <c r="K590" i="9"/>
  <c r="D589" i="9" a="1"/>
  <c r="D589" i="9" s="1"/>
  <c r="E589" i="9" s="1"/>
  <c r="A592" i="9"/>
  <c r="B591" i="9"/>
  <c r="A593" i="9" l="1"/>
  <c r="B592" i="9"/>
  <c r="M591" i="9"/>
  <c r="C592" i="9"/>
  <c r="K591" i="9"/>
  <c r="H591" i="9"/>
  <c r="J591" i="9"/>
  <c r="G591" i="9"/>
  <c r="L591" i="9"/>
  <c r="I591" i="9"/>
  <c r="F591" i="9"/>
  <c r="D590" i="9" a="1"/>
  <c r="D590" i="9" s="1"/>
  <c r="E590" i="9" s="1"/>
  <c r="D591" i="9" l="1" a="1"/>
  <c r="D591" i="9" s="1"/>
  <c r="J592" i="9"/>
  <c r="H592" i="9"/>
  <c r="G592" i="9"/>
  <c r="I592" i="9"/>
  <c r="M592" i="9"/>
  <c r="K592" i="9"/>
  <c r="L592" i="9"/>
  <c r="C593" i="9"/>
  <c r="F592" i="9"/>
  <c r="A594" i="9"/>
  <c r="B593" i="9"/>
  <c r="E591" i="9" l="1"/>
  <c r="D592" i="9" a="1"/>
  <c r="D592" i="9" s="1"/>
  <c r="B594" i="9"/>
  <c r="A595" i="9"/>
  <c r="G593" i="9"/>
  <c r="C594" i="9"/>
  <c r="H593" i="9"/>
  <c r="M593" i="9"/>
  <c r="F593" i="9"/>
  <c r="I593" i="9"/>
  <c r="J593" i="9"/>
  <c r="L593" i="9"/>
  <c r="K593" i="9"/>
  <c r="E592" i="9" l="1"/>
  <c r="J594" i="9"/>
  <c r="C595" i="9"/>
  <c r="F594" i="9"/>
  <c r="I594" i="9"/>
  <c r="H594" i="9"/>
  <c r="K594" i="9"/>
  <c r="L594" i="9"/>
  <c r="M594" i="9"/>
  <c r="G594" i="9"/>
  <c r="D593" i="9" a="1"/>
  <c r="D593" i="9" s="1"/>
  <c r="E593" i="9" s="1"/>
  <c r="B595" i="9"/>
  <c r="A596" i="9"/>
  <c r="B596" i="9" l="1"/>
  <c r="A597" i="9"/>
  <c r="D594" i="9" a="1"/>
  <c r="D594" i="9" s="1"/>
  <c r="E594" i="9" s="1"/>
  <c r="H595" i="9"/>
  <c r="K595" i="9"/>
  <c r="L595" i="9"/>
  <c r="C596" i="9"/>
  <c r="M595" i="9"/>
  <c r="J595" i="9"/>
  <c r="G595" i="9"/>
  <c r="F595" i="9"/>
  <c r="I595" i="9"/>
  <c r="D595" i="9" l="1" a="1"/>
  <c r="D595" i="9" s="1"/>
  <c r="M596" i="9"/>
  <c r="C597" i="9"/>
  <c r="I596" i="9"/>
  <c r="L596" i="9"/>
  <c r="F596" i="9"/>
  <c r="J596" i="9"/>
  <c r="K596" i="9"/>
  <c r="H596" i="9"/>
  <c r="G596" i="9"/>
  <c r="B597" i="9"/>
  <c r="A598" i="9"/>
  <c r="E595" i="9" l="1"/>
  <c r="D596" i="9" a="1"/>
  <c r="D596" i="9" s="1"/>
  <c r="A599" i="9"/>
  <c r="B598" i="9"/>
  <c r="K597" i="9"/>
  <c r="H597" i="9"/>
  <c r="C598" i="9"/>
  <c r="I597" i="9"/>
  <c r="J597" i="9"/>
  <c r="M597" i="9"/>
  <c r="G597" i="9"/>
  <c r="F597" i="9"/>
  <c r="L597" i="9"/>
  <c r="E596" i="9" l="1"/>
  <c r="I598" i="9"/>
  <c r="L598" i="9"/>
  <c r="G598" i="9"/>
  <c r="K598" i="9"/>
  <c r="M598" i="9"/>
  <c r="F598" i="9"/>
  <c r="H598" i="9"/>
  <c r="C599" i="9"/>
  <c r="J598" i="9"/>
  <c r="D597" i="9" a="1"/>
  <c r="D597" i="9" s="1"/>
  <c r="E597" i="9" s="1"/>
  <c r="A600" i="9"/>
  <c r="B599" i="9"/>
  <c r="F599" i="9" l="1"/>
  <c r="G599" i="9"/>
  <c r="C600" i="9"/>
  <c r="L599" i="9"/>
  <c r="H599" i="9"/>
  <c r="K599" i="9"/>
  <c r="I599" i="9"/>
  <c r="J599" i="9"/>
  <c r="M599" i="9"/>
  <c r="A601" i="9"/>
  <c r="B600" i="9"/>
  <c r="D598" i="9" a="1"/>
  <c r="D598" i="9" s="1"/>
  <c r="E598" i="9" s="1"/>
  <c r="A602" i="9" l="1"/>
  <c r="B601" i="9"/>
  <c r="M600" i="9"/>
  <c r="J600" i="9"/>
  <c r="G600" i="9"/>
  <c r="K600" i="9"/>
  <c r="F600" i="9"/>
  <c r="I600" i="9"/>
  <c r="C601" i="9"/>
  <c r="L600" i="9"/>
  <c r="H600" i="9"/>
  <c r="D599" i="9" a="1"/>
  <c r="D599" i="9" s="1"/>
  <c r="E599" i="9" s="1"/>
  <c r="H601" i="9" l="1"/>
  <c r="K601" i="9"/>
  <c r="F601" i="9"/>
  <c r="G601" i="9"/>
  <c r="C602" i="9"/>
  <c r="L601" i="9"/>
  <c r="M601" i="9"/>
  <c r="J601" i="9"/>
  <c r="I601" i="9"/>
  <c r="D600" i="9" a="1"/>
  <c r="D600" i="9" s="1"/>
  <c r="E600" i="9" s="1"/>
  <c r="B602" i="9"/>
  <c r="A603" i="9"/>
  <c r="D601" i="9" l="1" a="1"/>
  <c r="D601" i="9" s="1"/>
  <c r="E601" i="9" s="1"/>
  <c r="L602" i="9"/>
  <c r="I602" i="9"/>
  <c r="C603" i="9"/>
  <c r="H602" i="9"/>
  <c r="F602" i="9"/>
  <c r="M602" i="9"/>
  <c r="J602" i="9"/>
  <c r="K602" i="9"/>
  <c r="G602" i="9"/>
  <c r="A604" i="9"/>
  <c r="B603" i="9"/>
  <c r="D602" i="9" l="1" a="1"/>
  <c r="D602" i="9" s="1"/>
  <c r="E602" i="9" s="1"/>
  <c r="B604" i="9"/>
  <c r="A605" i="9"/>
  <c r="L603" i="9"/>
  <c r="C604" i="9"/>
  <c r="M603" i="9"/>
  <c r="K603" i="9"/>
  <c r="J603" i="9"/>
  <c r="G603" i="9"/>
  <c r="F603" i="9"/>
  <c r="H603" i="9"/>
  <c r="I603" i="9"/>
  <c r="J604" i="9" l="1"/>
  <c r="F604" i="9"/>
  <c r="L604" i="9"/>
  <c r="K604" i="9"/>
  <c r="H604" i="9"/>
  <c r="M604" i="9"/>
  <c r="C605" i="9"/>
  <c r="G604" i="9"/>
  <c r="I604" i="9"/>
  <c r="D603" i="9" a="1"/>
  <c r="D603" i="9" s="1"/>
  <c r="E603" i="9" s="1"/>
  <c r="B605" i="9"/>
  <c r="A606" i="9"/>
  <c r="J605" i="9" l="1"/>
  <c r="K605" i="9"/>
  <c r="H605" i="9"/>
  <c r="C606" i="9"/>
  <c r="G605" i="9"/>
  <c r="I605" i="9"/>
  <c r="M605" i="9"/>
  <c r="L605" i="9"/>
  <c r="F605" i="9"/>
  <c r="A607" i="9"/>
  <c r="B606" i="9"/>
  <c r="D604" i="9" a="1"/>
  <c r="D604" i="9" s="1"/>
  <c r="E604" i="9" s="1"/>
  <c r="D605" i="9" l="1" a="1"/>
  <c r="D605" i="9" s="1"/>
  <c r="A608" i="9"/>
  <c r="B607" i="9"/>
  <c r="H606" i="9"/>
  <c r="C607" i="9"/>
  <c r="F606" i="9"/>
  <c r="K606" i="9"/>
  <c r="G606" i="9"/>
  <c r="L606" i="9"/>
  <c r="M606" i="9"/>
  <c r="I606" i="9"/>
  <c r="J606" i="9"/>
  <c r="E605" i="9" l="1"/>
  <c r="H607" i="9"/>
  <c r="L607" i="9"/>
  <c r="K607" i="9"/>
  <c r="J607" i="9"/>
  <c r="G607" i="9"/>
  <c r="F607" i="9"/>
  <c r="C608" i="9"/>
  <c r="I607" i="9"/>
  <c r="M607" i="9"/>
  <c r="D606" i="9" a="1"/>
  <c r="D606" i="9" s="1"/>
  <c r="E606" i="9" s="1"/>
  <c r="B608" i="9"/>
  <c r="A609" i="9"/>
  <c r="C609" i="9" l="1"/>
  <c r="G608" i="9"/>
  <c r="I608" i="9"/>
  <c r="H608" i="9"/>
  <c r="M608" i="9"/>
  <c r="J608" i="9"/>
  <c r="K608" i="9"/>
  <c r="F608" i="9"/>
  <c r="L608" i="9"/>
  <c r="B609" i="9"/>
  <c r="A610" i="9"/>
  <c r="D607" i="9" a="1"/>
  <c r="D607" i="9" s="1"/>
  <c r="E607" i="9" s="1"/>
  <c r="B610" i="9" l="1"/>
  <c r="A611" i="9"/>
  <c r="D608" i="9" a="1"/>
  <c r="D608" i="9" s="1"/>
  <c r="E608" i="9" s="1"/>
  <c r="I609" i="9"/>
  <c r="F609" i="9"/>
  <c r="J609" i="9"/>
  <c r="M609" i="9"/>
  <c r="L609" i="9"/>
  <c r="K609" i="9"/>
  <c r="H609" i="9"/>
  <c r="C610" i="9"/>
  <c r="G609" i="9"/>
  <c r="C611" i="9" l="1"/>
  <c r="F610" i="9"/>
  <c r="L610" i="9"/>
  <c r="G610" i="9"/>
  <c r="I610" i="9"/>
  <c r="M610" i="9"/>
  <c r="H610" i="9"/>
  <c r="J610" i="9"/>
  <c r="K610" i="9"/>
  <c r="D609" i="9" a="1"/>
  <c r="D609" i="9" s="1"/>
  <c r="E609" i="9" s="1"/>
  <c r="B611" i="9"/>
  <c r="A612" i="9"/>
  <c r="A613" i="9" l="1"/>
  <c r="B612" i="9"/>
  <c r="D610" i="9" a="1"/>
  <c r="D610" i="9" s="1"/>
  <c r="E610" i="9" s="1"/>
  <c r="I611" i="9"/>
  <c r="K611" i="9"/>
  <c r="M611" i="9"/>
  <c r="C612" i="9"/>
  <c r="G611" i="9"/>
  <c r="F611" i="9"/>
  <c r="H611" i="9"/>
  <c r="J611" i="9"/>
  <c r="L611" i="9"/>
  <c r="D611" i="9" l="1" a="1"/>
  <c r="D611" i="9" s="1"/>
  <c r="E611" i="9" s="1"/>
  <c r="L612" i="9"/>
  <c r="J612" i="9"/>
  <c r="K612" i="9"/>
  <c r="F612" i="9"/>
  <c r="I612" i="9"/>
  <c r="H612" i="9"/>
  <c r="C613" i="9"/>
  <c r="G612" i="9"/>
  <c r="M612" i="9"/>
  <c r="A614" i="9"/>
  <c r="B613" i="9"/>
  <c r="D612" i="9" l="1" a="1"/>
  <c r="D612" i="9" s="1"/>
  <c r="E612" i="9" s="1"/>
  <c r="B614" i="9"/>
  <c r="A615" i="9"/>
  <c r="F613" i="9"/>
  <c r="K613" i="9"/>
  <c r="M613" i="9"/>
  <c r="H613" i="9"/>
  <c r="L613" i="9"/>
  <c r="J613" i="9"/>
  <c r="G613" i="9"/>
  <c r="C614" i="9"/>
  <c r="I613" i="9"/>
  <c r="C615" i="9" l="1"/>
  <c r="H614" i="9"/>
  <c r="K614" i="9"/>
  <c r="I614" i="9"/>
  <c r="J614" i="9"/>
  <c r="M614" i="9"/>
  <c r="F614" i="9"/>
  <c r="G614" i="9"/>
  <c r="L614" i="9"/>
  <c r="D613" i="9" a="1"/>
  <c r="D613" i="9" s="1"/>
  <c r="E613" i="9" s="1"/>
  <c r="B615" i="9"/>
  <c r="A616" i="9"/>
  <c r="B616" i="9" l="1"/>
  <c r="A617" i="9"/>
  <c r="D614" i="9" a="1"/>
  <c r="D614" i="9" s="1"/>
  <c r="E614" i="9" s="1"/>
  <c r="J615" i="9"/>
  <c r="M615" i="9"/>
  <c r="K615" i="9"/>
  <c r="L615" i="9"/>
  <c r="H615" i="9"/>
  <c r="C616" i="9"/>
  <c r="I615" i="9"/>
  <c r="F615" i="9"/>
  <c r="G615" i="9"/>
  <c r="D615" i="9" l="1" a="1"/>
  <c r="D615" i="9" s="1"/>
  <c r="E615" i="9" s="1"/>
  <c r="C617" i="9"/>
  <c r="F616" i="9"/>
  <c r="G616" i="9"/>
  <c r="H616" i="9"/>
  <c r="I616" i="9"/>
  <c r="K616" i="9"/>
  <c r="L616" i="9"/>
  <c r="M616" i="9"/>
  <c r="J616" i="9"/>
  <c r="B617" i="9"/>
  <c r="A618" i="9"/>
  <c r="B618" i="9" l="1"/>
  <c r="A619" i="9"/>
  <c r="D616" i="9" a="1"/>
  <c r="D616" i="9" s="1"/>
  <c r="E616" i="9" s="1"/>
  <c r="I617" i="9"/>
  <c r="G617" i="9"/>
  <c r="F617" i="9"/>
  <c r="M617" i="9"/>
  <c r="J617" i="9"/>
  <c r="H617" i="9"/>
  <c r="L617" i="9"/>
  <c r="K617" i="9"/>
  <c r="C618" i="9"/>
  <c r="I618" i="9" l="1"/>
  <c r="J618" i="9"/>
  <c r="C619" i="9"/>
  <c r="G618" i="9"/>
  <c r="K618" i="9"/>
  <c r="M618" i="9"/>
  <c r="H618" i="9"/>
  <c r="L618" i="9"/>
  <c r="F618" i="9"/>
  <c r="D617" i="9" a="1"/>
  <c r="D617" i="9" s="1"/>
  <c r="E617" i="9" s="1"/>
  <c r="B619" i="9"/>
  <c r="A620" i="9"/>
  <c r="D618" i="9" l="1" a="1"/>
  <c r="D618" i="9" s="1"/>
  <c r="B620" i="9"/>
  <c r="A621" i="9"/>
  <c r="K619" i="9"/>
  <c r="L619" i="9"/>
  <c r="M619" i="9"/>
  <c r="J619" i="9"/>
  <c r="F619" i="9"/>
  <c r="I619" i="9"/>
  <c r="G619" i="9"/>
  <c r="C620" i="9"/>
  <c r="H619" i="9"/>
  <c r="E618" i="9" l="1"/>
  <c r="D619" i="9" a="1"/>
  <c r="D619" i="9" s="1"/>
  <c r="E619" i="9" s="1"/>
  <c r="M620" i="9"/>
  <c r="F620" i="9"/>
  <c r="I620" i="9"/>
  <c r="G620" i="9"/>
  <c r="J620" i="9"/>
  <c r="K620" i="9"/>
  <c r="H620" i="9"/>
  <c r="L620" i="9"/>
  <c r="C621" i="9"/>
  <c r="B621" i="9"/>
  <c r="A622" i="9"/>
  <c r="H621" i="9" l="1"/>
  <c r="C622" i="9"/>
  <c r="F621" i="9"/>
  <c r="M621" i="9"/>
  <c r="G621" i="9"/>
  <c r="J621" i="9"/>
  <c r="L621" i="9"/>
  <c r="I621" i="9"/>
  <c r="K621" i="9"/>
  <c r="A623" i="9"/>
  <c r="B622" i="9"/>
  <c r="D620" i="9" a="1"/>
  <c r="D620" i="9" s="1"/>
  <c r="E620" i="9" s="1"/>
  <c r="A624" i="9" l="1"/>
  <c r="B623" i="9"/>
  <c r="D621" i="9" a="1"/>
  <c r="D621" i="9" s="1"/>
  <c r="E621" i="9" s="1"/>
  <c r="F622" i="9"/>
  <c r="L622" i="9"/>
  <c r="M622" i="9"/>
  <c r="H622" i="9"/>
  <c r="K622" i="9"/>
  <c r="I622" i="9"/>
  <c r="J622" i="9"/>
  <c r="G622" i="9"/>
  <c r="C623" i="9"/>
  <c r="D622" i="9" l="1" a="1"/>
  <c r="D622" i="9" s="1"/>
  <c r="E622" i="9" s="1"/>
  <c r="C624" i="9"/>
  <c r="F623" i="9"/>
  <c r="M623" i="9"/>
  <c r="I623" i="9"/>
  <c r="G623" i="9"/>
  <c r="H623" i="9"/>
  <c r="J623" i="9"/>
  <c r="L623" i="9"/>
  <c r="K623" i="9"/>
  <c r="B624" i="9"/>
  <c r="A625" i="9"/>
  <c r="D623" i="9" l="1" a="1"/>
  <c r="D623" i="9" s="1"/>
  <c r="E623" i="9" s="1"/>
  <c r="I624" i="9"/>
  <c r="J624" i="9"/>
  <c r="K624" i="9"/>
  <c r="G624" i="9"/>
  <c r="C625" i="9"/>
  <c r="H624" i="9"/>
  <c r="F624" i="9"/>
  <c r="L624" i="9"/>
  <c r="M624" i="9"/>
  <c r="B625" i="9"/>
  <c r="A626" i="9"/>
  <c r="D624" i="9" l="1" a="1"/>
  <c r="D624" i="9" s="1"/>
  <c r="E624" i="9" s="1"/>
  <c r="B626" i="9"/>
  <c r="A627" i="9"/>
  <c r="F625" i="9"/>
  <c r="G625" i="9"/>
  <c r="H625" i="9"/>
  <c r="C626" i="9"/>
  <c r="L625" i="9"/>
  <c r="I625" i="9"/>
  <c r="J625" i="9"/>
  <c r="M625" i="9"/>
  <c r="K625" i="9"/>
  <c r="D625" i="9" l="1" a="1"/>
  <c r="D625" i="9" s="1"/>
  <c r="E625" i="9" s="1"/>
  <c r="B627" i="9"/>
  <c r="A628" i="9"/>
  <c r="J626" i="9"/>
  <c r="H626" i="9"/>
  <c r="M626" i="9"/>
  <c r="C627" i="9"/>
  <c r="G626" i="9"/>
  <c r="I626" i="9"/>
  <c r="F626" i="9"/>
  <c r="K626" i="9"/>
  <c r="L626" i="9"/>
  <c r="A629" i="9" l="1"/>
  <c r="B628" i="9"/>
  <c r="D626" i="9" a="1"/>
  <c r="D626" i="9" s="1"/>
  <c r="E626" i="9" s="1"/>
  <c r="K627" i="9"/>
  <c r="G627" i="9"/>
  <c r="M627" i="9"/>
  <c r="J627" i="9"/>
  <c r="F627" i="9"/>
  <c r="H627" i="9"/>
  <c r="I627" i="9"/>
  <c r="L627" i="9"/>
  <c r="C628" i="9"/>
  <c r="G628" i="9" l="1"/>
  <c r="F628" i="9"/>
  <c r="I628" i="9"/>
  <c r="M628" i="9"/>
  <c r="C629" i="9"/>
  <c r="K628" i="9"/>
  <c r="L628" i="9"/>
  <c r="J628" i="9"/>
  <c r="H628" i="9"/>
  <c r="D627" i="9" a="1"/>
  <c r="D627" i="9" s="1"/>
  <c r="E627" i="9" s="1"/>
  <c r="B629" i="9"/>
  <c r="A630" i="9"/>
  <c r="G629" i="9" l="1"/>
  <c r="I629" i="9"/>
  <c r="L629" i="9"/>
  <c r="C630" i="9"/>
  <c r="M629" i="9"/>
  <c r="H629" i="9"/>
  <c r="J629" i="9"/>
  <c r="K629" i="9"/>
  <c r="F629" i="9"/>
  <c r="A631" i="9"/>
  <c r="B630" i="9"/>
  <c r="D628" i="9" a="1"/>
  <c r="D628" i="9" s="1"/>
  <c r="E628" i="9" s="1"/>
  <c r="D629" i="9" l="1" a="1"/>
  <c r="D629" i="9" s="1"/>
  <c r="B631" i="9"/>
  <c r="A632" i="9"/>
  <c r="H630" i="9"/>
  <c r="C631" i="9"/>
  <c r="J630" i="9"/>
  <c r="G630" i="9"/>
  <c r="F630" i="9"/>
  <c r="M630" i="9"/>
  <c r="K630" i="9"/>
  <c r="L630" i="9"/>
  <c r="I630" i="9"/>
  <c r="E629" i="9" l="1"/>
  <c r="H631" i="9"/>
  <c r="F631" i="9"/>
  <c r="C632" i="9"/>
  <c r="L631" i="9"/>
  <c r="K631" i="9"/>
  <c r="G631" i="9"/>
  <c r="J631" i="9"/>
  <c r="I631" i="9"/>
  <c r="M631" i="9"/>
  <c r="D630" i="9" a="1"/>
  <c r="D630" i="9" s="1"/>
  <c r="E630" i="9" s="1"/>
  <c r="A633" i="9"/>
  <c r="B632" i="9"/>
  <c r="L632" i="9" l="1"/>
  <c r="M632" i="9"/>
  <c r="I632" i="9"/>
  <c r="F632" i="9"/>
  <c r="G632" i="9"/>
  <c r="H632" i="9"/>
  <c r="K632" i="9"/>
  <c r="C633" i="9"/>
  <c r="J632" i="9"/>
  <c r="A634" i="9"/>
  <c r="B633" i="9"/>
  <c r="D631" i="9" a="1"/>
  <c r="D631" i="9" s="1"/>
  <c r="E631" i="9" s="1"/>
  <c r="J633" i="9" l="1"/>
  <c r="F633" i="9"/>
  <c r="M633" i="9"/>
  <c r="H633" i="9"/>
  <c r="I633" i="9"/>
  <c r="L633" i="9"/>
  <c r="C634" i="9"/>
  <c r="K633" i="9"/>
  <c r="G633" i="9"/>
  <c r="A635" i="9"/>
  <c r="B634" i="9"/>
  <c r="D632" i="9" a="1"/>
  <c r="D632" i="9" s="1"/>
  <c r="E632" i="9" s="1"/>
  <c r="A636" i="9" l="1"/>
  <c r="B635" i="9"/>
  <c r="C635" i="9"/>
  <c r="L634" i="9"/>
  <c r="F634" i="9"/>
  <c r="H634" i="9"/>
  <c r="I634" i="9"/>
  <c r="J634" i="9"/>
  <c r="G634" i="9"/>
  <c r="K634" i="9"/>
  <c r="M634" i="9"/>
  <c r="D633" i="9" a="1"/>
  <c r="D633" i="9" s="1"/>
  <c r="E633" i="9" s="1"/>
  <c r="D634" i="9" l="1" a="1"/>
  <c r="D634" i="9" s="1"/>
  <c r="E634" i="9" s="1"/>
  <c r="G635" i="9"/>
  <c r="J635" i="9"/>
  <c r="I635" i="9"/>
  <c r="K635" i="9"/>
  <c r="L635" i="9"/>
  <c r="C636" i="9"/>
  <c r="M635" i="9"/>
  <c r="F635" i="9"/>
  <c r="H635" i="9"/>
  <c r="A637" i="9"/>
  <c r="B636" i="9"/>
  <c r="D635" i="9" l="1" a="1"/>
  <c r="D635" i="9" s="1"/>
  <c r="E635" i="9" s="1"/>
  <c r="C637" i="9"/>
  <c r="J636" i="9"/>
  <c r="K636" i="9"/>
  <c r="H636" i="9"/>
  <c r="I636" i="9"/>
  <c r="L636" i="9"/>
  <c r="F636" i="9"/>
  <c r="G636" i="9"/>
  <c r="M636" i="9"/>
  <c r="A638" i="9"/>
  <c r="B637" i="9"/>
  <c r="D636" i="9" l="1" a="1"/>
  <c r="D636" i="9" s="1"/>
  <c r="E636" i="9" s="1"/>
  <c r="K637" i="9"/>
  <c r="F637" i="9"/>
  <c r="J637" i="9"/>
  <c r="I637" i="9"/>
  <c r="L637" i="9"/>
  <c r="C638" i="9"/>
  <c r="G637" i="9"/>
  <c r="H637" i="9"/>
  <c r="M637" i="9"/>
  <c r="A639" i="9"/>
  <c r="B638" i="9"/>
  <c r="A640" i="9" l="1"/>
  <c r="B639" i="9"/>
  <c r="J638" i="9"/>
  <c r="H638" i="9"/>
  <c r="C639" i="9"/>
  <c r="I638" i="9"/>
  <c r="M638" i="9"/>
  <c r="F638" i="9"/>
  <c r="G638" i="9"/>
  <c r="K638" i="9"/>
  <c r="L638" i="9"/>
  <c r="D637" i="9" a="1"/>
  <c r="D637" i="9" s="1"/>
  <c r="E637" i="9" s="1"/>
  <c r="I639" i="9" l="1"/>
  <c r="M639" i="9"/>
  <c r="F639" i="9"/>
  <c r="K639" i="9"/>
  <c r="L639" i="9"/>
  <c r="C640" i="9"/>
  <c r="J639" i="9"/>
  <c r="G639" i="9"/>
  <c r="H639" i="9"/>
  <c r="D638" i="9" a="1"/>
  <c r="D638" i="9" s="1"/>
  <c r="E638" i="9" s="1"/>
  <c r="A641" i="9"/>
  <c r="B640" i="9"/>
  <c r="A642" i="9" l="1"/>
  <c r="B641" i="9"/>
  <c r="D639" i="9" a="1"/>
  <c r="D639" i="9" s="1"/>
  <c r="E639" i="9" s="1"/>
  <c r="C641" i="9"/>
  <c r="F640" i="9"/>
  <c r="L640" i="9"/>
  <c r="K640" i="9"/>
  <c r="M640" i="9"/>
  <c r="I640" i="9"/>
  <c r="G640" i="9"/>
  <c r="J640" i="9"/>
  <c r="H640" i="9"/>
  <c r="D640" i="9" l="1" a="1"/>
  <c r="D640" i="9" s="1"/>
  <c r="E640" i="9" s="1"/>
  <c r="H641" i="9"/>
  <c r="J641" i="9"/>
  <c r="C642" i="9"/>
  <c r="I641" i="9"/>
  <c r="L641" i="9"/>
  <c r="K641" i="9"/>
  <c r="M641" i="9"/>
  <c r="F641" i="9"/>
  <c r="G641" i="9"/>
  <c r="A643" i="9"/>
  <c r="B642" i="9"/>
  <c r="D641" i="9" l="1" a="1"/>
  <c r="D641" i="9" s="1"/>
  <c r="E641" i="9" s="1"/>
  <c r="G642" i="9"/>
  <c r="C643" i="9"/>
  <c r="M642" i="9"/>
  <c r="K642" i="9"/>
  <c r="L642" i="9"/>
  <c r="F642" i="9"/>
  <c r="I642" i="9"/>
  <c r="H642" i="9"/>
  <c r="J642" i="9"/>
  <c r="A644" i="9"/>
  <c r="B643" i="9"/>
  <c r="B644" i="9" l="1"/>
  <c r="A645" i="9"/>
  <c r="D642" i="9" a="1"/>
  <c r="D642" i="9" s="1"/>
  <c r="E642" i="9" s="1"/>
  <c r="K643" i="9"/>
  <c r="C644" i="9"/>
  <c r="I643" i="9"/>
  <c r="J643" i="9"/>
  <c r="M643" i="9"/>
  <c r="F643" i="9"/>
  <c r="G643" i="9"/>
  <c r="H643" i="9"/>
  <c r="L643" i="9"/>
  <c r="D643" i="9" l="1" a="1"/>
  <c r="D643" i="9" s="1"/>
  <c r="E643" i="9" s="1"/>
  <c r="I644" i="9"/>
  <c r="K644" i="9"/>
  <c r="F644" i="9"/>
  <c r="J644" i="9"/>
  <c r="C645" i="9"/>
  <c r="G644" i="9"/>
  <c r="H644" i="9"/>
  <c r="L644" i="9"/>
  <c r="M644" i="9"/>
  <c r="B645" i="9"/>
  <c r="A646" i="9"/>
  <c r="B646" i="9" l="1"/>
  <c r="A647" i="9"/>
  <c r="D644" i="9" a="1"/>
  <c r="D644" i="9" s="1"/>
  <c r="E644" i="9" s="1"/>
  <c r="K645" i="9"/>
  <c r="L645" i="9"/>
  <c r="F645" i="9"/>
  <c r="H645" i="9"/>
  <c r="C646" i="9"/>
  <c r="I645" i="9"/>
  <c r="G645" i="9"/>
  <c r="J645" i="9"/>
  <c r="M645" i="9"/>
  <c r="C647" i="9" l="1"/>
  <c r="L646" i="9"/>
  <c r="H646" i="9"/>
  <c r="G646" i="9"/>
  <c r="J646" i="9"/>
  <c r="I646" i="9"/>
  <c r="K646" i="9"/>
  <c r="M646" i="9"/>
  <c r="F646" i="9"/>
  <c r="D645" i="9" a="1"/>
  <c r="D645" i="9" s="1"/>
  <c r="E645" i="9" s="1"/>
  <c r="B647" i="9"/>
  <c r="A648" i="9"/>
  <c r="D646" i="9" l="1" a="1"/>
  <c r="D646" i="9" s="1"/>
  <c r="A649" i="9"/>
  <c r="B648" i="9"/>
  <c r="F647" i="9"/>
  <c r="G647" i="9"/>
  <c r="C648" i="9"/>
  <c r="M647" i="9"/>
  <c r="H647" i="9"/>
  <c r="J647" i="9"/>
  <c r="L647" i="9"/>
  <c r="K647" i="9"/>
  <c r="I647" i="9"/>
  <c r="E646" i="9" l="1"/>
  <c r="M648" i="9"/>
  <c r="J648" i="9"/>
  <c r="L648" i="9"/>
  <c r="F648" i="9"/>
  <c r="H648" i="9"/>
  <c r="I648" i="9"/>
  <c r="K648" i="9"/>
  <c r="C649" i="9"/>
  <c r="G648" i="9"/>
  <c r="D647" i="9" a="1"/>
  <c r="D647" i="9" s="1"/>
  <c r="E647" i="9" s="1"/>
  <c r="B649" i="9"/>
  <c r="A650" i="9"/>
  <c r="B650" i="9" l="1"/>
  <c r="A651" i="9"/>
  <c r="D648" i="9" a="1"/>
  <c r="D648" i="9" s="1"/>
  <c r="E648" i="9" s="1"/>
  <c r="H649" i="9"/>
  <c r="K649" i="9"/>
  <c r="C650" i="9"/>
  <c r="F649" i="9"/>
  <c r="G649" i="9"/>
  <c r="J649" i="9"/>
  <c r="L649" i="9"/>
  <c r="M649" i="9"/>
  <c r="I649" i="9"/>
  <c r="D649" i="9" l="1" a="1"/>
  <c r="D649" i="9" s="1"/>
  <c r="E649" i="9" s="1"/>
  <c r="C651" i="9"/>
  <c r="I650" i="9"/>
  <c r="J650" i="9"/>
  <c r="M650" i="9"/>
  <c r="G650" i="9"/>
  <c r="H650" i="9"/>
  <c r="F650" i="9"/>
  <c r="K650" i="9"/>
  <c r="L650" i="9"/>
  <c r="B651" i="9"/>
  <c r="A652" i="9"/>
  <c r="J651" i="9" l="1"/>
  <c r="H651" i="9"/>
  <c r="G651" i="9"/>
  <c r="I651" i="9"/>
  <c r="K651" i="9"/>
  <c r="L651" i="9"/>
  <c r="C652" i="9"/>
  <c r="F651" i="9"/>
  <c r="M651" i="9"/>
  <c r="A653" i="9"/>
  <c r="B652" i="9"/>
  <c r="D650" i="9" a="1"/>
  <c r="D650" i="9" s="1"/>
  <c r="E650" i="9" s="1"/>
  <c r="B653" i="9" l="1"/>
  <c r="A654" i="9"/>
  <c r="D651" i="9" a="1"/>
  <c r="D651" i="9" s="1"/>
  <c r="E651" i="9" s="1"/>
  <c r="J652" i="9"/>
  <c r="F652" i="9"/>
  <c r="K652" i="9"/>
  <c r="I652" i="9"/>
  <c r="L652" i="9"/>
  <c r="M652" i="9"/>
  <c r="C653" i="9"/>
  <c r="H652" i="9"/>
  <c r="G652" i="9"/>
  <c r="K653" i="9" l="1"/>
  <c r="L653" i="9"/>
  <c r="C654" i="9"/>
  <c r="F653" i="9"/>
  <c r="J653" i="9"/>
  <c r="M653" i="9"/>
  <c r="G653" i="9"/>
  <c r="H653" i="9"/>
  <c r="I653" i="9"/>
  <c r="D652" i="9" a="1"/>
  <c r="D652" i="9" s="1"/>
  <c r="E652" i="9" s="1"/>
  <c r="B654" i="9"/>
  <c r="A655" i="9"/>
  <c r="B655" i="9" l="1"/>
  <c r="A656" i="9"/>
  <c r="D653" i="9" a="1"/>
  <c r="D653" i="9" s="1"/>
  <c r="E653" i="9" s="1"/>
  <c r="G654" i="9"/>
  <c r="C655" i="9"/>
  <c r="I654" i="9"/>
  <c r="H654" i="9"/>
  <c r="J654" i="9"/>
  <c r="L654" i="9"/>
  <c r="K654" i="9"/>
  <c r="F654" i="9"/>
  <c r="M654" i="9"/>
  <c r="D654" i="9" l="1" a="1"/>
  <c r="D654" i="9" s="1"/>
  <c r="E654" i="9" s="1"/>
  <c r="J655" i="9"/>
  <c r="K655" i="9"/>
  <c r="L655" i="9"/>
  <c r="F655" i="9"/>
  <c r="G655" i="9"/>
  <c r="H655" i="9"/>
  <c r="I655" i="9"/>
  <c r="C656" i="9"/>
  <c r="M655" i="9"/>
  <c r="B656" i="9"/>
  <c r="A657" i="9"/>
  <c r="G656" i="9" l="1"/>
  <c r="I656" i="9"/>
  <c r="H656" i="9"/>
  <c r="C657" i="9"/>
  <c r="L656" i="9"/>
  <c r="F656" i="9"/>
  <c r="K656" i="9"/>
  <c r="M656" i="9"/>
  <c r="J656" i="9"/>
  <c r="B657" i="9"/>
  <c r="A658" i="9"/>
  <c r="D655" i="9" a="1"/>
  <c r="D655" i="9" s="1"/>
  <c r="E655" i="9" s="1"/>
  <c r="B658" i="9" l="1"/>
  <c r="A659" i="9"/>
  <c r="D656" i="9" a="1"/>
  <c r="D656" i="9" s="1"/>
  <c r="E656" i="9" s="1"/>
  <c r="G657" i="9"/>
  <c r="H657" i="9"/>
  <c r="K657" i="9"/>
  <c r="M657" i="9"/>
  <c r="F657" i="9"/>
  <c r="I657" i="9"/>
  <c r="J657" i="9"/>
  <c r="L657" i="9"/>
  <c r="C658" i="9"/>
  <c r="D657" i="9" l="1" a="1"/>
  <c r="D657" i="9" s="1"/>
  <c r="E657" i="9" s="1"/>
  <c r="H658" i="9"/>
  <c r="M658" i="9"/>
  <c r="K658" i="9"/>
  <c r="I658" i="9"/>
  <c r="C659" i="9"/>
  <c r="J658" i="9"/>
  <c r="F658" i="9"/>
  <c r="G658" i="9"/>
  <c r="L658" i="9"/>
  <c r="B659" i="9"/>
  <c r="A660" i="9"/>
  <c r="C660" i="9" l="1"/>
  <c r="M659" i="9"/>
  <c r="G659" i="9"/>
  <c r="H659" i="9"/>
  <c r="K659" i="9"/>
  <c r="F659" i="9"/>
  <c r="I659" i="9"/>
  <c r="J659" i="9"/>
  <c r="L659" i="9"/>
  <c r="A661" i="9"/>
  <c r="B660" i="9"/>
  <c r="D658" i="9" a="1"/>
  <c r="D658" i="9" s="1"/>
  <c r="E658" i="9" s="1"/>
  <c r="A662" i="9" l="1"/>
  <c r="B661" i="9"/>
  <c r="D659" i="9" a="1"/>
  <c r="D659" i="9" s="1"/>
  <c r="E659" i="9" s="1"/>
  <c r="C661" i="9"/>
  <c r="K660" i="9"/>
  <c r="M660" i="9"/>
  <c r="H660" i="9"/>
  <c r="F660" i="9"/>
  <c r="G660" i="9"/>
  <c r="L660" i="9"/>
  <c r="I660" i="9"/>
  <c r="J660" i="9"/>
  <c r="D660" i="9" l="1" a="1"/>
  <c r="D660" i="9" s="1"/>
  <c r="E660" i="9" s="1"/>
  <c r="G661" i="9"/>
  <c r="K661" i="9"/>
  <c r="L661" i="9"/>
  <c r="C662" i="9"/>
  <c r="H661" i="9"/>
  <c r="I661" i="9"/>
  <c r="J661" i="9"/>
  <c r="F661" i="9"/>
  <c r="M661" i="9"/>
  <c r="B662" i="9"/>
  <c r="A663" i="9"/>
  <c r="B663" i="9" l="1"/>
  <c r="A664" i="9"/>
  <c r="D661" i="9" a="1"/>
  <c r="D661" i="9" s="1"/>
  <c r="E661" i="9" s="1"/>
  <c r="M662" i="9"/>
  <c r="K662" i="9"/>
  <c r="C663" i="9"/>
  <c r="G662" i="9"/>
  <c r="F662" i="9"/>
  <c r="H662" i="9"/>
  <c r="L662" i="9"/>
  <c r="I662" i="9"/>
  <c r="J662" i="9"/>
  <c r="D662" i="9" l="1" a="1"/>
  <c r="D662" i="9" s="1"/>
  <c r="E662" i="9" s="1"/>
  <c r="M663" i="9"/>
  <c r="J663" i="9"/>
  <c r="I663" i="9"/>
  <c r="K663" i="9"/>
  <c r="F663" i="9"/>
  <c r="G663" i="9"/>
  <c r="C664" i="9"/>
  <c r="L663" i="9"/>
  <c r="H663" i="9"/>
  <c r="A665" i="9"/>
  <c r="B664" i="9"/>
  <c r="B665" i="9" l="1"/>
  <c r="A666" i="9"/>
  <c r="M664" i="9"/>
  <c r="J664" i="9"/>
  <c r="L664" i="9"/>
  <c r="H664" i="9"/>
  <c r="I664" i="9"/>
  <c r="K664" i="9"/>
  <c r="F664" i="9"/>
  <c r="G664" i="9"/>
  <c r="C665" i="9"/>
  <c r="D663" i="9" a="1"/>
  <c r="D663" i="9" s="1"/>
  <c r="E663" i="9" s="1"/>
  <c r="D664" i="9" l="1" a="1"/>
  <c r="D664" i="9" s="1"/>
  <c r="M665" i="9"/>
  <c r="J665" i="9"/>
  <c r="K665" i="9"/>
  <c r="G665" i="9"/>
  <c r="F665" i="9"/>
  <c r="H665" i="9"/>
  <c r="I665" i="9"/>
  <c r="L665" i="9"/>
  <c r="C666" i="9"/>
  <c r="A667" i="9"/>
  <c r="B666" i="9"/>
  <c r="E664" i="9" l="1"/>
  <c r="A668" i="9"/>
  <c r="B667" i="9"/>
  <c r="I666" i="9"/>
  <c r="C667" i="9"/>
  <c r="F666" i="9"/>
  <c r="H666" i="9"/>
  <c r="G666" i="9"/>
  <c r="J666" i="9"/>
  <c r="K666" i="9"/>
  <c r="L666" i="9"/>
  <c r="M666" i="9"/>
  <c r="D665" i="9" a="1"/>
  <c r="D665" i="9" s="1"/>
  <c r="E665" i="9" s="1"/>
  <c r="D666" i="9" l="1" a="1"/>
  <c r="D666" i="9" s="1"/>
  <c r="E666" i="9" s="1"/>
  <c r="L667" i="9"/>
  <c r="G667" i="9"/>
  <c r="I667" i="9"/>
  <c r="H667" i="9"/>
  <c r="J667" i="9"/>
  <c r="K667" i="9"/>
  <c r="C668" i="9"/>
  <c r="M667" i="9"/>
  <c r="F667" i="9"/>
  <c r="B668" i="9"/>
  <c r="A669" i="9"/>
  <c r="D667" i="9" l="1" a="1"/>
  <c r="D667" i="9" s="1"/>
  <c r="A670" i="9"/>
  <c r="B669" i="9"/>
  <c r="M668" i="9"/>
  <c r="H668" i="9"/>
  <c r="I668" i="9"/>
  <c r="L668" i="9"/>
  <c r="F668" i="9"/>
  <c r="J668" i="9"/>
  <c r="K668" i="9"/>
  <c r="C669" i="9"/>
  <c r="G668" i="9"/>
  <c r="E667" i="9" l="1"/>
  <c r="L669" i="9"/>
  <c r="F669" i="9"/>
  <c r="G669" i="9"/>
  <c r="H669" i="9"/>
  <c r="C670" i="9"/>
  <c r="I669" i="9"/>
  <c r="M669" i="9"/>
  <c r="J669" i="9"/>
  <c r="K669" i="9"/>
  <c r="D668" i="9" a="1"/>
  <c r="D668" i="9" s="1"/>
  <c r="E668" i="9" s="1"/>
  <c r="A671" i="9"/>
  <c r="B670" i="9"/>
  <c r="B671" i="9" l="1"/>
  <c r="A672" i="9"/>
  <c r="I670" i="9"/>
  <c r="C671" i="9"/>
  <c r="L670" i="9"/>
  <c r="M670" i="9"/>
  <c r="J670" i="9"/>
  <c r="K670" i="9"/>
  <c r="F670" i="9"/>
  <c r="G670" i="9"/>
  <c r="H670" i="9"/>
  <c r="D669" i="9" a="1"/>
  <c r="D669" i="9" s="1"/>
  <c r="E669" i="9" s="1"/>
  <c r="F671" i="9" l="1"/>
  <c r="M671" i="9"/>
  <c r="C672" i="9"/>
  <c r="K671" i="9"/>
  <c r="J671" i="9"/>
  <c r="L671" i="9"/>
  <c r="G671" i="9"/>
  <c r="H671" i="9"/>
  <c r="I671" i="9"/>
  <c r="D670" i="9" a="1"/>
  <c r="D670" i="9" s="1"/>
  <c r="E670" i="9" s="1"/>
  <c r="A673" i="9"/>
  <c r="B672" i="9"/>
  <c r="B673" i="9" l="1"/>
  <c r="A674" i="9"/>
  <c r="I672" i="9"/>
  <c r="C673" i="9"/>
  <c r="F672" i="9"/>
  <c r="G672" i="9"/>
  <c r="H672" i="9"/>
  <c r="M672" i="9"/>
  <c r="J672" i="9"/>
  <c r="K672" i="9"/>
  <c r="L672" i="9"/>
  <c r="D671" i="9" a="1"/>
  <c r="D671" i="9" s="1"/>
  <c r="E671" i="9" s="1"/>
  <c r="H673" i="9" l="1"/>
  <c r="M673" i="9"/>
  <c r="J673" i="9"/>
  <c r="K673" i="9"/>
  <c r="I673" i="9"/>
  <c r="G673" i="9"/>
  <c r="F673" i="9"/>
  <c r="C674" i="9"/>
  <c r="L673" i="9"/>
  <c r="D672" i="9" a="1"/>
  <c r="D672" i="9" s="1"/>
  <c r="E672" i="9" s="1"/>
  <c r="A675" i="9"/>
  <c r="B674" i="9"/>
  <c r="G674" i="9" l="1"/>
  <c r="M674" i="9"/>
  <c r="H674" i="9"/>
  <c r="F674" i="9"/>
  <c r="L674" i="9"/>
  <c r="I674" i="9"/>
  <c r="J674" i="9"/>
  <c r="K674" i="9"/>
  <c r="C675" i="9"/>
  <c r="A676" i="9"/>
  <c r="B675" i="9"/>
  <c r="D673" i="9" a="1"/>
  <c r="D673" i="9" s="1"/>
  <c r="E673" i="9" s="1"/>
  <c r="D674" i="9" l="1" a="1"/>
  <c r="D674" i="9" s="1"/>
  <c r="A677" i="9"/>
  <c r="B676" i="9"/>
  <c r="K675" i="9"/>
  <c r="L675" i="9"/>
  <c r="M675" i="9"/>
  <c r="C676" i="9"/>
  <c r="G675" i="9"/>
  <c r="I675" i="9"/>
  <c r="J675" i="9"/>
  <c r="F675" i="9"/>
  <c r="H675" i="9"/>
  <c r="E674" i="9" l="1"/>
  <c r="D675" i="9" a="1"/>
  <c r="D675" i="9" s="1"/>
  <c r="E675" i="9" s="1"/>
  <c r="G676" i="9"/>
  <c r="H676" i="9"/>
  <c r="I676" i="9"/>
  <c r="J676" i="9"/>
  <c r="K676" i="9"/>
  <c r="M676" i="9"/>
  <c r="C677" i="9"/>
  <c r="L676" i="9"/>
  <c r="F676" i="9"/>
  <c r="B677" i="9"/>
  <c r="A678" i="9"/>
  <c r="D676" i="9" l="1" a="1"/>
  <c r="D676" i="9" s="1"/>
  <c r="A679" i="9"/>
  <c r="B678" i="9"/>
  <c r="K677" i="9"/>
  <c r="J677" i="9"/>
  <c r="M677" i="9"/>
  <c r="H677" i="9"/>
  <c r="F677" i="9"/>
  <c r="I677" i="9"/>
  <c r="L677" i="9"/>
  <c r="C678" i="9"/>
  <c r="G677" i="9"/>
  <c r="E676" i="9" l="1"/>
  <c r="L678" i="9"/>
  <c r="F678" i="9"/>
  <c r="G678" i="9"/>
  <c r="J678" i="9"/>
  <c r="K678" i="9"/>
  <c r="M678" i="9"/>
  <c r="I678" i="9"/>
  <c r="H678" i="9"/>
  <c r="C679" i="9"/>
  <c r="D677" i="9" a="1"/>
  <c r="D677" i="9" s="1"/>
  <c r="E677" i="9" s="1"/>
  <c r="A680" i="9"/>
  <c r="B679" i="9"/>
  <c r="H679" i="9" l="1"/>
  <c r="G679" i="9"/>
  <c r="M679" i="9"/>
  <c r="F679" i="9"/>
  <c r="J679" i="9"/>
  <c r="K679" i="9"/>
  <c r="L679" i="9"/>
  <c r="C680" i="9"/>
  <c r="I679" i="9"/>
  <c r="B680" i="9"/>
  <c r="A681" i="9"/>
  <c r="D678" i="9" a="1"/>
  <c r="D678" i="9" s="1"/>
  <c r="E678" i="9" s="1"/>
  <c r="D679" i="9" l="1" a="1"/>
  <c r="D679" i="9" s="1"/>
  <c r="A682" i="9"/>
  <c r="B681" i="9"/>
  <c r="G680" i="9"/>
  <c r="J680" i="9"/>
  <c r="K680" i="9"/>
  <c r="L680" i="9"/>
  <c r="I680" i="9"/>
  <c r="H680" i="9"/>
  <c r="M680" i="9"/>
  <c r="F680" i="9"/>
  <c r="C681" i="9"/>
  <c r="E679" i="9" l="1"/>
  <c r="D680" i="9" a="1"/>
  <c r="D680" i="9" s="1"/>
  <c r="H681" i="9"/>
  <c r="I681" i="9"/>
  <c r="F681" i="9"/>
  <c r="L681" i="9"/>
  <c r="M681" i="9"/>
  <c r="J681" i="9"/>
  <c r="G681" i="9"/>
  <c r="K681" i="9"/>
  <c r="C682" i="9"/>
  <c r="A683" i="9"/>
  <c r="B682" i="9"/>
  <c r="E680" i="9" l="1"/>
  <c r="B683" i="9"/>
  <c r="A684" i="9"/>
  <c r="J682" i="9"/>
  <c r="L682" i="9"/>
  <c r="M682" i="9"/>
  <c r="I682" i="9"/>
  <c r="G682" i="9"/>
  <c r="H682" i="9"/>
  <c r="F682" i="9"/>
  <c r="C683" i="9"/>
  <c r="K682" i="9"/>
  <c r="D681" i="9" a="1"/>
  <c r="D681" i="9" s="1"/>
  <c r="E681" i="9" s="1"/>
  <c r="D682" i="9" l="1" a="1"/>
  <c r="D682" i="9" s="1"/>
  <c r="G683" i="9"/>
  <c r="F683" i="9"/>
  <c r="L683" i="9"/>
  <c r="H683" i="9"/>
  <c r="J683" i="9"/>
  <c r="K683" i="9"/>
  <c r="C684" i="9"/>
  <c r="I683" i="9"/>
  <c r="M683" i="9"/>
  <c r="B684" i="9"/>
  <c r="A685" i="9"/>
  <c r="E682" i="9" l="1"/>
  <c r="D683" i="9" a="1"/>
  <c r="D683" i="9" s="1"/>
  <c r="E683" i="9" s="1"/>
  <c r="B685" i="9"/>
  <c r="A686" i="9"/>
  <c r="H684" i="9"/>
  <c r="L684" i="9"/>
  <c r="M684" i="9"/>
  <c r="C685" i="9"/>
  <c r="F684" i="9"/>
  <c r="G684" i="9"/>
  <c r="I684" i="9"/>
  <c r="J684" i="9"/>
  <c r="K684" i="9"/>
  <c r="D684" i="9" l="1" a="1"/>
  <c r="D684" i="9" s="1"/>
  <c r="E684" i="9" s="1"/>
  <c r="F685" i="9"/>
  <c r="M685" i="9"/>
  <c r="C686" i="9"/>
  <c r="K685" i="9"/>
  <c r="L685" i="9"/>
  <c r="I685" i="9"/>
  <c r="G685" i="9"/>
  <c r="H685" i="9"/>
  <c r="J685" i="9"/>
  <c r="B686" i="9"/>
  <c r="A687" i="9"/>
  <c r="D685" i="9" l="1" a="1"/>
  <c r="D685" i="9" s="1"/>
  <c r="E685" i="9" s="1"/>
  <c r="A688" i="9"/>
  <c r="B687" i="9"/>
  <c r="J686" i="9"/>
  <c r="K686" i="9"/>
  <c r="F686" i="9"/>
  <c r="I686" i="9"/>
  <c r="C687" i="9"/>
  <c r="G686" i="9"/>
  <c r="M686" i="9"/>
  <c r="H686" i="9"/>
  <c r="L686" i="9"/>
  <c r="D686" i="9" l="1" a="1"/>
  <c r="D686" i="9" s="1"/>
  <c r="E686" i="9" s="1"/>
  <c r="B688" i="9"/>
  <c r="A689" i="9"/>
  <c r="K687" i="9"/>
  <c r="C688" i="9"/>
  <c r="J687" i="9"/>
  <c r="F687" i="9"/>
  <c r="M687" i="9"/>
  <c r="I687" i="9"/>
  <c r="G687" i="9"/>
  <c r="H687" i="9"/>
  <c r="L687" i="9"/>
  <c r="D687" i="9" l="1" a="1"/>
  <c r="D687" i="9" s="1"/>
  <c r="E687" i="9" s="1"/>
  <c r="B689" i="9"/>
  <c r="A690" i="9"/>
  <c r="M688" i="9"/>
  <c r="F688" i="9"/>
  <c r="J688" i="9"/>
  <c r="L688" i="9"/>
  <c r="H688" i="9"/>
  <c r="I688" i="9"/>
  <c r="G688" i="9"/>
  <c r="K688" i="9"/>
  <c r="C689" i="9"/>
  <c r="L689" i="9" l="1"/>
  <c r="J689" i="9"/>
  <c r="F689" i="9"/>
  <c r="M689" i="9"/>
  <c r="G689" i="9"/>
  <c r="I689" i="9"/>
  <c r="K689" i="9"/>
  <c r="C690" i="9"/>
  <c r="H689" i="9"/>
  <c r="D688" i="9" a="1"/>
  <c r="D688" i="9" s="1"/>
  <c r="E688" i="9" s="1"/>
  <c r="A691" i="9"/>
  <c r="B690" i="9"/>
  <c r="B691" i="9" l="1"/>
  <c r="A692" i="9"/>
  <c r="F690" i="9"/>
  <c r="G690" i="9"/>
  <c r="K690" i="9"/>
  <c r="L690" i="9"/>
  <c r="I690" i="9"/>
  <c r="M690" i="9"/>
  <c r="H690" i="9"/>
  <c r="C691" i="9"/>
  <c r="J690" i="9"/>
  <c r="D689" i="9" a="1"/>
  <c r="D689" i="9" s="1"/>
  <c r="E689" i="9" s="1"/>
  <c r="C692" i="9" l="1"/>
  <c r="F691" i="9"/>
  <c r="K691" i="9"/>
  <c r="L691" i="9"/>
  <c r="H691" i="9"/>
  <c r="I691" i="9"/>
  <c r="J691" i="9"/>
  <c r="M691" i="9"/>
  <c r="G691" i="9"/>
  <c r="D690" i="9" a="1"/>
  <c r="D690" i="9" s="1"/>
  <c r="E690" i="9" s="1"/>
  <c r="A693" i="9"/>
  <c r="B692" i="9"/>
  <c r="A694" i="9" l="1"/>
  <c r="B693" i="9"/>
  <c r="D691" i="9" a="1"/>
  <c r="D691" i="9" s="1"/>
  <c r="E691" i="9" s="1"/>
  <c r="K692" i="9"/>
  <c r="M692" i="9"/>
  <c r="G692" i="9"/>
  <c r="J692" i="9"/>
  <c r="F692" i="9"/>
  <c r="C693" i="9"/>
  <c r="L692" i="9"/>
  <c r="H692" i="9"/>
  <c r="I692" i="9"/>
  <c r="D692" i="9" l="1" a="1"/>
  <c r="D692" i="9" s="1"/>
  <c r="E692" i="9" s="1"/>
  <c r="K693" i="9"/>
  <c r="G693" i="9"/>
  <c r="H693" i="9"/>
  <c r="L693" i="9"/>
  <c r="C694" i="9"/>
  <c r="M693" i="9"/>
  <c r="F693" i="9"/>
  <c r="I693" i="9"/>
  <c r="J693" i="9"/>
  <c r="B694" i="9"/>
  <c r="A695" i="9"/>
  <c r="M694" i="9" l="1"/>
  <c r="C695" i="9"/>
  <c r="H694" i="9"/>
  <c r="F694" i="9"/>
  <c r="G694" i="9"/>
  <c r="I694" i="9"/>
  <c r="K694" i="9"/>
  <c r="J694" i="9"/>
  <c r="L694" i="9"/>
  <c r="B695" i="9"/>
  <c r="A696" i="9"/>
  <c r="D693" i="9" a="1"/>
  <c r="D693" i="9" s="1"/>
  <c r="E693" i="9" s="1"/>
  <c r="D694" i="9" l="1" a="1"/>
  <c r="D694" i="9" s="1"/>
  <c r="E694" i="9" s="1"/>
  <c r="A697" i="9"/>
  <c r="B696" i="9"/>
  <c r="I695" i="9"/>
  <c r="J695" i="9"/>
  <c r="K695" i="9"/>
  <c r="L695" i="9"/>
  <c r="C696" i="9"/>
  <c r="G695" i="9"/>
  <c r="M695" i="9"/>
  <c r="H695" i="9"/>
  <c r="F695" i="9"/>
  <c r="D695" i="9" l="1" a="1"/>
  <c r="D695" i="9" s="1"/>
  <c r="A698" i="9"/>
  <c r="B697" i="9"/>
  <c r="H696" i="9"/>
  <c r="F696" i="9"/>
  <c r="G696" i="9"/>
  <c r="I696" i="9"/>
  <c r="J696" i="9"/>
  <c r="K696" i="9"/>
  <c r="C697" i="9"/>
  <c r="L696" i="9"/>
  <c r="M696" i="9"/>
  <c r="E695" i="9" l="1"/>
  <c r="J697" i="9"/>
  <c r="K697" i="9"/>
  <c r="L697" i="9"/>
  <c r="G697" i="9"/>
  <c r="C698" i="9"/>
  <c r="I697" i="9"/>
  <c r="F697" i="9"/>
  <c r="H697" i="9"/>
  <c r="M697" i="9"/>
  <c r="D696" i="9" a="1"/>
  <c r="D696" i="9" s="1"/>
  <c r="E696" i="9" s="1"/>
  <c r="A699" i="9"/>
  <c r="B698" i="9"/>
  <c r="A700" i="9" l="1"/>
  <c r="B699" i="9"/>
  <c r="D697" i="9" a="1"/>
  <c r="D697" i="9" s="1"/>
  <c r="E697" i="9" s="1"/>
  <c r="C699" i="9"/>
  <c r="J698" i="9"/>
  <c r="K698" i="9"/>
  <c r="G698" i="9"/>
  <c r="H698" i="9"/>
  <c r="L698" i="9"/>
  <c r="M698" i="9"/>
  <c r="F698" i="9"/>
  <c r="I698" i="9"/>
  <c r="L699" i="9" l="1"/>
  <c r="I699" i="9"/>
  <c r="J699" i="9"/>
  <c r="G699" i="9"/>
  <c r="K699" i="9"/>
  <c r="F699" i="9"/>
  <c r="M699" i="9"/>
  <c r="C700" i="9"/>
  <c r="H699" i="9"/>
  <c r="D698" i="9" a="1"/>
  <c r="D698" i="9" s="1"/>
  <c r="E698" i="9" s="1"/>
  <c r="B700" i="9"/>
  <c r="A701" i="9"/>
  <c r="A702" i="9" l="1"/>
  <c r="B701" i="9"/>
  <c r="G700" i="9"/>
  <c r="J700" i="9"/>
  <c r="L700" i="9"/>
  <c r="M700" i="9"/>
  <c r="H700" i="9"/>
  <c r="I700" i="9"/>
  <c r="K700" i="9"/>
  <c r="C701" i="9"/>
  <c r="F700" i="9"/>
  <c r="D699" i="9" a="1"/>
  <c r="D699" i="9" s="1"/>
  <c r="E699" i="9" s="1"/>
  <c r="D700" i="9" l="1" a="1"/>
  <c r="D700" i="9" s="1"/>
  <c r="I701" i="9"/>
  <c r="C702" i="9"/>
  <c r="J701" i="9"/>
  <c r="L701" i="9"/>
  <c r="G701" i="9"/>
  <c r="H701" i="9"/>
  <c r="K701" i="9"/>
  <c r="M701" i="9"/>
  <c r="F701" i="9"/>
  <c r="A703" i="9"/>
  <c r="B702" i="9"/>
  <c r="E700" i="9" l="1"/>
  <c r="D701" i="9" a="1"/>
  <c r="D701" i="9" s="1"/>
  <c r="A704" i="9"/>
  <c r="B703" i="9"/>
  <c r="H702" i="9"/>
  <c r="G702" i="9"/>
  <c r="I702" i="9"/>
  <c r="J702" i="9"/>
  <c r="F702" i="9"/>
  <c r="L702" i="9"/>
  <c r="M702" i="9"/>
  <c r="K702" i="9"/>
  <c r="C703" i="9"/>
  <c r="E701" i="9" l="1"/>
  <c r="D702" i="9" a="1"/>
  <c r="D702" i="9" s="1"/>
  <c r="I703" i="9"/>
  <c r="L703" i="9"/>
  <c r="C704" i="9"/>
  <c r="H703" i="9"/>
  <c r="J703" i="9"/>
  <c r="K703" i="9"/>
  <c r="F703" i="9"/>
  <c r="M703" i="9"/>
  <c r="G703" i="9"/>
  <c r="B704" i="9"/>
  <c r="A705" i="9"/>
  <c r="E702" i="9" l="1"/>
  <c r="B705" i="9"/>
  <c r="A706" i="9"/>
  <c r="D703" i="9" a="1"/>
  <c r="D703" i="9" s="1"/>
  <c r="E703" i="9" s="1"/>
  <c r="J704" i="9"/>
  <c r="K704" i="9"/>
  <c r="L704" i="9"/>
  <c r="M704" i="9"/>
  <c r="F704" i="9"/>
  <c r="H704" i="9"/>
  <c r="I704" i="9"/>
  <c r="C705" i="9"/>
  <c r="G704" i="9"/>
  <c r="D704" i="9" l="1" a="1"/>
  <c r="D704" i="9" s="1"/>
  <c r="E704" i="9" s="1"/>
  <c r="M705" i="9"/>
  <c r="J705" i="9"/>
  <c r="G705" i="9"/>
  <c r="H705" i="9"/>
  <c r="I705" i="9"/>
  <c r="L705" i="9"/>
  <c r="C706" i="9"/>
  <c r="K705" i="9"/>
  <c r="F705" i="9"/>
  <c r="B706" i="9"/>
  <c r="A707" i="9"/>
  <c r="D705" i="9" l="1" a="1"/>
  <c r="D705" i="9" s="1"/>
  <c r="B707" i="9"/>
  <c r="A708" i="9"/>
  <c r="I706" i="9"/>
  <c r="G706" i="9"/>
  <c r="C707" i="9"/>
  <c r="M706" i="9"/>
  <c r="H706" i="9"/>
  <c r="F706" i="9"/>
  <c r="J706" i="9"/>
  <c r="K706" i="9"/>
  <c r="L706" i="9"/>
  <c r="E705" i="9" l="1"/>
  <c r="D706" i="9" a="1"/>
  <c r="D706" i="9" s="1"/>
  <c r="E706" i="9" s="1"/>
  <c r="I707" i="9"/>
  <c r="L707" i="9"/>
  <c r="C708" i="9"/>
  <c r="K707" i="9"/>
  <c r="H707" i="9"/>
  <c r="J707" i="9"/>
  <c r="M707" i="9"/>
  <c r="F707" i="9"/>
  <c r="G707" i="9"/>
  <c r="B708" i="9"/>
  <c r="A709" i="9"/>
  <c r="D707" i="9" l="1" a="1"/>
  <c r="D707" i="9" s="1"/>
  <c r="E707" i="9" s="1"/>
  <c r="C709" i="9"/>
  <c r="M708" i="9"/>
  <c r="K708" i="9"/>
  <c r="L708" i="9"/>
  <c r="F708" i="9"/>
  <c r="G708" i="9"/>
  <c r="H708" i="9"/>
  <c r="I708" i="9"/>
  <c r="J708" i="9"/>
  <c r="B709" i="9"/>
  <c r="A710" i="9"/>
  <c r="F709" i="9" l="1"/>
  <c r="J709" i="9"/>
  <c r="M709" i="9"/>
  <c r="K709" i="9"/>
  <c r="L709" i="9"/>
  <c r="G709" i="9"/>
  <c r="H709" i="9"/>
  <c r="I709" i="9"/>
  <c r="C710" i="9"/>
  <c r="A711" i="9"/>
  <c r="B710" i="9"/>
  <c r="D708" i="9" a="1"/>
  <c r="D708" i="9" s="1"/>
  <c r="E708" i="9" s="1"/>
  <c r="C711" i="9" l="1"/>
  <c r="J710" i="9"/>
  <c r="K710" i="9"/>
  <c r="M710" i="9"/>
  <c r="G710" i="9"/>
  <c r="H710" i="9"/>
  <c r="I710" i="9"/>
  <c r="L710" i="9"/>
  <c r="F710" i="9"/>
  <c r="B711" i="9"/>
  <c r="A712" i="9"/>
  <c r="D709" i="9" a="1"/>
  <c r="D709" i="9" s="1"/>
  <c r="E709" i="9" s="1"/>
  <c r="D710" i="9" l="1" a="1"/>
  <c r="D710" i="9" s="1"/>
  <c r="B712" i="9"/>
  <c r="A713" i="9"/>
  <c r="C712" i="9"/>
  <c r="F711" i="9"/>
  <c r="M711" i="9"/>
  <c r="H711" i="9"/>
  <c r="G711" i="9"/>
  <c r="I711" i="9"/>
  <c r="J711" i="9"/>
  <c r="K711" i="9"/>
  <c r="L711" i="9"/>
  <c r="D711" i="9" l="1" a="1"/>
  <c r="D711" i="9" s="1"/>
  <c r="E711" i="9" s="1"/>
  <c r="E710" i="9"/>
  <c r="C713" i="9"/>
  <c r="I712" i="9"/>
  <c r="H712" i="9"/>
  <c r="L712" i="9"/>
  <c r="M712" i="9"/>
  <c r="G712" i="9"/>
  <c r="J712" i="9"/>
  <c r="F712" i="9"/>
  <c r="K712" i="9"/>
  <c r="A714" i="9"/>
  <c r="B713" i="9"/>
  <c r="D712" i="9" l="1" a="1"/>
  <c r="D712" i="9" s="1"/>
  <c r="B714" i="9"/>
  <c r="A715" i="9"/>
  <c r="C714" i="9"/>
  <c r="I713" i="9"/>
  <c r="J713" i="9"/>
  <c r="K713" i="9"/>
  <c r="L713" i="9"/>
  <c r="F713" i="9"/>
  <c r="G713" i="9"/>
  <c r="H713" i="9"/>
  <c r="M713" i="9"/>
  <c r="E712" i="9" l="1"/>
  <c r="D713" i="9" a="1"/>
  <c r="D713" i="9" s="1"/>
  <c r="E713" i="9" s="1"/>
  <c r="I714" i="9"/>
  <c r="F714" i="9"/>
  <c r="G714" i="9"/>
  <c r="C715" i="9"/>
  <c r="J714" i="9"/>
  <c r="H714" i="9"/>
  <c r="L714" i="9"/>
  <c r="M714" i="9"/>
  <c r="K714" i="9"/>
  <c r="B715" i="9"/>
  <c r="A716" i="9"/>
  <c r="B716" i="9" l="1"/>
  <c r="A717" i="9"/>
  <c r="G715" i="9"/>
  <c r="H715" i="9"/>
  <c r="L715" i="9"/>
  <c r="F715" i="9"/>
  <c r="C716" i="9"/>
  <c r="I715" i="9"/>
  <c r="J715" i="9"/>
  <c r="K715" i="9"/>
  <c r="M715" i="9"/>
  <c r="D714" i="9" a="1"/>
  <c r="D714" i="9" s="1"/>
  <c r="E714" i="9" s="1"/>
  <c r="M716" i="9" l="1"/>
  <c r="F716" i="9"/>
  <c r="K716" i="9"/>
  <c r="I716" i="9"/>
  <c r="L716" i="9"/>
  <c r="C717" i="9"/>
  <c r="J716" i="9"/>
  <c r="G716" i="9"/>
  <c r="H716" i="9"/>
  <c r="D715" i="9" a="1"/>
  <c r="D715" i="9" s="1"/>
  <c r="E715" i="9" s="1"/>
  <c r="A718" i="9"/>
  <c r="B717" i="9"/>
  <c r="A719" i="9" l="1"/>
  <c r="B718" i="9"/>
  <c r="D716" i="9" a="1"/>
  <c r="D716" i="9" s="1"/>
  <c r="E716" i="9" s="1"/>
  <c r="L717" i="9"/>
  <c r="K717" i="9"/>
  <c r="G717" i="9"/>
  <c r="H717" i="9"/>
  <c r="M717" i="9"/>
  <c r="C718" i="9"/>
  <c r="F717" i="9"/>
  <c r="J717" i="9"/>
  <c r="I717" i="9"/>
  <c r="K718" i="9" l="1"/>
  <c r="G718" i="9"/>
  <c r="F718" i="9"/>
  <c r="H718" i="9"/>
  <c r="C719" i="9"/>
  <c r="M718" i="9"/>
  <c r="I718" i="9"/>
  <c r="J718" i="9"/>
  <c r="L718" i="9"/>
  <c r="D717" i="9" a="1"/>
  <c r="D717" i="9" s="1"/>
  <c r="E717" i="9" s="1"/>
  <c r="B719" i="9"/>
  <c r="A720" i="9"/>
  <c r="L719" i="9" l="1"/>
  <c r="C720" i="9"/>
  <c r="J719" i="9"/>
  <c r="K719" i="9"/>
  <c r="F719" i="9"/>
  <c r="M719" i="9"/>
  <c r="G719" i="9"/>
  <c r="H719" i="9"/>
  <c r="I719" i="9"/>
  <c r="B720" i="9"/>
  <c r="A721" i="9"/>
  <c r="D718" i="9" a="1"/>
  <c r="D718" i="9" s="1"/>
  <c r="E718" i="9" s="1"/>
  <c r="B721" i="9" l="1"/>
  <c r="A722" i="9"/>
  <c r="D719" i="9" a="1"/>
  <c r="D719" i="9" s="1"/>
  <c r="E719" i="9" s="1"/>
  <c r="F720" i="9"/>
  <c r="M720" i="9"/>
  <c r="J720" i="9"/>
  <c r="C721" i="9"/>
  <c r="K720" i="9"/>
  <c r="L720" i="9"/>
  <c r="H720" i="9"/>
  <c r="I720" i="9"/>
  <c r="G720" i="9"/>
  <c r="D720" i="9" l="1" a="1"/>
  <c r="D720" i="9" s="1"/>
  <c r="E720" i="9" s="1"/>
  <c r="F721" i="9"/>
  <c r="G721" i="9"/>
  <c r="H721" i="9"/>
  <c r="J721" i="9"/>
  <c r="K721" i="9"/>
  <c r="L721" i="9"/>
  <c r="I721" i="9"/>
  <c r="M721" i="9"/>
  <c r="C722" i="9"/>
  <c r="A723" i="9"/>
  <c r="B722" i="9"/>
  <c r="A724" i="9" l="1"/>
  <c r="B723" i="9"/>
  <c r="C723" i="9"/>
  <c r="K722" i="9"/>
  <c r="J722" i="9"/>
  <c r="L722" i="9"/>
  <c r="M722" i="9"/>
  <c r="G722" i="9"/>
  <c r="H722" i="9"/>
  <c r="I722" i="9"/>
  <c r="F722" i="9"/>
  <c r="D721" i="9" a="1"/>
  <c r="D721" i="9" s="1"/>
  <c r="E721" i="9" s="1"/>
  <c r="D722" i="9" l="1" a="1"/>
  <c r="D722" i="9" s="1"/>
  <c r="H723" i="9"/>
  <c r="F723" i="9"/>
  <c r="K723" i="9"/>
  <c r="C724" i="9"/>
  <c r="L723" i="9"/>
  <c r="I723" i="9"/>
  <c r="J723" i="9"/>
  <c r="M723" i="9"/>
  <c r="G723" i="9"/>
  <c r="A725" i="9"/>
  <c r="B724" i="9"/>
  <c r="E722" i="9" l="1"/>
  <c r="D723" i="9" a="1"/>
  <c r="D723" i="9" s="1"/>
  <c r="E723" i="9" s="1"/>
  <c r="A726" i="9"/>
  <c r="B725" i="9"/>
  <c r="K724" i="9"/>
  <c r="C725" i="9"/>
  <c r="M724" i="9"/>
  <c r="F724" i="9"/>
  <c r="G724" i="9"/>
  <c r="L724" i="9"/>
  <c r="H724" i="9"/>
  <c r="I724" i="9"/>
  <c r="J724" i="9"/>
  <c r="D724" i="9" l="1" a="1"/>
  <c r="D724" i="9" s="1"/>
  <c r="E724" i="9" s="1"/>
  <c r="A727" i="9"/>
  <c r="B726" i="9"/>
  <c r="I725" i="9"/>
  <c r="L725" i="9"/>
  <c r="K725" i="9"/>
  <c r="G725" i="9"/>
  <c r="H725" i="9"/>
  <c r="F725" i="9"/>
  <c r="M725" i="9"/>
  <c r="C726" i="9"/>
  <c r="J725" i="9"/>
  <c r="L726" i="9" l="1"/>
  <c r="F726" i="9"/>
  <c r="G726" i="9"/>
  <c r="J726" i="9"/>
  <c r="H726" i="9"/>
  <c r="C727" i="9"/>
  <c r="K726" i="9"/>
  <c r="I726" i="9"/>
  <c r="M726" i="9"/>
  <c r="A728" i="9"/>
  <c r="B727" i="9"/>
  <c r="D725" i="9" a="1"/>
  <c r="D725" i="9" s="1"/>
  <c r="E725" i="9" s="1"/>
  <c r="A729" i="9" l="1"/>
  <c r="B728" i="9"/>
  <c r="C728" i="9"/>
  <c r="M727" i="9"/>
  <c r="H727" i="9"/>
  <c r="F727" i="9"/>
  <c r="G727" i="9"/>
  <c r="J727" i="9"/>
  <c r="I727" i="9"/>
  <c r="K727" i="9"/>
  <c r="L727" i="9"/>
  <c r="D726" i="9" a="1"/>
  <c r="D726" i="9" s="1"/>
  <c r="E726" i="9" s="1"/>
  <c r="D727" i="9" l="1" a="1"/>
  <c r="D727" i="9" s="1"/>
  <c r="E727" i="9" s="1"/>
  <c r="L728" i="9"/>
  <c r="C729" i="9"/>
  <c r="F728" i="9"/>
  <c r="J728" i="9"/>
  <c r="K728" i="9"/>
  <c r="H728" i="9"/>
  <c r="M728" i="9"/>
  <c r="I728" i="9"/>
  <c r="G728" i="9"/>
  <c r="B729" i="9"/>
  <c r="A730" i="9"/>
  <c r="B730" i="9" l="1"/>
  <c r="A731" i="9"/>
  <c r="D728" i="9" a="1"/>
  <c r="D728" i="9" s="1"/>
  <c r="E728" i="9" s="1"/>
  <c r="L729" i="9"/>
  <c r="J729" i="9"/>
  <c r="M729" i="9"/>
  <c r="C730" i="9"/>
  <c r="G729" i="9"/>
  <c r="I729" i="9"/>
  <c r="F729" i="9"/>
  <c r="H729" i="9"/>
  <c r="K729" i="9"/>
  <c r="D729" i="9" l="1" a="1"/>
  <c r="D729" i="9" s="1"/>
  <c r="E729" i="9" s="1"/>
  <c r="F730" i="9"/>
  <c r="H730" i="9"/>
  <c r="J730" i="9"/>
  <c r="K730" i="9"/>
  <c r="L730" i="9"/>
  <c r="M730" i="9"/>
  <c r="C731" i="9"/>
  <c r="G730" i="9"/>
  <c r="I730" i="9"/>
  <c r="B731" i="9"/>
  <c r="A732" i="9"/>
  <c r="D730" i="9" l="1" a="1"/>
  <c r="D730" i="9" s="1"/>
  <c r="E730" i="9" s="1"/>
  <c r="A733" i="9"/>
  <c r="B732" i="9"/>
  <c r="G731" i="9"/>
  <c r="L731" i="9"/>
  <c r="M731" i="9"/>
  <c r="I731" i="9"/>
  <c r="K731" i="9"/>
  <c r="H731" i="9"/>
  <c r="J731" i="9"/>
  <c r="C732" i="9"/>
  <c r="F731" i="9"/>
  <c r="D731" i="9" l="1" a="1"/>
  <c r="D731" i="9" s="1"/>
  <c r="E731" i="9" s="1"/>
  <c r="B733" i="9"/>
  <c r="A734" i="9"/>
  <c r="I732" i="9"/>
  <c r="L732" i="9"/>
  <c r="M732" i="9"/>
  <c r="K732" i="9"/>
  <c r="J732" i="9"/>
  <c r="F732" i="9"/>
  <c r="G732" i="9"/>
  <c r="H732" i="9"/>
  <c r="C733" i="9"/>
  <c r="D732" i="9" l="1" a="1"/>
  <c r="D732" i="9" s="1"/>
  <c r="E732" i="9" s="1"/>
  <c r="G733" i="9"/>
  <c r="J733" i="9"/>
  <c r="F733" i="9"/>
  <c r="H733" i="9"/>
  <c r="K733" i="9"/>
  <c r="L733" i="9"/>
  <c r="M733" i="9"/>
  <c r="C734" i="9"/>
  <c r="I733" i="9"/>
  <c r="B734" i="9"/>
  <c r="A735" i="9"/>
  <c r="A736" i="9" l="1"/>
  <c r="B735" i="9"/>
  <c r="M734" i="9"/>
  <c r="J734" i="9"/>
  <c r="K734" i="9"/>
  <c r="H734" i="9"/>
  <c r="L734" i="9"/>
  <c r="F734" i="9"/>
  <c r="C735" i="9"/>
  <c r="I734" i="9"/>
  <c r="G734" i="9"/>
  <c r="D733" i="9" a="1"/>
  <c r="D733" i="9" s="1"/>
  <c r="E733" i="9" s="1"/>
  <c r="C736" i="9" l="1"/>
  <c r="I735" i="9"/>
  <c r="J735" i="9"/>
  <c r="H735" i="9"/>
  <c r="F735" i="9"/>
  <c r="M735" i="9"/>
  <c r="G735" i="9"/>
  <c r="K735" i="9"/>
  <c r="L735" i="9"/>
  <c r="D734" i="9" a="1"/>
  <c r="D734" i="9" s="1"/>
  <c r="E734" i="9" s="1"/>
  <c r="B736" i="9"/>
  <c r="A737" i="9"/>
  <c r="B737" i="9" l="1"/>
  <c r="A738" i="9"/>
  <c r="D735" i="9" a="1"/>
  <c r="D735" i="9" s="1"/>
  <c r="E735" i="9" s="1"/>
  <c r="L736" i="9"/>
  <c r="I736" i="9"/>
  <c r="G736" i="9"/>
  <c r="H736" i="9"/>
  <c r="C737" i="9"/>
  <c r="M736" i="9"/>
  <c r="F736" i="9"/>
  <c r="J736" i="9"/>
  <c r="K736" i="9"/>
  <c r="L737" i="9" l="1"/>
  <c r="M737" i="9"/>
  <c r="J737" i="9"/>
  <c r="F737" i="9"/>
  <c r="G737" i="9"/>
  <c r="H737" i="9"/>
  <c r="C738" i="9"/>
  <c r="I737" i="9"/>
  <c r="K737" i="9"/>
  <c r="D736" i="9" a="1"/>
  <c r="D736" i="9" s="1"/>
  <c r="E736" i="9" s="1"/>
  <c r="A739" i="9"/>
  <c r="B738" i="9"/>
  <c r="A740" i="9" l="1"/>
  <c r="B739" i="9"/>
  <c r="D737" i="9" a="1"/>
  <c r="D737" i="9" s="1"/>
  <c r="E737" i="9" s="1"/>
  <c r="I738" i="9"/>
  <c r="F738" i="9"/>
  <c r="G738" i="9"/>
  <c r="H738" i="9"/>
  <c r="K738" i="9"/>
  <c r="L738" i="9"/>
  <c r="M738" i="9"/>
  <c r="J738" i="9"/>
  <c r="C739" i="9"/>
  <c r="L739" i="9" l="1"/>
  <c r="J739" i="9"/>
  <c r="C740" i="9"/>
  <c r="H739" i="9"/>
  <c r="M739" i="9"/>
  <c r="K739" i="9"/>
  <c r="F739" i="9"/>
  <c r="G739" i="9"/>
  <c r="I739" i="9"/>
  <c r="D738" i="9" a="1"/>
  <c r="D738" i="9" s="1"/>
  <c r="E738" i="9" s="1"/>
  <c r="B740" i="9"/>
  <c r="A741" i="9"/>
  <c r="A742" i="9" l="1"/>
  <c r="B741" i="9"/>
  <c r="D739" i="9" a="1"/>
  <c r="D739" i="9" s="1"/>
  <c r="E739" i="9" s="1"/>
  <c r="K740" i="9"/>
  <c r="C741" i="9"/>
  <c r="J740" i="9"/>
  <c r="M740" i="9"/>
  <c r="F740" i="9"/>
  <c r="G740" i="9"/>
  <c r="L740" i="9"/>
  <c r="H740" i="9"/>
  <c r="I740" i="9"/>
  <c r="D740" i="9" l="1" a="1"/>
  <c r="D740" i="9" s="1"/>
  <c r="E740" i="9" s="1"/>
  <c r="H741" i="9"/>
  <c r="G741" i="9"/>
  <c r="L741" i="9"/>
  <c r="C742" i="9"/>
  <c r="I741" i="9"/>
  <c r="K741" i="9"/>
  <c r="F741" i="9"/>
  <c r="M741" i="9"/>
  <c r="J741" i="9"/>
  <c r="B742" i="9"/>
  <c r="A743" i="9"/>
  <c r="B743" i="9" l="1"/>
  <c r="A744" i="9"/>
  <c r="D741" i="9" a="1"/>
  <c r="D741" i="9" s="1"/>
  <c r="E741" i="9" s="1"/>
  <c r="K742" i="9"/>
  <c r="L742" i="9"/>
  <c r="M742" i="9"/>
  <c r="F742" i="9"/>
  <c r="J742" i="9"/>
  <c r="I742" i="9"/>
  <c r="G742" i="9"/>
  <c r="H742" i="9"/>
  <c r="C743" i="9"/>
  <c r="J743" i="9" l="1"/>
  <c r="F743" i="9"/>
  <c r="L743" i="9"/>
  <c r="M743" i="9"/>
  <c r="K743" i="9"/>
  <c r="H743" i="9"/>
  <c r="C744" i="9"/>
  <c r="I743" i="9"/>
  <c r="G743" i="9"/>
  <c r="D742" i="9" a="1"/>
  <c r="D742" i="9" s="1"/>
  <c r="E742" i="9" s="1"/>
  <c r="A745" i="9"/>
  <c r="B744" i="9"/>
  <c r="B745" i="9" l="1"/>
  <c r="A746" i="9"/>
  <c r="I744" i="9"/>
  <c r="C745" i="9"/>
  <c r="K744" i="9"/>
  <c r="F744" i="9"/>
  <c r="J744" i="9"/>
  <c r="L744" i="9"/>
  <c r="M744" i="9"/>
  <c r="G744" i="9"/>
  <c r="H744" i="9"/>
  <c r="D743" i="9" a="1"/>
  <c r="D743" i="9" s="1"/>
  <c r="E743" i="9" s="1"/>
  <c r="H745" i="9" l="1"/>
  <c r="M745" i="9"/>
  <c r="C746" i="9"/>
  <c r="I745" i="9"/>
  <c r="G745" i="9"/>
  <c r="K745" i="9"/>
  <c r="L745" i="9"/>
  <c r="F745" i="9"/>
  <c r="J745" i="9"/>
  <c r="D744" i="9" a="1"/>
  <c r="D744" i="9" s="1"/>
  <c r="E744" i="9" s="1"/>
  <c r="B746" i="9"/>
  <c r="A747" i="9"/>
  <c r="H746" i="9" l="1"/>
  <c r="J746" i="9"/>
  <c r="K746" i="9"/>
  <c r="F746" i="9"/>
  <c r="G746" i="9"/>
  <c r="C747" i="9"/>
  <c r="I746" i="9"/>
  <c r="L746" i="9"/>
  <c r="M746" i="9"/>
  <c r="A748" i="9"/>
  <c r="B747" i="9"/>
  <c r="D745" i="9" a="1"/>
  <c r="D745" i="9" s="1"/>
  <c r="E745" i="9" s="1"/>
  <c r="M747" i="9" l="1"/>
  <c r="C748" i="9"/>
  <c r="G747" i="9"/>
  <c r="K747" i="9"/>
  <c r="L747" i="9"/>
  <c r="I747" i="9"/>
  <c r="J747" i="9"/>
  <c r="H747" i="9"/>
  <c r="F747" i="9"/>
  <c r="A749" i="9"/>
  <c r="B748" i="9"/>
  <c r="D746" i="9" a="1"/>
  <c r="D746" i="9" s="1"/>
  <c r="E746" i="9" s="1"/>
  <c r="D747" i="9" l="1" a="1"/>
  <c r="D747" i="9" s="1"/>
  <c r="A750" i="9"/>
  <c r="B749" i="9"/>
  <c r="C749" i="9"/>
  <c r="H748" i="9"/>
  <c r="I748" i="9"/>
  <c r="J748" i="9"/>
  <c r="F748" i="9"/>
  <c r="M748" i="9"/>
  <c r="G748" i="9"/>
  <c r="L748" i="9"/>
  <c r="K748" i="9"/>
  <c r="E747" i="9" l="1"/>
  <c r="D748" i="9" a="1"/>
  <c r="D748" i="9" s="1"/>
  <c r="E748" i="9" s="1"/>
  <c r="J749" i="9"/>
  <c r="K749" i="9"/>
  <c r="F749" i="9"/>
  <c r="C750" i="9"/>
  <c r="G749" i="9"/>
  <c r="H749" i="9"/>
  <c r="I749" i="9"/>
  <c r="M749" i="9"/>
  <c r="L749" i="9"/>
  <c r="A751" i="9"/>
  <c r="B750" i="9"/>
  <c r="D749" i="9" l="1" a="1"/>
  <c r="D749" i="9" s="1"/>
  <c r="E749" i="9" s="1"/>
  <c r="A752" i="9"/>
  <c r="B751" i="9"/>
  <c r="M750" i="9"/>
  <c r="H750" i="9"/>
  <c r="J750" i="9"/>
  <c r="K750" i="9"/>
  <c r="F750" i="9"/>
  <c r="G750" i="9"/>
  <c r="I750" i="9"/>
  <c r="C751" i="9"/>
  <c r="L750" i="9"/>
  <c r="D750" i="9" l="1" a="1"/>
  <c r="D750" i="9" s="1"/>
  <c r="E750" i="9" s="1"/>
  <c r="B752" i="9"/>
  <c r="A753" i="9"/>
  <c r="C752" i="9"/>
  <c r="L751" i="9"/>
  <c r="M751" i="9"/>
  <c r="H751" i="9"/>
  <c r="F751" i="9"/>
  <c r="I751" i="9"/>
  <c r="K751" i="9"/>
  <c r="G751" i="9"/>
  <c r="J751" i="9"/>
  <c r="F752" i="9" l="1"/>
  <c r="J752" i="9"/>
  <c r="H752" i="9"/>
  <c r="C753" i="9"/>
  <c r="L752" i="9"/>
  <c r="M752" i="9"/>
  <c r="G752" i="9"/>
  <c r="I752" i="9"/>
  <c r="K752" i="9"/>
  <c r="B753" i="9"/>
  <c r="A754" i="9"/>
  <c r="D751" i="9" a="1"/>
  <c r="D751" i="9" s="1"/>
  <c r="E751" i="9" s="1"/>
  <c r="B754" i="9" l="1"/>
  <c r="A755" i="9"/>
  <c r="L753" i="9"/>
  <c r="G753" i="9"/>
  <c r="H753" i="9"/>
  <c r="C754" i="9"/>
  <c r="K753" i="9"/>
  <c r="M753" i="9"/>
  <c r="F753" i="9"/>
  <c r="I753" i="9"/>
  <c r="J753" i="9"/>
  <c r="D752" i="9" a="1"/>
  <c r="D752" i="9" s="1"/>
  <c r="E752" i="9" s="1"/>
  <c r="D753" i="9" l="1" a="1"/>
  <c r="D753" i="9" s="1"/>
  <c r="E753" i="9" s="1"/>
  <c r="F754" i="9"/>
  <c r="L754" i="9"/>
  <c r="C755" i="9"/>
  <c r="M754" i="9"/>
  <c r="G754" i="9"/>
  <c r="I754" i="9"/>
  <c r="J754" i="9"/>
  <c r="K754" i="9"/>
  <c r="H754" i="9"/>
  <c r="B755" i="9"/>
  <c r="A756" i="9"/>
  <c r="A757" i="9" l="1"/>
  <c r="B756" i="9"/>
  <c r="D754" i="9" a="1"/>
  <c r="D754" i="9" s="1"/>
  <c r="E754" i="9" s="1"/>
  <c r="K755" i="9"/>
  <c r="J755" i="9"/>
  <c r="F755" i="9"/>
  <c r="I755" i="9"/>
  <c r="M755" i="9"/>
  <c r="H755" i="9"/>
  <c r="L755" i="9"/>
  <c r="C756" i="9"/>
  <c r="G755" i="9"/>
  <c r="H756" i="9" l="1"/>
  <c r="L756" i="9"/>
  <c r="M756" i="9"/>
  <c r="J756" i="9"/>
  <c r="C757" i="9"/>
  <c r="K756" i="9"/>
  <c r="F756" i="9"/>
  <c r="G756" i="9"/>
  <c r="I756" i="9"/>
  <c r="D755" i="9" a="1"/>
  <c r="D755" i="9" s="1"/>
  <c r="E755" i="9" s="1"/>
  <c r="A758" i="9"/>
  <c r="B757" i="9"/>
  <c r="B758" i="9" l="1"/>
  <c r="A759" i="9"/>
  <c r="D756" i="9" a="1"/>
  <c r="D756" i="9" s="1"/>
  <c r="E756" i="9" s="1"/>
  <c r="H757" i="9"/>
  <c r="J757" i="9"/>
  <c r="K757" i="9"/>
  <c r="L757" i="9"/>
  <c r="C758" i="9"/>
  <c r="F757" i="9"/>
  <c r="G757" i="9"/>
  <c r="I757" i="9"/>
  <c r="M757" i="9"/>
  <c r="D757" i="9" l="1" a="1"/>
  <c r="D757" i="9" s="1"/>
  <c r="E757" i="9" s="1"/>
  <c r="M758" i="9"/>
  <c r="K758" i="9"/>
  <c r="J758" i="9"/>
  <c r="F758" i="9"/>
  <c r="I758" i="9"/>
  <c r="G758" i="9"/>
  <c r="H758" i="9"/>
  <c r="L758" i="9"/>
  <c r="C759" i="9"/>
  <c r="A760" i="9"/>
  <c r="B759" i="9"/>
  <c r="A761" i="9" l="1"/>
  <c r="B760" i="9"/>
  <c r="C760" i="9"/>
  <c r="M759" i="9"/>
  <c r="G759" i="9"/>
  <c r="F759" i="9"/>
  <c r="L759" i="9"/>
  <c r="I759" i="9"/>
  <c r="J759" i="9"/>
  <c r="H759" i="9"/>
  <c r="K759" i="9"/>
  <c r="D758" i="9" a="1"/>
  <c r="D758" i="9" s="1"/>
  <c r="E758" i="9" s="1"/>
  <c r="D759" i="9" l="1" a="1"/>
  <c r="D759" i="9" s="1"/>
  <c r="E759" i="9" s="1"/>
  <c r="K760" i="9"/>
  <c r="H760" i="9"/>
  <c r="F760" i="9"/>
  <c r="J760" i="9"/>
  <c r="M760" i="9"/>
  <c r="C761" i="9"/>
  <c r="G760" i="9"/>
  <c r="I760" i="9"/>
  <c r="L760" i="9"/>
  <c r="B761" i="9"/>
  <c r="A762" i="9"/>
  <c r="A763" i="9" l="1"/>
  <c r="B762" i="9"/>
  <c r="D760" i="9" a="1"/>
  <c r="D760" i="9" s="1"/>
  <c r="E760" i="9" s="1"/>
  <c r="L761" i="9"/>
  <c r="F761" i="9"/>
  <c r="M761" i="9"/>
  <c r="G761" i="9"/>
  <c r="H761" i="9"/>
  <c r="I761" i="9"/>
  <c r="K761" i="9"/>
  <c r="C762" i="9"/>
  <c r="J761" i="9"/>
  <c r="H762" i="9" l="1"/>
  <c r="G762" i="9"/>
  <c r="K762" i="9"/>
  <c r="M762" i="9"/>
  <c r="C763" i="9"/>
  <c r="F762" i="9"/>
  <c r="J762" i="9"/>
  <c r="L762" i="9"/>
  <c r="I762" i="9"/>
  <c r="D761" i="9" a="1"/>
  <c r="D761" i="9" s="1"/>
  <c r="E761" i="9" s="1"/>
  <c r="A764" i="9"/>
  <c r="B763" i="9"/>
  <c r="A765" i="9" l="1"/>
  <c r="B764" i="9"/>
  <c r="D762" i="9" a="1"/>
  <c r="D762" i="9" s="1"/>
  <c r="E762" i="9" s="1"/>
  <c r="I763" i="9"/>
  <c r="L763" i="9"/>
  <c r="J763" i="9"/>
  <c r="H763" i="9"/>
  <c r="C764" i="9"/>
  <c r="G763" i="9"/>
  <c r="F763" i="9"/>
  <c r="K763" i="9"/>
  <c r="M763" i="9"/>
  <c r="D763" i="9" l="1" a="1"/>
  <c r="D763" i="9" s="1"/>
  <c r="E763" i="9" s="1"/>
  <c r="I764" i="9"/>
  <c r="L764" i="9"/>
  <c r="J764" i="9"/>
  <c r="M764" i="9"/>
  <c r="H764" i="9"/>
  <c r="C765" i="9"/>
  <c r="K764" i="9"/>
  <c r="F764" i="9"/>
  <c r="G764" i="9"/>
  <c r="B765" i="9"/>
  <c r="A766" i="9"/>
  <c r="B766" i="9" l="1"/>
  <c r="A767" i="9"/>
  <c r="D764" i="9" a="1"/>
  <c r="D764" i="9" s="1"/>
  <c r="E764" i="9" s="1"/>
  <c r="G765" i="9"/>
  <c r="H765" i="9"/>
  <c r="J765" i="9"/>
  <c r="L765" i="9"/>
  <c r="I765" i="9"/>
  <c r="C766" i="9"/>
  <c r="M765" i="9"/>
  <c r="F765" i="9"/>
  <c r="K765" i="9"/>
  <c r="J766" i="9" l="1"/>
  <c r="C767" i="9"/>
  <c r="I766" i="9"/>
  <c r="G766" i="9"/>
  <c r="H766" i="9"/>
  <c r="K766" i="9"/>
  <c r="L766" i="9"/>
  <c r="M766" i="9"/>
  <c r="F766" i="9"/>
  <c r="D765" i="9" a="1"/>
  <c r="D765" i="9" s="1"/>
  <c r="E765" i="9" s="1"/>
  <c r="B767" i="9"/>
  <c r="A768" i="9"/>
  <c r="A769" i="9" l="1"/>
  <c r="B768" i="9"/>
  <c r="D766" i="9" a="1"/>
  <c r="D766" i="9" s="1"/>
  <c r="E766" i="9" s="1"/>
  <c r="J767" i="9"/>
  <c r="K767" i="9"/>
  <c r="F767" i="9"/>
  <c r="G767" i="9"/>
  <c r="I767" i="9"/>
  <c r="M767" i="9"/>
  <c r="H767" i="9"/>
  <c r="L767" i="9"/>
  <c r="C768" i="9"/>
  <c r="J768" i="9" l="1"/>
  <c r="M768" i="9"/>
  <c r="G768" i="9"/>
  <c r="L768" i="9"/>
  <c r="F768" i="9"/>
  <c r="K768" i="9"/>
  <c r="C769" i="9"/>
  <c r="I768" i="9"/>
  <c r="H768" i="9"/>
  <c r="D767" i="9" a="1"/>
  <c r="D767" i="9" s="1"/>
  <c r="E767" i="9" s="1"/>
  <c r="B769" i="9"/>
  <c r="A770" i="9"/>
  <c r="B770" i="9" l="1"/>
  <c r="A771" i="9"/>
  <c r="F769" i="9"/>
  <c r="M769" i="9"/>
  <c r="C770" i="9"/>
  <c r="I769" i="9"/>
  <c r="J769" i="9"/>
  <c r="H769" i="9"/>
  <c r="K769" i="9"/>
  <c r="L769" i="9"/>
  <c r="G769" i="9"/>
  <c r="D768" i="9" a="1"/>
  <c r="D768" i="9" s="1"/>
  <c r="E768" i="9" s="1"/>
  <c r="G770" i="9" l="1"/>
  <c r="J770" i="9"/>
  <c r="K770" i="9"/>
  <c r="I770" i="9"/>
  <c r="M770" i="9"/>
  <c r="C771" i="9"/>
  <c r="F770" i="9"/>
  <c r="H770" i="9"/>
  <c r="L770" i="9"/>
  <c r="D769" i="9" a="1"/>
  <c r="D769" i="9" s="1"/>
  <c r="E769" i="9" s="1"/>
  <c r="A772" i="9"/>
  <c r="B771" i="9"/>
  <c r="B772" i="9" l="1"/>
  <c r="A773" i="9"/>
  <c r="D770" i="9" a="1"/>
  <c r="D770" i="9" s="1"/>
  <c r="E770" i="9" s="1"/>
  <c r="L771" i="9"/>
  <c r="C772" i="9"/>
  <c r="G771" i="9"/>
  <c r="F771" i="9"/>
  <c r="H771" i="9"/>
  <c r="M771" i="9"/>
  <c r="I771" i="9"/>
  <c r="J771" i="9"/>
  <c r="K771" i="9"/>
  <c r="D771" i="9" l="1" a="1"/>
  <c r="D771" i="9" s="1"/>
  <c r="E771" i="9" s="1"/>
  <c r="C773" i="9"/>
  <c r="H772" i="9"/>
  <c r="I772" i="9"/>
  <c r="K772" i="9"/>
  <c r="J772" i="9"/>
  <c r="L772" i="9"/>
  <c r="M772" i="9"/>
  <c r="G772" i="9"/>
  <c r="F772" i="9"/>
  <c r="A774" i="9"/>
  <c r="B773" i="9"/>
  <c r="J773" i="9" l="1"/>
  <c r="I773" i="9"/>
  <c r="F773" i="9"/>
  <c r="M773" i="9"/>
  <c r="G773" i="9"/>
  <c r="H773" i="9"/>
  <c r="K773" i="9"/>
  <c r="C774" i="9"/>
  <c r="L773" i="9"/>
  <c r="A775" i="9"/>
  <c r="B774" i="9"/>
  <c r="D772" i="9" a="1"/>
  <c r="D772" i="9" s="1"/>
  <c r="E772" i="9" s="1"/>
  <c r="A776" i="9" l="1"/>
  <c r="B775" i="9"/>
  <c r="K774" i="9"/>
  <c r="L774" i="9"/>
  <c r="I774" i="9"/>
  <c r="H774" i="9"/>
  <c r="J774" i="9"/>
  <c r="M774" i="9"/>
  <c r="F774" i="9"/>
  <c r="G774" i="9"/>
  <c r="C775" i="9"/>
  <c r="D773" i="9" a="1"/>
  <c r="D773" i="9" s="1"/>
  <c r="E773" i="9" s="1"/>
  <c r="C776" i="9" l="1"/>
  <c r="J775" i="9"/>
  <c r="K775" i="9"/>
  <c r="L775" i="9"/>
  <c r="F775" i="9"/>
  <c r="M775" i="9"/>
  <c r="H775" i="9"/>
  <c r="G775" i="9"/>
  <c r="I775" i="9"/>
  <c r="D774" i="9" a="1"/>
  <c r="D774" i="9" s="1"/>
  <c r="E774" i="9" s="1"/>
  <c r="A777" i="9"/>
  <c r="B776" i="9"/>
  <c r="A778" i="9" l="1"/>
  <c r="B777" i="9"/>
  <c r="D775" i="9" a="1"/>
  <c r="D775" i="9" s="1"/>
  <c r="E775" i="9" s="1"/>
  <c r="F776" i="9"/>
  <c r="M776" i="9"/>
  <c r="G776" i="9"/>
  <c r="H776" i="9"/>
  <c r="I776" i="9"/>
  <c r="J776" i="9"/>
  <c r="L776" i="9"/>
  <c r="C777" i="9"/>
  <c r="K776" i="9"/>
  <c r="G777" i="9" l="1"/>
  <c r="L777" i="9"/>
  <c r="M777" i="9"/>
  <c r="C778" i="9"/>
  <c r="F777" i="9"/>
  <c r="I777" i="9"/>
  <c r="J777" i="9"/>
  <c r="K777" i="9"/>
  <c r="H777" i="9"/>
  <c r="D776" i="9" a="1"/>
  <c r="D776" i="9" s="1"/>
  <c r="E776" i="9" s="1"/>
  <c r="B778" i="9"/>
  <c r="A779" i="9"/>
  <c r="G778" i="9" l="1"/>
  <c r="F778" i="9"/>
  <c r="I778" i="9"/>
  <c r="C779" i="9"/>
  <c r="H778" i="9"/>
  <c r="J778" i="9"/>
  <c r="K778" i="9"/>
  <c r="L778" i="9"/>
  <c r="M778" i="9"/>
  <c r="B779" i="9"/>
  <c r="A780" i="9"/>
  <c r="D777" i="9" a="1"/>
  <c r="D777" i="9" s="1"/>
  <c r="E777" i="9" s="1"/>
  <c r="A781" i="9" l="1"/>
  <c r="B780" i="9"/>
  <c r="K779" i="9"/>
  <c r="I779" i="9"/>
  <c r="C780" i="9"/>
  <c r="F779" i="9"/>
  <c r="M779" i="9"/>
  <c r="G779" i="9"/>
  <c r="H779" i="9"/>
  <c r="L779" i="9"/>
  <c r="J779" i="9"/>
  <c r="D778" i="9" a="1"/>
  <c r="D778" i="9" s="1"/>
  <c r="E778" i="9" s="1"/>
  <c r="D779" i="9" l="1" a="1"/>
  <c r="D779" i="9" s="1"/>
  <c r="E779" i="9" s="1"/>
  <c r="I780" i="9"/>
  <c r="F780" i="9"/>
  <c r="H780" i="9"/>
  <c r="K780" i="9"/>
  <c r="J780" i="9"/>
  <c r="C781" i="9"/>
  <c r="G780" i="9"/>
  <c r="L780" i="9"/>
  <c r="M780" i="9"/>
  <c r="A782" i="9"/>
  <c r="B781" i="9"/>
  <c r="D780" i="9" l="1" a="1"/>
  <c r="D780" i="9" s="1"/>
  <c r="E780" i="9" s="1"/>
  <c r="A783" i="9"/>
  <c r="B782" i="9"/>
  <c r="F781" i="9"/>
  <c r="H781" i="9"/>
  <c r="J781" i="9"/>
  <c r="I781" i="9"/>
  <c r="K781" i="9"/>
  <c r="L781" i="9"/>
  <c r="G781" i="9"/>
  <c r="C782" i="9"/>
  <c r="M781" i="9"/>
  <c r="D781" i="9" l="1" a="1"/>
  <c r="D781" i="9" s="1"/>
  <c r="E781" i="9" s="1"/>
  <c r="C783" i="9"/>
  <c r="J782" i="9"/>
  <c r="I782" i="9"/>
  <c r="K782" i="9"/>
  <c r="H782" i="9"/>
  <c r="L782" i="9"/>
  <c r="G782" i="9"/>
  <c r="F782" i="9"/>
  <c r="M782" i="9"/>
  <c r="A784" i="9"/>
  <c r="B783" i="9"/>
  <c r="C784" i="9" l="1"/>
  <c r="H783" i="9"/>
  <c r="L783" i="9"/>
  <c r="F783" i="9"/>
  <c r="G783" i="9"/>
  <c r="I783" i="9"/>
  <c r="J783" i="9"/>
  <c r="K783" i="9"/>
  <c r="M783" i="9"/>
  <c r="A785" i="9"/>
  <c r="B784" i="9"/>
  <c r="D782" i="9" a="1"/>
  <c r="D782" i="9" s="1"/>
  <c r="E782" i="9" s="1"/>
  <c r="M784" i="9" l="1"/>
  <c r="H784" i="9"/>
  <c r="I784" i="9"/>
  <c r="F784" i="9"/>
  <c r="L784" i="9"/>
  <c r="K784" i="9"/>
  <c r="C785" i="9"/>
  <c r="J784" i="9"/>
  <c r="G784" i="9"/>
  <c r="B785" i="9"/>
  <c r="A786" i="9"/>
  <c r="D783" i="9" a="1"/>
  <c r="D783" i="9" s="1"/>
  <c r="E783" i="9" s="1"/>
  <c r="A787" i="9" l="1"/>
  <c r="B786" i="9"/>
  <c r="L785" i="9"/>
  <c r="F785" i="9"/>
  <c r="K785" i="9"/>
  <c r="I785" i="9"/>
  <c r="J785" i="9"/>
  <c r="G785" i="9"/>
  <c r="H785" i="9"/>
  <c r="M785" i="9"/>
  <c r="C786" i="9"/>
  <c r="D784" i="9" a="1"/>
  <c r="D784" i="9" s="1"/>
  <c r="E784" i="9" s="1"/>
  <c r="M786" i="9" l="1"/>
  <c r="G786" i="9"/>
  <c r="K786" i="9"/>
  <c r="L786" i="9"/>
  <c r="H786" i="9"/>
  <c r="F786" i="9"/>
  <c r="C787" i="9"/>
  <c r="I786" i="9"/>
  <c r="J786" i="9"/>
  <c r="D785" i="9" a="1"/>
  <c r="D785" i="9" s="1"/>
  <c r="E785" i="9" s="1"/>
  <c r="B787" i="9"/>
  <c r="A788" i="9"/>
  <c r="A789" i="9" l="1"/>
  <c r="B788" i="9"/>
  <c r="D786" i="9" a="1"/>
  <c r="D786" i="9" s="1"/>
  <c r="E786" i="9" s="1"/>
  <c r="I787" i="9"/>
  <c r="K787" i="9"/>
  <c r="M787" i="9"/>
  <c r="J787" i="9"/>
  <c r="F787" i="9"/>
  <c r="H787" i="9"/>
  <c r="L787" i="9"/>
  <c r="C788" i="9"/>
  <c r="G787" i="9"/>
  <c r="M788" i="9" l="1"/>
  <c r="F788" i="9"/>
  <c r="C789" i="9"/>
  <c r="K788" i="9"/>
  <c r="G788" i="9"/>
  <c r="J788" i="9"/>
  <c r="L788" i="9"/>
  <c r="H788" i="9"/>
  <c r="I788" i="9"/>
  <c r="D787" i="9" a="1"/>
  <c r="D787" i="9" s="1"/>
  <c r="E787" i="9" s="1"/>
  <c r="A790" i="9"/>
  <c r="B789" i="9"/>
  <c r="D788" i="9" l="1" a="1"/>
  <c r="D788" i="9" s="1"/>
  <c r="E788" i="9" s="1"/>
  <c r="B790" i="9"/>
  <c r="A791" i="9"/>
  <c r="H789" i="9"/>
  <c r="M789" i="9"/>
  <c r="L789" i="9"/>
  <c r="I789" i="9"/>
  <c r="F789" i="9"/>
  <c r="J789" i="9"/>
  <c r="C790" i="9"/>
  <c r="G789" i="9"/>
  <c r="K789" i="9"/>
  <c r="J790" i="9" l="1"/>
  <c r="H790" i="9"/>
  <c r="F790" i="9"/>
  <c r="I790" i="9"/>
  <c r="G790" i="9"/>
  <c r="K790" i="9"/>
  <c r="L790" i="9"/>
  <c r="M790" i="9"/>
  <c r="C791" i="9"/>
  <c r="D789" i="9" a="1"/>
  <c r="D789" i="9" s="1"/>
  <c r="E789" i="9" s="1"/>
  <c r="B791" i="9"/>
  <c r="A792" i="9"/>
  <c r="A793" i="9" s="1"/>
  <c r="B793" i="9" l="1"/>
  <c r="A794" i="9"/>
  <c r="D790" i="9" a="1"/>
  <c r="D790" i="9" s="1"/>
  <c r="B792" i="9"/>
  <c r="C792" i="9"/>
  <c r="C793" i="9" s="1"/>
  <c r="K791" i="9"/>
  <c r="J791" i="9"/>
  <c r="F791" i="9"/>
  <c r="L791" i="9"/>
  <c r="M791" i="9"/>
  <c r="G791" i="9"/>
  <c r="I791" i="9"/>
  <c r="H791" i="9"/>
  <c r="B794" i="9" l="1"/>
  <c r="A795" i="9"/>
  <c r="M793" i="9"/>
  <c r="J793" i="9"/>
  <c r="H793" i="9"/>
  <c r="I793" i="9"/>
  <c r="K793" i="9"/>
  <c r="L793" i="9"/>
  <c r="C794" i="9"/>
  <c r="F793" i="9"/>
  <c r="G793" i="9"/>
  <c r="E790" i="9"/>
  <c r="D791" i="9" a="1"/>
  <c r="D791" i="9" s="1"/>
  <c r="E791" i="9" s="1"/>
  <c r="G792" i="9"/>
  <c r="I792" i="9"/>
  <c r="K792" i="9"/>
  <c r="F792" i="9"/>
  <c r="L792" i="9"/>
  <c r="M792" i="9"/>
  <c r="H792" i="9"/>
  <c r="J792" i="9"/>
  <c r="A796" i="9" l="1"/>
  <c r="B795" i="9"/>
  <c r="D793" i="9" a="1"/>
  <c r="D793" i="9" s="1"/>
  <c r="E793" i="9" s="1"/>
  <c r="G794" i="9"/>
  <c r="K794" i="9"/>
  <c r="M794" i="9"/>
  <c r="H794" i="9"/>
  <c r="C795" i="9"/>
  <c r="L794" i="9"/>
  <c r="F794" i="9"/>
  <c r="J794" i="9"/>
  <c r="I794" i="9"/>
  <c r="D792" i="9" a="1"/>
  <c r="D792" i="9" s="1"/>
  <c r="E792" i="9" s="1"/>
  <c r="B796" i="9" l="1"/>
  <c r="A797" i="9"/>
  <c r="D794" i="9" a="1"/>
  <c r="D794" i="9" s="1"/>
  <c r="E794" i="9" s="1"/>
  <c r="L795" i="9"/>
  <c r="M795" i="9"/>
  <c r="I795" i="9"/>
  <c r="K795" i="9"/>
  <c r="F795" i="9"/>
  <c r="H795" i="9"/>
  <c r="J795" i="9"/>
  <c r="C796" i="9"/>
  <c r="G795" i="9"/>
  <c r="B797" i="9" l="1"/>
  <c r="A798" i="9"/>
  <c r="D795" i="9" a="1"/>
  <c r="D795" i="9" s="1"/>
  <c r="E795" i="9" s="1"/>
  <c r="G796" i="9"/>
  <c r="H796" i="9"/>
  <c r="I796" i="9"/>
  <c r="J796" i="9"/>
  <c r="M796" i="9"/>
  <c r="F796" i="9"/>
  <c r="K796" i="9"/>
  <c r="C797" i="9"/>
  <c r="L796" i="9"/>
  <c r="A799" i="9" l="1"/>
  <c r="B798" i="9"/>
  <c r="D796" i="9" a="1"/>
  <c r="D796" i="9" s="1"/>
  <c r="E796" i="9" s="1"/>
  <c r="G797" i="9"/>
  <c r="K797" i="9"/>
  <c r="L797" i="9"/>
  <c r="F797" i="9"/>
  <c r="H797" i="9"/>
  <c r="C798" i="9"/>
  <c r="I797" i="9"/>
  <c r="J797" i="9"/>
  <c r="M797" i="9"/>
  <c r="A800" i="9" l="1"/>
  <c r="B799" i="9"/>
  <c r="D797" i="9" a="1"/>
  <c r="D797" i="9" s="1"/>
  <c r="E797" i="9" s="1"/>
  <c r="C799" i="9"/>
  <c r="J798" i="9"/>
  <c r="L798" i="9"/>
  <c r="G798" i="9"/>
  <c r="I798" i="9"/>
  <c r="K798" i="9"/>
  <c r="M798" i="9"/>
  <c r="F798" i="9"/>
  <c r="H798" i="9"/>
  <c r="B800" i="9" l="1"/>
  <c r="A801" i="9"/>
  <c r="D798" i="9" a="1"/>
  <c r="D798" i="9" s="1"/>
  <c r="E798" i="9" s="1"/>
  <c r="C800" i="9"/>
  <c r="M799" i="9"/>
  <c r="K799" i="9"/>
  <c r="J799" i="9"/>
  <c r="I799" i="9"/>
  <c r="L799" i="9"/>
  <c r="G799" i="9"/>
  <c r="H799" i="9"/>
  <c r="F799" i="9"/>
  <c r="B801" i="9" l="1"/>
  <c r="A802" i="9"/>
  <c r="D799" i="9" a="1"/>
  <c r="D799" i="9" s="1"/>
  <c r="E799" i="9" s="1"/>
  <c r="K800" i="9"/>
  <c r="L800" i="9"/>
  <c r="M800" i="9"/>
  <c r="J800" i="9"/>
  <c r="C801" i="9"/>
  <c r="G800" i="9"/>
  <c r="H800" i="9"/>
  <c r="F800" i="9"/>
  <c r="I800" i="9"/>
  <c r="A803" i="9" l="1"/>
  <c r="B802" i="9"/>
  <c r="D800" i="9" a="1"/>
  <c r="D800" i="9" s="1"/>
  <c r="E800" i="9" s="1"/>
  <c r="I801" i="9"/>
  <c r="J801" i="9"/>
  <c r="K801" i="9"/>
  <c r="C802" i="9"/>
  <c r="F801" i="9"/>
  <c r="G801" i="9"/>
  <c r="L801" i="9"/>
  <c r="M801" i="9"/>
  <c r="H801" i="9"/>
  <c r="B803" i="9" l="1"/>
  <c r="A804" i="9"/>
  <c r="D801" i="9" a="1"/>
  <c r="D801" i="9" s="1"/>
  <c r="E801" i="9" s="1"/>
  <c r="G802" i="9"/>
  <c r="H802" i="9"/>
  <c r="I802" i="9"/>
  <c r="L802" i="9"/>
  <c r="K802" i="9"/>
  <c r="J802" i="9"/>
  <c r="M802" i="9"/>
  <c r="F802" i="9"/>
  <c r="C803" i="9"/>
  <c r="B804" i="9" l="1"/>
  <c r="A805" i="9"/>
  <c r="D802" i="9" a="1"/>
  <c r="D802" i="9" s="1"/>
  <c r="E802" i="9" s="1"/>
  <c r="J803" i="9"/>
  <c r="F803" i="9"/>
  <c r="M803" i="9"/>
  <c r="C804" i="9"/>
  <c r="I803" i="9"/>
  <c r="G803" i="9"/>
  <c r="H803" i="9"/>
  <c r="L803" i="9"/>
  <c r="K803" i="9"/>
  <c r="B805" i="9" l="1"/>
  <c r="A806" i="9"/>
  <c r="D803" i="9" a="1"/>
  <c r="D803" i="9" s="1"/>
  <c r="E803" i="9" s="1"/>
  <c r="G804" i="9"/>
  <c r="H804" i="9"/>
  <c r="C805" i="9"/>
  <c r="M804" i="9"/>
  <c r="L804" i="9"/>
  <c r="I804" i="9"/>
  <c r="F804" i="9"/>
  <c r="K804" i="9"/>
  <c r="J804" i="9"/>
  <c r="B806" i="9" l="1"/>
  <c r="A807" i="9"/>
  <c r="D804" i="9" a="1"/>
  <c r="D804" i="9" s="1"/>
  <c r="E804" i="9" s="1"/>
  <c r="M805" i="9"/>
  <c r="H805" i="9"/>
  <c r="J805" i="9"/>
  <c r="G805" i="9"/>
  <c r="I805" i="9"/>
  <c r="K805" i="9"/>
  <c r="L805" i="9"/>
  <c r="C806" i="9"/>
  <c r="F805" i="9"/>
  <c r="B807" i="9" l="1"/>
  <c r="A808" i="9"/>
  <c r="D805" i="9" a="1"/>
  <c r="D805" i="9" s="1"/>
  <c r="E805" i="9" s="1"/>
  <c r="L806" i="9"/>
  <c r="H806" i="9"/>
  <c r="C807" i="9"/>
  <c r="J806" i="9"/>
  <c r="K806" i="9"/>
  <c r="G806" i="9"/>
  <c r="I806" i="9"/>
  <c r="F806" i="9"/>
  <c r="M806" i="9"/>
  <c r="A809" i="9" l="1"/>
  <c r="B808" i="9"/>
  <c r="D806" i="9" a="1"/>
  <c r="D806" i="9" s="1"/>
  <c r="E806" i="9" s="1"/>
  <c r="I807" i="9"/>
  <c r="J807" i="9"/>
  <c r="K807" i="9"/>
  <c r="M807" i="9"/>
  <c r="C808" i="9"/>
  <c r="F807" i="9"/>
  <c r="G807" i="9"/>
  <c r="H807" i="9"/>
  <c r="L807" i="9"/>
  <c r="B809" i="9" l="1"/>
  <c r="A810" i="9"/>
  <c r="D807" i="9" a="1"/>
  <c r="D807" i="9" s="1"/>
  <c r="E807" i="9" s="1"/>
  <c r="H808" i="9"/>
  <c r="L808" i="9"/>
  <c r="G808" i="9"/>
  <c r="I808" i="9"/>
  <c r="C809" i="9"/>
  <c r="F808" i="9"/>
  <c r="J808" i="9"/>
  <c r="K808" i="9"/>
  <c r="M808" i="9"/>
  <c r="B810" i="9" l="1"/>
  <c r="A811" i="9"/>
  <c r="D808" i="9" a="1"/>
  <c r="D808" i="9" s="1"/>
  <c r="E808" i="9" s="1"/>
  <c r="I809" i="9"/>
  <c r="F809" i="9"/>
  <c r="G809" i="9"/>
  <c r="H809" i="9"/>
  <c r="J809" i="9"/>
  <c r="K809" i="9"/>
  <c r="L809" i="9"/>
  <c r="M809" i="9"/>
  <c r="C810" i="9"/>
  <c r="B811" i="9" l="1"/>
  <c r="A812" i="9"/>
  <c r="D809" i="9" a="1"/>
  <c r="D809" i="9" s="1"/>
  <c r="E809" i="9" s="1"/>
  <c r="C811" i="9"/>
  <c r="M810" i="9"/>
  <c r="I810" i="9"/>
  <c r="J810" i="9"/>
  <c r="F810" i="9"/>
  <c r="K810" i="9"/>
  <c r="G810" i="9"/>
  <c r="H810" i="9"/>
  <c r="L810" i="9"/>
  <c r="B812" i="9" l="1"/>
  <c r="A813" i="9"/>
  <c r="D810" i="9" a="1"/>
  <c r="D810" i="9" s="1"/>
  <c r="E810" i="9" s="1"/>
  <c r="M811" i="9"/>
  <c r="F811" i="9"/>
  <c r="I811" i="9"/>
  <c r="J811" i="9"/>
  <c r="G811" i="9"/>
  <c r="H811" i="9"/>
  <c r="C812" i="9"/>
  <c r="K811" i="9"/>
  <c r="L811" i="9"/>
  <c r="A814" i="9" l="1"/>
  <c r="B813" i="9"/>
  <c r="D811" i="9" a="1"/>
  <c r="D811" i="9" s="1"/>
  <c r="E811" i="9" s="1"/>
  <c r="K812" i="9"/>
  <c r="L812" i="9"/>
  <c r="I812" i="9"/>
  <c r="M812" i="9"/>
  <c r="F812" i="9"/>
  <c r="H812" i="9"/>
  <c r="G812" i="9"/>
  <c r="J812" i="9"/>
  <c r="C813" i="9"/>
  <c r="A815" i="9" l="1"/>
  <c r="B814" i="9"/>
  <c r="D812" i="9" a="1"/>
  <c r="D812" i="9" s="1"/>
  <c r="E812" i="9" s="1"/>
  <c r="J813" i="9"/>
  <c r="L813" i="9"/>
  <c r="C814" i="9"/>
  <c r="I813" i="9"/>
  <c r="G813" i="9"/>
  <c r="M813" i="9"/>
  <c r="K813" i="9"/>
  <c r="F813" i="9"/>
  <c r="H813" i="9"/>
  <c r="A816" i="9" l="1"/>
  <c r="B815" i="9"/>
  <c r="D813" i="9" a="1"/>
  <c r="D813" i="9" s="1"/>
  <c r="E813" i="9" s="1"/>
  <c r="G814" i="9"/>
  <c r="H814" i="9"/>
  <c r="I814" i="9"/>
  <c r="K814" i="9"/>
  <c r="M814" i="9"/>
  <c r="C815" i="9"/>
  <c r="F814" i="9"/>
  <c r="J814" i="9"/>
  <c r="L814" i="9"/>
  <c r="A817" i="9" l="1"/>
  <c r="B816" i="9"/>
  <c r="D814" i="9" a="1"/>
  <c r="D814" i="9" s="1"/>
  <c r="E814" i="9" s="1"/>
  <c r="M815" i="9"/>
  <c r="G815" i="9"/>
  <c r="I815" i="9"/>
  <c r="F815" i="9"/>
  <c r="L815" i="9"/>
  <c r="H815" i="9"/>
  <c r="J815" i="9"/>
  <c r="K815" i="9"/>
  <c r="C816" i="9"/>
  <c r="B817" i="9" l="1"/>
  <c r="A818" i="9"/>
  <c r="D815" i="9" a="1"/>
  <c r="D815" i="9" s="1"/>
  <c r="E815" i="9" s="1"/>
  <c r="H816" i="9"/>
  <c r="J816" i="9"/>
  <c r="C817" i="9"/>
  <c r="F816" i="9"/>
  <c r="I816" i="9"/>
  <c r="K816" i="9"/>
  <c r="M816" i="9"/>
  <c r="G816" i="9"/>
  <c r="L816" i="9"/>
  <c r="B818" i="9" l="1"/>
  <c r="A819" i="9"/>
  <c r="D816" i="9" a="1"/>
  <c r="D816" i="9" s="1"/>
  <c r="E816" i="9" s="1"/>
  <c r="M817" i="9"/>
  <c r="I817" i="9"/>
  <c r="K817" i="9"/>
  <c r="L817" i="9"/>
  <c r="C818" i="9"/>
  <c r="F817" i="9"/>
  <c r="G817" i="9"/>
  <c r="H817" i="9"/>
  <c r="J817" i="9"/>
  <c r="B819" i="9" l="1"/>
  <c r="A820" i="9"/>
  <c r="D817" i="9" a="1"/>
  <c r="D817" i="9" s="1"/>
  <c r="E817" i="9" s="1"/>
  <c r="L818" i="9"/>
  <c r="M818" i="9"/>
  <c r="I818" i="9"/>
  <c r="C819" i="9"/>
  <c r="J818" i="9"/>
  <c r="H818" i="9"/>
  <c r="K818" i="9"/>
  <c r="G818" i="9"/>
  <c r="F818" i="9"/>
  <c r="B820" i="9" l="1"/>
  <c r="A821" i="9"/>
  <c r="D818" i="9" a="1"/>
  <c r="D818" i="9" s="1"/>
  <c r="E818" i="9" s="1"/>
  <c r="J819" i="9"/>
  <c r="F819" i="9"/>
  <c r="G819" i="9"/>
  <c r="L819" i="9"/>
  <c r="M819" i="9"/>
  <c r="I819" i="9"/>
  <c r="K819" i="9"/>
  <c r="H819" i="9"/>
  <c r="C820" i="9"/>
  <c r="A822" i="9" l="1"/>
  <c r="B821" i="9"/>
  <c r="D819" i="9" a="1"/>
  <c r="D819" i="9" s="1"/>
  <c r="E819" i="9" s="1"/>
  <c r="G820" i="9"/>
  <c r="L820" i="9"/>
  <c r="F820" i="9"/>
  <c r="H820" i="9"/>
  <c r="I820" i="9"/>
  <c r="J820" i="9"/>
  <c r="K820" i="9"/>
  <c r="M820" i="9"/>
  <c r="C821" i="9"/>
  <c r="B822" i="9" l="1"/>
  <c r="A823" i="9"/>
  <c r="D820" i="9" a="1"/>
  <c r="D820" i="9" s="1"/>
  <c r="E820" i="9" s="1"/>
  <c r="L821" i="9"/>
  <c r="J821" i="9"/>
  <c r="G821" i="9"/>
  <c r="H821" i="9"/>
  <c r="F821" i="9"/>
  <c r="I821" i="9"/>
  <c r="K821" i="9"/>
  <c r="C822" i="9"/>
  <c r="M821" i="9"/>
  <c r="B823" i="9" l="1"/>
  <c r="A824" i="9"/>
  <c r="D821" i="9" a="1"/>
  <c r="D821" i="9" s="1"/>
  <c r="E821" i="9" s="1"/>
  <c r="F822" i="9"/>
  <c r="H822" i="9"/>
  <c r="C823" i="9"/>
  <c r="J822" i="9"/>
  <c r="I822" i="9"/>
  <c r="L822" i="9"/>
  <c r="G822" i="9"/>
  <c r="M822" i="9"/>
  <c r="K822" i="9"/>
  <c r="B824" i="9" l="1"/>
  <c r="A825" i="9"/>
  <c r="D822" i="9" a="1"/>
  <c r="D822" i="9" s="1"/>
  <c r="E822" i="9" s="1"/>
  <c r="M823" i="9"/>
  <c r="C824" i="9"/>
  <c r="F823" i="9"/>
  <c r="I823" i="9"/>
  <c r="L823" i="9"/>
  <c r="K823" i="9"/>
  <c r="G823" i="9"/>
  <c r="H823" i="9"/>
  <c r="J823" i="9"/>
  <c r="B825" i="9" l="1"/>
  <c r="A826" i="9"/>
  <c r="D823" i="9" a="1"/>
  <c r="D823" i="9" s="1"/>
  <c r="E823" i="9" s="1"/>
  <c r="F824" i="9"/>
  <c r="K824" i="9"/>
  <c r="L824" i="9"/>
  <c r="C825" i="9"/>
  <c r="M824" i="9"/>
  <c r="G824" i="9"/>
  <c r="I824" i="9"/>
  <c r="J824" i="9"/>
  <c r="H824" i="9"/>
  <c r="B826" i="9" l="1"/>
  <c r="A827" i="9"/>
  <c r="D824" i="9" a="1"/>
  <c r="D824" i="9" s="1"/>
  <c r="E824" i="9" s="1"/>
  <c r="G825" i="9"/>
  <c r="H825" i="9"/>
  <c r="L825" i="9"/>
  <c r="I825" i="9"/>
  <c r="J825" i="9"/>
  <c r="K825" i="9"/>
  <c r="C826" i="9"/>
  <c r="F825" i="9"/>
  <c r="M825" i="9"/>
  <c r="A828" i="9" l="1"/>
  <c r="B827" i="9"/>
  <c r="D825" i="9" a="1"/>
  <c r="D825" i="9" s="1"/>
  <c r="E825" i="9" s="1"/>
  <c r="H826" i="9"/>
  <c r="I826" i="9"/>
  <c r="C827" i="9"/>
  <c r="L826" i="9"/>
  <c r="J826" i="9"/>
  <c r="F826" i="9"/>
  <c r="G826" i="9"/>
  <c r="M826" i="9"/>
  <c r="K826" i="9"/>
  <c r="A829" i="9" l="1"/>
  <c r="B828" i="9"/>
  <c r="D826" i="9" a="1"/>
  <c r="D826" i="9" s="1"/>
  <c r="E826" i="9" s="1"/>
  <c r="H827" i="9"/>
  <c r="J827" i="9"/>
  <c r="C828" i="9"/>
  <c r="F827" i="9"/>
  <c r="I827" i="9"/>
  <c r="M827" i="9"/>
  <c r="G827" i="9"/>
  <c r="K827" i="9"/>
  <c r="L827" i="9"/>
  <c r="B829" i="9" l="1"/>
  <c r="A830" i="9"/>
  <c r="D827" i="9" a="1"/>
  <c r="D827" i="9" s="1"/>
  <c r="E827" i="9" s="1"/>
  <c r="L828" i="9"/>
  <c r="H828" i="9"/>
  <c r="C829" i="9"/>
  <c r="G828" i="9"/>
  <c r="I828" i="9"/>
  <c r="M828" i="9"/>
  <c r="K828" i="9"/>
  <c r="J828" i="9"/>
  <c r="F828" i="9"/>
  <c r="B830" i="9" l="1"/>
  <c r="A831" i="9"/>
  <c r="D828" i="9" a="1"/>
  <c r="D828" i="9" s="1"/>
  <c r="E828" i="9" s="1"/>
  <c r="M829" i="9"/>
  <c r="H829" i="9"/>
  <c r="J829" i="9"/>
  <c r="C830" i="9"/>
  <c r="I829" i="9"/>
  <c r="K829" i="9"/>
  <c r="F829" i="9"/>
  <c r="G829" i="9"/>
  <c r="L829" i="9"/>
  <c r="A832" i="9" l="1"/>
  <c r="B831" i="9"/>
  <c r="D829" i="9" a="1"/>
  <c r="D829" i="9" s="1"/>
  <c r="E829" i="9" s="1"/>
  <c r="K830" i="9"/>
  <c r="L830" i="9"/>
  <c r="M830" i="9"/>
  <c r="I830" i="9"/>
  <c r="F830" i="9"/>
  <c r="J830" i="9"/>
  <c r="C831" i="9"/>
  <c r="G830" i="9"/>
  <c r="H830" i="9"/>
  <c r="A833" i="9" l="1"/>
  <c r="B832" i="9"/>
  <c r="D830" i="9" a="1"/>
  <c r="D830" i="9" s="1"/>
  <c r="E830" i="9" s="1"/>
  <c r="M831" i="9"/>
  <c r="I831" i="9"/>
  <c r="J831" i="9"/>
  <c r="K831" i="9"/>
  <c r="G831" i="9"/>
  <c r="H831" i="9"/>
  <c r="L831" i="9"/>
  <c r="C832" i="9"/>
  <c r="F831" i="9"/>
  <c r="A834" i="9" l="1"/>
  <c r="B833" i="9"/>
  <c r="D831" i="9" a="1"/>
  <c r="D831" i="9" s="1"/>
  <c r="E831" i="9" s="1"/>
  <c r="C833" i="9"/>
  <c r="L832" i="9"/>
  <c r="G832" i="9"/>
  <c r="H832" i="9"/>
  <c r="M832" i="9"/>
  <c r="J832" i="9"/>
  <c r="I832" i="9"/>
  <c r="K832" i="9"/>
  <c r="F832" i="9"/>
  <c r="B834" i="9" l="1"/>
  <c r="A835" i="9"/>
  <c r="D832" i="9" a="1"/>
  <c r="D832" i="9" s="1"/>
  <c r="E832" i="9" s="1"/>
  <c r="K833" i="9"/>
  <c r="I833" i="9"/>
  <c r="F833" i="9"/>
  <c r="G833" i="9"/>
  <c r="L833" i="9"/>
  <c r="C834" i="9"/>
  <c r="H833" i="9"/>
  <c r="M833" i="9"/>
  <c r="J833" i="9"/>
  <c r="B835" i="9" l="1"/>
  <c r="A836" i="9"/>
  <c r="D833" i="9" a="1"/>
  <c r="D833" i="9" s="1"/>
  <c r="E833" i="9" s="1"/>
  <c r="C835" i="9"/>
  <c r="F834" i="9"/>
  <c r="G834" i="9"/>
  <c r="H834" i="9"/>
  <c r="I834" i="9"/>
  <c r="J834" i="9"/>
  <c r="K834" i="9"/>
  <c r="L834" i="9"/>
  <c r="M834" i="9"/>
  <c r="B836" i="9" l="1"/>
  <c r="A837" i="9"/>
  <c r="D834" i="9" a="1"/>
  <c r="D834" i="9" s="1"/>
  <c r="E834" i="9" s="1"/>
  <c r="M835" i="9"/>
  <c r="H835" i="9"/>
  <c r="J835" i="9"/>
  <c r="K835" i="9"/>
  <c r="L835" i="9"/>
  <c r="C836" i="9"/>
  <c r="F835" i="9"/>
  <c r="I835" i="9"/>
  <c r="G835" i="9"/>
  <c r="A838" i="9" l="1"/>
  <c r="B837" i="9"/>
  <c r="D835" i="9" a="1"/>
  <c r="D835" i="9" s="1"/>
  <c r="E835" i="9" s="1"/>
  <c r="K836" i="9"/>
  <c r="L836" i="9"/>
  <c r="M836" i="9"/>
  <c r="F836" i="9"/>
  <c r="H836" i="9"/>
  <c r="C837" i="9"/>
  <c r="J836" i="9"/>
  <c r="G836" i="9"/>
  <c r="I836" i="9"/>
  <c r="B838" i="9" l="1"/>
  <c r="A839" i="9"/>
  <c r="D836" i="9" a="1"/>
  <c r="D836" i="9" s="1"/>
  <c r="E836" i="9" s="1"/>
  <c r="I837" i="9"/>
  <c r="J837" i="9"/>
  <c r="K837" i="9"/>
  <c r="G837" i="9"/>
  <c r="L837" i="9"/>
  <c r="F837" i="9"/>
  <c r="H837" i="9"/>
  <c r="C838" i="9"/>
  <c r="M837" i="9"/>
  <c r="A840" i="9" l="1"/>
  <c r="B839" i="9"/>
  <c r="D837" i="9" a="1"/>
  <c r="D837" i="9" s="1"/>
  <c r="E837" i="9" s="1"/>
  <c r="J838" i="9"/>
  <c r="G838" i="9"/>
  <c r="I838" i="9"/>
  <c r="M838" i="9"/>
  <c r="C839" i="9"/>
  <c r="H838" i="9"/>
  <c r="K838" i="9"/>
  <c r="F838" i="9"/>
  <c r="L838" i="9"/>
  <c r="B840" i="9" l="1"/>
  <c r="A841" i="9"/>
  <c r="D838" i="9" a="1"/>
  <c r="D838" i="9" s="1"/>
  <c r="E838" i="9" s="1"/>
  <c r="I839" i="9"/>
  <c r="C840" i="9"/>
  <c r="F839" i="9"/>
  <c r="G839" i="9"/>
  <c r="L839" i="9"/>
  <c r="M839" i="9"/>
  <c r="K839" i="9"/>
  <c r="H839" i="9"/>
  <c r="J839" i="9"/>
  <c r="B841" i="9" l="1"/>
  <c r="A842" i="9"/>
  <c r="D839" i="9" a="1"/>
  <c r="D839" i="9" s="1"/>
  <c r="E839" i="9" s="1"/>
  <c r="L840" i="9"/>
  <c r="H840" i="9"/>
  <c r="I840" i="9"/>
  <c r="C841" i="9"/>
  <c r="M840" i="9"/>
  <c r="F840" i="9"/>
  <c r="G840" i="9"/>
  <c r="J840" i="9"/>
  <c r="K840" i="9"/>
  <c r="B842" i="9" l="1"/>
  <c r="A843" i="9"/>
  <c r="D840" i="9" a="1"/>
  <c r="D840" i="9" s="1"/>
  <c r="E840" i="9" s="1"/>
  <c r="H841" i="9"/>
  <c r="M841" i="9"/>
  <c r="G841" i="9"/>
  <c r="C842" i="9"/>
  <c r="F841" i="9"/>
  <c r="L841" i="9"/>
  <c r="J841" i="9"/>
  <c r="K841" i="9"/>
  <c r="I841" i="9"/>
  <c r="A844" i="9" l="1"/>
  <c r="B843" i="9"/>
  <c r="D841" i="9" a="1"/>
  <c r="D841" i="9" s="1"/>
  <c r="E841" i="9" s="1"/>
  <c r="G842" i="9"/>
  <c r="K842" i="9"/>
  <c r="L842" i="9"/>
  <c r="J842" i="9"/>
  <c r="M842" i="9"/>
  <c r="F842" i="9"/>
  <c r="H842" i="9"/>
  <c r="I842" i="9"/>
  <c r="C843" i="9"/>
  <c r="B844" i="9" l="1"/>
  <c r="A845" i="9"/>
  <c r="D842" i="9" a="1"/>
  <c r="D842" i="9" s="1"/>
  <c r="E842" i="9" s="1"/>
  <c r="G843" i="9"/>
  <c r="K843" i="9"/>
  <c r="I843" i="9"/>
  <c r="J843" i="9"/>
  <c r="F843" i="9"/>
  <c r="L843" i="9"/>
  <c r="C844" i="9"/>
  <c r="H843" i="9"/>
  <c r="M843" i="9"/>
  <c r="B845" i="9" l="1"/>
  <c r="A846" i="9"/>
  <c r="D843" i="9" a="1"/>
  <c r="D843" i="9" s="1"/>
  <c r="E843" i="9" s="1"/>
  <c r="G844" i="9"/>
  <c r="H844" i="9"/>
  <c r="I844" i="9"/>
  <c r="J844" i="9"/>
  <c r="F844" i="9"/>
  <c r="L844" i="9"/>
  <c r="C845" i="9"/>
  <c r="K844" i="9"/>
  <c r="M844" i="9"/>
  <c r="B846" i="9" l="1"/>
  <c r="A847" i="9"/>
  <c r="D844" i="9" a="1"/>
  <c r="D844" i="9" s="1"/>
  <c r="E844" i="9" s="1"/>
  <c r="J845" i="9"/>
  <c r="F845" i="9"/>
  <c r="K845" i="9"/>
  <c r="M845" i="9"/>
  <c r="G845" i="9"/>
  <c r="I845" i="9"/>
  <c r="H845" i="9"/>
  <c r="C846" i="9"/>
  <c r="L845" i="9"/>
  <c r="B847" i="9" l="1"/>
  <c r="A848" i="9"/>
  <c r="D845" i="9" a="1"/>
  <c r="D845" i="9" s="1"/>
  <c r="E845" i="9" s="1"/>
  <c r="I846" i="9"/>
  <c r="M846" i="9"/>
  <c r="C847" i="9"/>
  <c r="J846" i="9"/>
  <c r="L846" i="9"/>
  <c r="G846" i="9"/>
  <c r="K846" i="9"/>
  <c r="H846" i="9"/>
  <c r="F846" i="9"/>
  <c r="B848" i="9" l="1"/>
  <c r="A849" i="9"/>
  <c r="D846" i="9" a="1"/>
  <c r="D846" i="9" s="1"/>
  <c r="E846" i="9" s="1"/>
  <c r="G847" i="9"/>
  <c r="I847" i="9"/>
  <c r="M847" i="9"/>
  <c r="K847" i="9"/>
  <c r="C848" i="9"/>
  <c r="J847" i="9"/>
  <c r="F847" i="9"/>
  <c r="H847" i="9"/>
  <c r="L847" i="9"/>
  <c r="B849" i="9" l="1"/>
  <c r="A850" i="9"/>
  <c r="D847" i="9" a="1"/>
  <c r="D847" i="9" s="1"/>
  <c r="E847" i="9" s="1"/>
  <c r="K848" i="9"/>
  <c r="L848" i="9"/>
  <c r="M848" i="9"/>
  <c r="F848" i="9"/>
  <c r="G848" i="9"/>
  <c r="C849" i="9"/>
  <c r="H848" i="9"/>
  <c r="I848" i="9"/>
  <c r="J848" i="9"/>
  <c r="A851" i="9" l="1"/>
  <c r="B850" i="9"/>
  <c r="D848" i="9" a="1"/>
  <c r="D848" i="9" s="1"/>
  <c r="E848" i="9" s="1"/>
  <c r="I849" i="9"/>
  <c r="K849" i="9"/>
  <c r="F849" i="9"/>
  <c r="G849" i="9"/>
  <c r="M849" i="9"/>
  <c r="J849" i="9"/>
  <c r="L849" i="9"/>
  <c r="C850" i="9"/>
  <c r="H849" i="9"/>
  <c r="A852" i="9" l="1"/>
  <c r="B851" i="9"/>
  <c r="D849" i="9" a="1"/>
  <c r="D849" i="9" s="1"/>
  <c r="E849" i="9" s="1"/>
  <c r="J850" i="9"/>
  <c r="C851" i="9"/>
  <c r="G850" i="9"/>
  <c r="H850" i="9"/>
  <c r="M850" i="9"/>
  <c r="I850" i="9"/>
  <c r="L850" i="9"/>
  <c r="K850" i="9"/>
  <c r="F850" i="9"/>
  <c r="B852" i="9" l="1"/>
  <c r="A853" i="9"/>
  <c r="D850" i="9" a="1"/>
  <c r="D850" i="9" s="1"/>
  <c r="E850" i="9" s="1"/>
  <c r="F851" i="9"/>
  <c r="G851" i="9"/>
  <c r="H851" i="9"/>
  <c r="M851" i="9"/>
  <c r="C852" i="9"/>
  <c r="J851" i="9"/>
  <c r="K851" i="9"/>
  <c r="L851" i="9"/>
  <c r="I851" i="9"/>
  <c r="B853" i="9" l="1"/>
  <c r="A854" i="9"/>
  <c r="D851" i="9" a="1"/>
  <c r="D851" i="9" s="1"/>
  <c r="E851" i="9" s="1"/>
  <c r="C853" i="9"/>
  <c r="G852" i="9"/>
  <c r="L852" i="9"/>
  <c r="I852" i="9"/>
  <c r="F852" i="9"/>
  <c r="H852" i="9"/>
  <c r="J852" i="9"/>
  <c r="K852" i="9"/>
  <c r="M852" i="9"/>
  <c r="A855" i="9" l="1"/>
  <c r="B854" i="9"/>
  <c r="D852" i="9" a="1"/>
  <c r="D852" i="9" s="1"/>
  <c r="E852" i="9" s="1"/>
  <c r="K853" i="9"/>
  <c r="M853" i="9"/>
  <c r="H853" i="9"/>
  <c r="J853" i="9"/>
  <c r="I853" i="9"/>
  <c r="F853" i="9"/>
  <c r="L853" i="9"/>
  <c r="G853" i="9"/>
  <c r="C854" i="9"/>
  <c r="B855" i="9" l="1"/>
  <c r="A856" i="9"/>
  <c r="D853" i="9" a="1"/>
  <c r="D853" i="9" s="1"/>
  <c r="E853" i="9" s="1"/>
  <c r="K854" i="9"/>
  <c r="L854" i="9"/>
  <c r="M854" i="9"/>
  <c r="I854" i="9"/>
  <c r="H854" i="9"/>
  <c r="C855" i="9"/>
  <c r="F854" i="9"/>
  <c r="G854" i="9"/>
  <c r="J854" i="9"/>
  <c r="A857" i="9" l="1"/>
  <c r="B856" i="9"/>
  <c r="D854" i="9" a="1"/>
  <c r="D854" i="9" s="1"/>
  <c r="E854" i="9" s="1"/>
  <c r="C856" i="9"/>
  <c r="I855" i="9"/>
  <c r="J855" i="9"/>
  <c r="K855" i="9"/>
  <c r="M855" i="9"/>
  <c r="F855" i="9"/>
  <c r="G855" i="9"/>
  <c r="H855" i="9"/>
  <c r="L855" i="9"/>
  <c r="A858" i="9" l="1"/>
  <c r="B857" i="9"/>
  <c r="D855" i="9" a="1"/>
  <c r="D855" i="9" s="1"/>
  <c r="E855" i="9" s="1"/>
  <c r="J856" i="9"/>
  <c r="L856" i="9"/>
  <c r="G856" i="9"/>
  <c r="H856" i="9"/>
  <c r="F856" i="9"/>
  <c r="M856" i="9"/>
  <c r="I856" i="9"/>
  <c r="C857" i="9"/>
  <c r="K856" i="9"/>
  <c r="B858" i="9" l="1"/>
  <c r="A859" i="9"/>
  <c r="D856" i="9" a="1"/>
  <c r="D856" i="9" s="1"/>
  <c r="E856" i="9" s="1"/>
  <c r="L857" i="9"/>
  <c r="C858" i="9"/>
  <c r="F857" i="9"/>
  <c r="G857" i="9"/>
  <c r="J857" i="9"/>
  <c r="M857" i="9"/>
  <c r="H857" i="9"/>
  <c r="K857" i="9"/>
  <c r="I857" i="9"/>
  <c r="A860" i="9" l="1"/>
  <c r="B859" i="9"/>
  <c r="D857" i="9" a="1"/>
  <c r="D857" i="9" s="1"/>
  <c r="E857" i="9" s="1"/>
  <c r="G858" i="9"/>
  <c r="C859" i="9"/>
  <c r="J858" i="9"/>
  <c r="I858" i="9"/>
  <c r="F858" i="9"/>
  <c r="L858" i="9"/>
  <c r="M858" i="9"/>
  <c r="H858" i="9"/>
  <c r="K858" i="9"/>
  <c r="B860" i="9" l="1"/>
  <c r="A861" i="9"/>
  <c r="D858" i="9" a="1"/>
  <c r="D858" i="9" s="1"/>
  <c r="E858" i="9" s="1"/>
  <c r="L859" i="9"/>
  <c r="F859" i="9"/>
  <c r="G859" i="9"/>
  <c r="C860" i="9"/>
  <c r="K859" i="9"/>
  <c r="H859" i="9"/>
  <c r="I859" i="9"/>
  <c r="J859" i="9"/>
  <c r="M859" i="9"/>
  <c r="B861" i="9" l="1"/>
  <c r="A862" i="9"/>
  <c r="D859" i="9" a="1"/>
  <c r="D859" i="9" s="1"/>
  <c r="E859" i="9" s="1"/>
  <c r="H860" i="9"/>
  <c r="L860" i="9"/>
  <c r="M860" i="9"/>
  <c r="F860" i="9"/>
  <c r="I860" i="9"/>
  <c r="C861" i="9"/>
  <c r="G860" i="9"/>
  <c r="J860" i="9"/>
  <c r="K860" i="9"/>
  <c r="B862" i="9" l="1"/>
  <c r="A863" i="9"/>
  <c r="D860" i="9" a="1"/>
  <c r="D860" i="9" s="1"/>
  <c r="E860" i="9" s="1"/>
  <c r="J861" i="9"/>
  <c r="K861" i="9"/>
  <c r="F861" i="9"/>
  <c r="G861" i="9"/>
  <c r="H861" i="9"/>
  <c r="C862" i="9"/>
  <c r="M861" i="9"/>
  <c r="L861" i="9"/>
  <c r="I861" i="9"/>
  <c r="A864" i="9" l="1"/>
  <c r="B863" i="9"/>
  <c r="D861" i="9" a="1"/>
  <c r="D861" i="9" s="1"/>
  <c r="E861" i="9" s="1"/>
  <c r="G862" i="9"/>
  <c r="H862" i="9"/>
  <c r="I862" i="9"/>
  <c r="J862" i="9"/>
  <c r="K862" i="9"/>
  <c r="F862" i="9"/>
  <c r="L862" i="9"/>
  <c r="M862" i="9"/>
  <c r="C863" i="9"/>
  <c r="A865" i="9" l="1"/>
  <c r="B864" i="9"/>
  <c r="D862" i="9" a="1"/>
  <c r="D862" i="9" s="1"/>
  <c r="E862" i="9" s="1"/>
  <c r="M863" i="9"/>
  <c r="F863" i="9"/>
  <c r="J863" i="9"/>
  <c r="C864" i="9"/>
  <c r="K863" i="9"/>
  <c r="G863" i="9"/>
  <c r="L863" i="9"/>
  <c r="H863" i="9"/>
  <c r="I863" i="9"/>
  <c r="A866" i="9" l="1"/>
  <c r="B865" i="9"/>
  <c r="D863" i="9" a="1"/>
  <c r="D863" i="9" s="1"/>
  <c r="E863" i="9" s="1"/>
  <c r="H864" i="9"/>
  <c r="C865" i="9"/>
  <c r="G864" i="9"/>
  <c r="L864" i="9"/>
  <c r="F864" i="9"/>
  <c r="K864" i="9"/>
  <c r="M864" i="9"/>
  <c r="J864" i="9"/>
  <c r="I864" i="9"/>
  <c r="B866" i="9" l="1"/>
  <c r="A867" i="9"/>
  <c r="D864" i="9" a="1"/>
  <c r="D864" i="9" s="1"/>
  <c r="E864" i="9" s="1"/>
  <c r="F865" i="9"/>
  <c r="K865" i="9"/>
  <c r="H865" i="9"/>
  <c r="L865" i="9"/>
  <c r="G865" i="9"/>
  <c r="I865" i="9"/>
  <c r="J865" i="9"/>
  <c r="M865" i="9"/>
  <c r="C866" i="9"/>
  <c r="A868" i="9" l="1"/>
  <c r="B867" i="9"/>
  <c r="D865" i="9" a="1"/>
  <c r="D865" i="9" s="1"/>
  <c r="E865" i="9" s="1"/>
  <c r="C867" i="9"/>
  <c r="F866" i="9"/>
  <c r="G866" i="9"/>
  <c r="H866" i="9"/>
  <c r="I866" i="9"/>
  <c r="J866" i="9"/>
  <c r="K866" i="9"/>
  <c r="L866" i="9"/>
  <c r="M866" i="9"/>
  <c r="A869" i="9" l="1"/>
  <c r="B868" i="9"/>
  <c r="D866" i="9" a="1"/>
  <c r="D866" i="9" s="1"/>
  <c r="E866" i="9" s="1"/>
  <c r="J867" i="9"/>
  <c r="C868" i="9"/>
  <c r="F867" i="9"/>
  <c r="H867" i="9"/>
  <c r="M867" i="9"/>
  <c r="G867" i="9"/>
  <c r="I867" i="9"/>
  <c r="L867" i="9"/>
  <c r="K867" i="9"/>
  <c r="B869" i="9" l="1"/>
  <c r="A870" i="9"/>
  <c r="D867" i="9" a="1"/>
  <c r="D867" i="9" s="1"/>
  <c r="E867" i="9" s="1"/>
  <c r="G868" i="9"/>
  <c r="J868" i="9"/>
  <c r="C869" i="9"/>
  <c r="H868" i="9"/>
  <c r="L868" i="9"/>
  <c r="F868" i="9"/>
  <c r="M868" i="9"/>
  <c r="K868" i="9"/>
  <c r="I868" i="9"/>
  <c r="A871" i="9" l="1"/>
  <c r="B870" i="9"/>
  <c r="D868" i="9" a="1"/>
  <c r="D868" i="9" s="1"/>
  <c r="E868" i="9" s="1"/>
  <c r="F869" i="9"/>
  <c r="G869" i="9"/>
  <c r="C870" i="9"/>
  <c r="M869" i="9"/>
  <c r="J869" i="9"/>
  <c r="L869" i="9"/>
  <c r="H869" i="9"/>
  <c r="I869" i="9"/>
  <c r="K869" i="9"/>
  <c r="A872" i="9" l="1"/>
  <c r="B871" i="9"/>
  <c r="D869" i="9" a="1"/>
  <c r="D869" i="9" s="1"/>
  <c r="E869" i="9" s="1"/>
  <c r="C871" i="9"/>
  <c r="H870" i="9"/>
  <c r="M870" i="9"/>
  <c r="J870" i="9"/>
  <c r="F870" i="9"/>
  <c r="G870" i="9"/>
  <c r="I870" i="9"/>
  <c r="K870" i="9"/>
  <c r="L870" i="9"/>
  <c r="B872" i="9" l="1"/>
  <c r="A873" i="9"/>
  <c r="D870" i="9" a="1"/>
  <c r="D870" i="9" s="1"/>
  <c r="E870" i="9" s="1"/>
  <c r="K871" i="9"/>
  <c r="M871" i="9"/>
  <c r="F871" i="9"/>
  <c r="G871" i="9"/>
  <c r="J871" i="9"/>
  <c r="H871" i="9"/>
  <c r="I871" i="9"/>
  <c r="C872" i="9"/>
  <c r="L871" i="9"/>
  <c r="A874" i="9" l="1"/>
  <c r="B873" i="9"/>
  <c r="D871" i="9" a="1"/>
  <c r="D871" i="9" s="1"/>
  <c r="E871" i="9" s="1"/>
  <c r="C873" i="9"/>
  <c r="F872" i="9"/>
  <c r="L872" i="9"/>
  <c r="M872" i="9"/>
  <c r="G872" i="9"/>
  <c r="H872" i="9"/>
  <c r="I872" i="9"/>
  <c r="K872" i="9"/>
  <c r="J872" i="9"/>
  <c r="A875" i="9" l="1"/>
  <c r="B874" i="9"/>
  <c r="D872" i="9" a="1"/>
  <c r="D872" i="9" s="1"/>
  <c r="E872" i="9" s="1"/>
  <c r="H873" i="9"/>
  <c r="C874" i="9"/>
  <c r="I873" i="9"/>
  <c r="J873" i="9"/>
  <c r="L873" i="9"/>
  <c r="G873" i="9"/>
  <c r="K873" i="9"/>
  <c r="M873" i="9"/>
  <c r="F873" i="9"/>
  <c r="B875" i="9" l="1"/>
  <c r="A876" i="9"/>
  <c r="D873" i="9" a="1"/>
  <c r="D873" i="9" s="1"/>
  <c r="E873" i="9" s="1"/>
  <c r="C875" i="9"/>
  <c r="K874" i="9"/>
  <c r="L874" i="9"/>
  <c r="G874" i="9"/>
  <c r="I874" i="9"/>
  <c r="J874" i="9"/>
  <c r="H874" i="9"/>
  <c r="M874" i="9"/>
  <c r="F874" i="9"/>
  <c r="A877" i="9" l="1"/>
  <c r="B876" i="9"/>
  <c r="D874" i="9" a="1"/>
  <c r="D874" i="9" s="1"/>
  <c r="E874" i="9" s="1"/>
  <c r="J875" i="9"/>
  <c r="G875" i="9"/>
  <c r="H875" i="9"/>
  <c r="F875" i="9"/>
  <c r="I875" i="9"/>
  <c r="K875" i="9"/>
  <c r="C876" i="9"/>
  <c r="L875" i="9"/>
  <c r="M875" i="9"/>
  <c r="A878" i="9" l="1"/>
  <c r="B877" i="9"/>
  <c r="D875" i="9" a="1"/>
  <c r="D875" i="9" s="1"/>
  <c r="E875" i="9" s="1"/>
  <c r="H876" i="9"/>
  <c r="J876" i="9"/>
  <c r="G876" i="9"/>
  <c r="I876" i="9"/>
  <c r="K876" i="9"/>
  <c r="L876" i="9"/>
  <c r="M876" i="9"/>
  <c r="F876" i="9"/>
  <c r="C877" i="9"/>
  <c r="B878" i="9" l="1"/>
  <c r="A879" i="9"/>
  <c r="D876" i="9" a="1"/>
  <c r="D876" i="9" s="1"/>
  <c r="E876" i="9" s="1"/>
  <c r="F877" i="9"/>
  <c r="H877" i="9"/>
  <c r="J877" i="9"/>
  <c r="M877" i="9"/>
  <c r="G877" i="9"/>
  <c r="K877" i="9"/>
  <c r="L877" i="9"/>
  <c r="I877" i="9"/>
  <c r="C878" i="9"/>
  <c r="A880" i="9" l="1"/>
  <c r="B879" i="9"/>
  <c r="D877" i="9" a="1"/>
  <c r="D877" i="9" s="1"/>
  <c r="E877" i="9" s="1"/>
  <c r="L878" i="9"/>
  <c r="C879" i="9"/>
  <c r="F878" i="9"/>
  <c r="G878" i="9"/>
  <c r="M878" i="9"/>
  <c r="H878" i="9"/>
  <c r="I878" i="9"/>
  <c r="J878" i="9"/>
  <c r="K878" i="9"/>
  <c r="A881" i="9" l="1"/>
  <c r="B880" i="9"/>
  <c r="D878" i="9" a="1"/>
  <c r="D878" i="9" s="1"/>
  <c r="E878" i="9" s="1"/>
  <c r="G879" i="9"/>
  <c r="J879" i="9"/>
  <c r="M879" i="9"/>
  <c r="F879" i="9"/>
  <c r="C880" i="9"/>
  <c r="I879" i="9"/>
  <c r="L879" i="9"/>
  <c r="H879" i="9"/>
  <c r="K879" i="9"/>
  <c r="B881" i="9" l="1"/>
  <c r="A882" i="9"/>
  <c r="D879" i="9" a="1"/>
  <c r="D879" i="9" s="1"/>
  <c r="E879" i="9" s="1"/>
  <c r="J880" i="9"/>
  <c r="L880" i="9"/>
  <c r="G880" i="9"/>
  <c r="K880" i="9"/>
  <c r="M880" i="9"/>
  <c r="C881" i="9"/>
  <c r="I880" i="9"/>
  <c r="H880" i="9"/>
  <c r="F880" i="9"/>
  <c r="B882" i="9" l="1"/>
  <c r="A883" i="9"/>
  <c r="D880" i="9" a="1"/>
  <c r="D880" i="9" s="1"/>
  <c r="E880" i="9" s="1"/>
  <c r="C882" i="9"/>
  <c r="J881" i="9"/>
  <c r="L881" i="9"/>
  <c r="G881" i="9"/>
  <c r="I881" i="9"/>
  <c r="F881" i="9"/>
  <c r="H881" i="9"/>
  <c r="M881" i="9"/>
  <c r="K881" i="9"/>
  <c r="B883" i="9" l="1"/>
  <c r="A884" i="9"/>
  <c r="D881" i="9" a="1"/>
  <c r="D881" i="9" s="1"/>
  <c r="E881" i="9" s="1"/>
  <c r="L882" i="9"/>
  <c r="M882" i="9"/>
  <c r="H882" i="9"/>
  <c r="J882" i="9"/>
  <c r="G882" i="9"/>
  <c r="K882" i="9"/>
  <c r="C883" i="9"/>
  <c r="I882" i="9"/>
  <c r="F882" i="9"/>
  <c r="A885" i="9" l="1"/>
  <c r="B884" i="9"/>
  <c r="D882" i="9" a="1"/>
  <c r="D882" i="9" s="1"/>
  <c r="E882" i="9" s="1"/>
  <c r="I883" i="9"/>
  <c r="G883" i="9"/>
  <c r="M883" i="9"/>
  <c r="C884" i="9"/>
  <c r="F883" i="9"/>
  <c r="H883" i="9"/>
  <c r="K883" i="9"/>
  <c r="L883" i="9"/>
  <c r="J883" i="9"/>
  <c r="B885" i="9" l="1"/>
  <c r="A886" i="9"/>
  <c r="D883" i="9" a="1"/>
  <c r="D883" i="9" s="1"/>
  <c r="E883" i="9" s="1"/>
  <c r="I884" i="9"/>
  <c r="L884" i="9"/>
  <c r="F884" i="9"/>
  <c r="C885" i="9"/>
  <c r="G884" i="9"/>
  <c r="J884" i="9"/>
  <c r="K884" i="9"/>
  <c r="M884" i="9"/>
  <c r="H884" i="9"/>
  <c r="B886" i="9" l="1"/>
  <c r="A887" i="9"/>
  <c r="D884" i="9" a="1"/>
  <c r="D884" i="9" s="1"/>
  <c r="E884" i="9" s="1"/>
  <c r="K885" i="9"/>
  <c r="C886" i="9"/>
  <c r="I885" i="9"/>
  <c r="G885" i="9"/>
  <c r="H885" i="9"/>
  <c r="L885" i="9"/>
  <c r="M885" i="9"/>
  <c r="F885" i="9"/>
  <c r="J885" i="9"/>
  <c r="B887" i="9" l="1"/>
  <c r="A888" i="9"/>
  <c r="D885" i="9" a="1"/>
  <c r="D885" i="9" s="1"/>
  <c r="E885" i="9" s="1"/>
  <c r="K886" i="9"/>
  <c r="J886" i="9"/>
  <c r="F886" i="9"/>
  <c r="L886" i="9"/>
  <c r="M886" i="9"/>
  <c r="G886" i="9"/>
  <c r="C887" i="9"/>
  <c r="H886" i="9"/>
  <c r="I886" i="9"/>
  <c r="B888" i="9" l="1"/>
  <c r="A889" i="9"/>
  <c r="D886" i="9" a="1"/>
  <c r="D886" i="9" s="1"/>
  <c r="E886" i="9" s="1"/>
  <c r="M887" i="9"/>
  <c r="C888" i="9"/>
  <c r="G887" i="9"/>
  <c r="H887" i="9"/>
  <c r="I887" i="9"/>
  <c r="K887" i="9"/>
  <c r="L887" i="9"/>
  <c r="F887" i="9"/>
  <c r="J887" i="9"/>
  <c r="A890" i="9" l="1"/>
  <c r="B889" i="9"/>
  <c r="D887" i="9" a="1"/>
  <c r="D887" i="9" s="1"/>
  <c r="E887" i="9" s="1"/>
  <c r="L888" i="9"/>
  <c r="I888" i="9"/>
  <c r="C889" i="9"/>
  <c r="K888" i="9"/>
  <c r="M888" i="9"/>
  <c r="G888" i="9"/>
  <c r="F888" i="9"/>
  <c r="H888" i="9"/>
  <c r="J888" i="9"/>
  <c r="B890" i="9" l="1"/>
  <c r="A891" i="9"/>
  <c r="D888" i="9" a="1"/>
  <c r="D888" i="9" s="1"/>
  <c r="E888" i="9" s="1"/>
  <c r="G889" i="9"/>
  <c r="J889" i="9"/>
  <c r="I889" i="9"/>
  <c r="K889" i="9"/>
  <c r="L889" i="9"/>
  <c r="C890" i="9"/>
  <c r="F889" i="9"/>
  <c r="M889" i="9"/>
  <c r="H889" i="9"/>
  <c r="B891" i="9" l="1"/>
  <c r="A892" i="9"/>
  <c r="D889" i="9" a="1"/>
  <c r="D889" i="9" s="1"/>
  <c r="E889" i="9" s="1"/>
  <c r="F890" i="9"/>
  <c r="G890" i="9"/>
  <c r="I890" i="9"/>
  <c r="C891" i="9"/>
  <c r="H890" i="9"/>
  <c r="J890" i="9"/>
  <c r="M890" i="9"/>
  <c r="L890" i="9"/>
  <c r="K890" i="9"/>
  <c r="B892" i="9" l="1"/>
  <c r="A893" i="9"/>
  <c r="D890" i="9" a="1"/>
  <c r="D890" i="9" s="1"/>
  <c r="E890" i="9" s="1"/>
  <c r="M891" i="9"/>
  <c r="H891" i="9"/>
  <c r="G891" i="9"/>
  <c r="F891" i="9"/>
  <c r="I891" i="9"/>
  <c r="K891" i="9"/>
  <c r="C892" i="9"/>
  <c r="J891" i="9"/>
  <c r="L891" i="9"/>
  <c r="B893" i="9" l="1"/>
  <c r="A894" i="9"/>
  <c r="D891" i="9" a="1"/>
  <c r="D891" i="9" s="1"/>
  <c r="E891" i="9" s="1"/>
  <c r="L892" i="9"/>
  <c r="J892" i="9"/>
  <c r="G892" i="9"/>
  <c r="H892" i="9"/>
  <c r="I892" i="9"/>
  <c r="M892" i="9"/>
  <c r="K892" i="9"/>
  <c r="F892" i="9"/>
  <c r="C893" i="9"/>
  <c r="B894" i="9" l="1"/>
  <c r="A895" i="9"/>
  <c r="D892" i="9" a="1"/>
  <c r="D892" i="9" s="1"/>
  <c r="E892" i="9" s="1"/>
  <c r="M893" i="9"/>
  <c r="G893" i="9"/>
  <c r="H893" i="9"/>
  <c r="C894" i="9"/>
  <c r="K893" i="9"/>
  <c r="F893" i="9"/>
  <c r="I893" i="9"/>
  <c r="J893" i="9"/>
  <c r="L893" i="9"/>
  <c r="A896" i="9" l="1"/>
  <c r="B895" i="9"/>
  <c r="D893" i="9" a="1"/>
  <c r="D893" i="9" s="1"/>
  <c r="E893" i="9" s="1"/>
  <c r="H894" i="9"/>
  <c r="L894" i="9"/>
  <c r="K894" i="9"/>
  <c r="M894" i="9"/>
  <c r="G894" i="9"/>
  <c r="I894" i="9"/>
  <c r="J894" i="9"/>
  <c r="F894" i="9"/>
  <c r="C895" i="9"/>
  <c r="B896" i="9" l="1"/>
  <c r="A897" i="9"/>
  <c r="D894" i="9" a="1"/>
  <c r="D894" i="9" s="1"/>
  <c r="E894" i="9" s="1"/>
  <c r="G895" i="9"/>
  <c r="F895" i="9"/>
  <c r="J895" i="9"/>
  <c r="I895" i="9"/>
  <c r="K895" i="9"/>
  <c r="H895" i="9"/>
  <c r="L895" i="9"/>
  <c r="M895" i="9"/>
  <c r="C896" i="9"/>
  <c r="B897" i="9" l="1"/>
  <c r="A898" i="9"/>
  <c r="D895" i="9" a="1"/>
  <c r="D895" i="9" s="1"/>
  <c r="E895" i="9" s="1"/>
  <c r="H896" i="9"/>
  <c r="F896" i="9"/>
  <c r="M896" i="9"/>
  <c r="K896" i="9"/>
  <c r="G896" i="9"/>
  <c r="I896" i="9"/>
  <c r="J896" i="9"/>
  <c r="C897" i="9"/>
  <c r="L896" i="9"/>
  <c r="A899" i="9" l="1"/>
  <c r="B898" i="9"/>
  <c r="D896" i="9" a="1"/>
  <c r="D896" i="9" s="1"/>
  <c r="E896" i="9" s="1"/>
  <c r="K897" i="9"/>
  <c r="H897" i="9"/>
  <c r="G897" i="9"/>
  <c r="I897" i="9"/>
  <c r="J897" i="9"/>
  <c r="L897" i="9"/>
  <c r="C898" i="9"/>
  <c r="M897" i="9"/>
  <c r="F897" i="9"/>
  <c r="B899" i="9" l="1"/>
  <c r="A900" i="9"/>
  <c r="D897" i="9" a="1"/>
  <c r="D897" i="9" s="1"/>
  <c r="E897" i="9" s="1"/>
  <c r="I898" i="9"/>
  <c r="J898" i="9"/>
  <c r="G898" i="9"/>
  <c r="H898" i="9"/>
  <c r="L898" i="9"/>
  <c r="C899" i="9"/>
  <c r="F898" i="9"/>
  <c r="M898" i="9"/>
  <c r="K898" i="9"/>
  <c r="B900" i="9" l="1"/>
  <c r="A901" i="9"/>
  <c r="D898" i="9" a="1"/>
  <c r="D898" i="9" s="1"/>
  <c r="E898" i="9" s="1"/>
  <c r="G899" i="9"/>
  <c r="M899" i="9"/>
  <c r="J899" i="9"/>
  <c r="C900" i="9"/>
  <c r="I899" i="9"/>
  <c r="K899" i="9"/>
  <c r="F899" i="9"/>
  <c r="H899" i="9"/>
  <c r="L899" i="9"/>
  <c r="A902" i="9" l="1"/>
  <c r="B901" i="9"/>
  <c r="D899" i="9" a="1"/>
  <c r="D899" i="9" s="1"/>
  <c r="E899" i="9" s="1"/>
  <c r="H900" i="9"/>
  <c r="K900" i="9"/>
  <c r="I900" i="9"/>
  <c r="C901" i="9"/>
  <c r="M900" i="9"/>
  <c r="J900" i="9"/>
  <c r="G900" i="9"/>
  <c r="F900" i="9"/>
  <c r="L900" i="9"/>
  <c r="B902" i="9" l="1"/>
  <c r="A903" i="9"/>
  <c r="D900" i="9" a="1"/>
  <c r="D900" i="9" s="1"/>
  <c r="E900" i="9" s="1"/>
  <c r="H901" i="9"/>
  <c r="I901" i="9"/>
  <c r="K901" i="9"/>
  <c r="J901" i="9"/>
  <c r="L901" i="9"/>
  <c r="F901" i="9"/>
  <c r="M901" i="9"/>
  <c r="C902" i="9"/>
  <c r="G901" i="9"/>
  <c r="A904" i="9" l="1"/>
  <c r="B903" i="9"/>
  <c r="D901" i="9" a="1"/>
  <c r="D901" i="9" s="1"/>
  <c r="E901" i="9" s="1"/>
  <c r="G902" i="9"/>
  <c r="I902" i="9"/>
  <c r="H902" i="9"/>
  <c r="C903" i="9"/>
  <c r="K902" i="9"/>
  <c r="L902" i="9"/>
  <c r="J902" i="9"/>
  <c r="M902" i="9"/>
  <c r="F902" i="9"/>
  <c r="B904" i="9" l="1"/>
  <c r="A905" i="9"/>
  <c r="D902" i="9" a="1"/>
  <c r="D902" i="9" s="1"/>
  <c r="E902" i="9" s="1"/>
  <c r="G903" i="9"/>
  <c r="L903" i="9"/>
  <c r="H903" i="9"/>
  <c r="K903" i="9"/>
  <c r="M903" i="9"/>
  <c r="F903" i="9"/>
  <c r="I903" i="9"/>
  <c r="J903" i="9"/>
  <c r="C904" i="9"/>
  <c r="B905" i="9" l="1"/>
  <c r="A906" i="9"/>
  <c r="D903" i="9" a="1"/>
  <c r="D903" i="9" s="1"/>
  <c r="E903" i="9" s="1"/>
  <c r="I904" i="9"/>
  <c r="K904" i="9"/>
  <c r="L904" i="9"/>
  <c r="H904" i="9"/>
  <c r="F904" i="9"/>
  <c r="C905" i="9"/>
  <c r="G904" i="9"/>
  <c r="J904" i="9"/>
  <c r="M904" i="9"/>
  <c r="B906" i="9" l="1"/>
  <c r="A907" i="9"/>
  <c r="D904" i="9" a="1"/>
  <c r="D904" i="9" s="1"/>
  <c r="E904" i="9" s="1"/>
  <c r="J905" i="9"/>
  <c r="K905" i="9"/>
  <c r="H905" i="9"/>
  <c r="M905" i="9"/>
  <c r="L905" i="9"/>
  <c r="I905" i="9"/>
  <c r="C906" i="9"/>
  <c r="F905" i="9"/>
  <c r="G905" i="9"/>
  <c r="D905" i="9" l="1" a="1"/>
  <c r="D905" i="9" s="1"/>
  <c r="E905" i="9" s="1"/>
  <c r="A908" i="9"/>
  <c r="B907" i="9"/>
  <c r="K906" i="9"/>
  <c r="G906" i="9"/>
  <c r="M906" i="9"/>
  <c r="L906" i="9"/>
  <c r="H906" i="9"/>
  <c r="F906" i="9"/>
  <c r="C907" i="9"/>
  <c r="I906" i="9"/>
  <c r="J906" i="9"/>
  <c r="A909" i="9" l="1"/>
  <c r="B908" i="9"/>
  <c r="D906" i="9" a="1"/>
  <c r="D906" i="9" s="1"/>
  <c r="E906" i="9" s="1"/>
  <c r="M907" i="9"/>
  <c r="F907" i="9"/>
  <c r="L907" i="9"/>
  <c r="I907" i="9"/>
  <c r="K907" i="9"/>
  <c r="G907" i="9"/>
  <c r="J907" i="9"/>
  <c r="H907" i="9"/>
  <c r="C908" i="9"/>
  <c r="A910" i="9" l="1"/>
  <c r="B909" i="9"/>
  <c r="D907" i="9" a="1"/>
  <c r="D907" i="9" s="1"/>
  <c r="E907" i="9" s="1"/>
  <c r="F908" i="9"/>
  <c r="G908" i="9"/>
  <c r="I908" i="9"/>
  <c r="M908" i="9"/>
  <c r="K908" i="9"/>
  <c r="L908" i="9"/>
  <c r="H908" i="9"/>
  <c r="C909" i="9"/>
  <c r="J908" i="9"/>
  <c r="A911" i="9" l="1"/>
  <c r="B910" i="9"/>
  <c r="D908" i="9" a="1"/>
  <c r="D908" i="9" s="1"/>
  <c r="E908" i="9" s="1"/>
  <c r="C910" i="9"/>
  <c r="J909" i="9"/>
  <c r="G909" i="9"/>
  <c r="M909" i="9"/>
  <c r="H909" i="9"/>
  <c r="L909" i="9"/>
  <c r="I909" i="9"/>
  <c r="K909" i="9"/>
  <c r="F909" i="9"/>
  <c r="B911" i="9" l="1"/>
  <c r="A912" i="9"/>
  <c r="D909" i="9" a="1"/>
  <c r="D909" i="9" s="1"/>
  <c r="E909" i="9" s="1"/>
  <c r="G910" i="9"/>
  <c r="L910" i="9"/>
  <c r="J910" i="9"/>
  <c r="K910" i="9"/>
  <c r="F910" i="9"/>
  <c r="M910" i="9"/>
  <c r="H910" i="9"/>
  <c r="C911" i="9"/>
  <c r="I910" i="9"/>
  <c r="B912" i="9" l="1"/>
  <c r="A913" i="9"/>
  <c r="D910" i="9" a="1"/>
  <c r="D910" i="9" s="1"/>
  <c r="E910" i="9" s="1"/>
  <c r="M911" i="9"/>
  <c r="C912" i="9"/>
  <c r="F911" i="9"/>
  <c r="I911" i="9"/>
  <c r="K911" i="9"/>
  <c r="L911" i="9"/>
  <c r="G911" i="9"/>
  <c r="H911" i="9"/>
  <c r="J911" i="9"/>
  <c r="B913" i="9" l="1"/>
  <c r="A914" i="9"/>
  <c r="D911" i="9" a="1"/>
  <c r="D911" i="9" s="1"/>
  <c r="E911" i="9" s="1"/>
  <c r="K912" i="9"/>
  <c r="M912" i="9"/>
  <c r="C913" i="9"/>
  <c r="G912" i="9"/>
  <c r="H912" i="9"/>
  <c r="I912" i="9"/>
  <c r="J912" i="9"/>
  <c r="F912" i="9"/>
  <c r="L912" i="9"/>
  <c r="B914" i="9" l="1"/>
  <c r="A915" i="9"/>
  <c r="D912" i="9" a="1"/>
  <c r="D912" i="9" s="1"/>
  <c r="E912" i="9" s="1"/>
  <c r="I913" i="9"/>
  <c r="K913" i="9"/>
  <c r="C914" i="9"/>
  <c r="J913" i="9"/>
  <c r="L913" i="9"/>
  <c r="F913" i="9"/>
  <c r="G913" i="9"/>
  <c r="H913" i="9"/>
  <c r="M913" i="9"/>
  <c r="B915" i="9" l="1"/>
  <c r="A916" i="9"/>
  <c r="D913" i="9" a="1"/>
  <c r="D913" i="9" s="1"/>
  <c r="E913" i="9" s="1"/>
  <c r="K914" i="9"/>
  <c r="G914" i="9"/>
  <c r="I914" i="9"/>
  <c r="C915" i="9"/>
  <c r="M914" i="9"/>
  <c r="H914" i="9"/>
  <c r="L914" i="9"/>
  <c r="F914" i="9"/>
  <c r="J914" i="9"/>
  <c r="B916" i="9" l="1"/>
  <c r="A917" i="9"/>
  <c r="D914" i="9" a="1"/>
  <c r="D914" i="9" s="1"/>
  <c r="E914" i="9" s="1"/>
  <c r="L915" i="9"/>
  <c r="G915" i="9"/>
  <c r="C916" i="9"/>
  <c r="F915" i="9"/>
  <c r="K915" i="9"/>
  <c r="M915" i="9"/>
  <c r="H915" i="9"/>
  <c r="I915" i="9"/>
  <c r="J915" i="9"/>
  <c r="B917" i="9" l="1"/>
  <c r="A918" i="9"/>
  <c r="D915" i="9" a="1"/>
  <c r="D915" i="9" s="1"/>
  <c r="E915" i="9" s="1"/>
  <c r="L916" i="9"/>
  <c r="C917" i="9"/>
  <c r="F916" i="9"/>
  <c r="K916" i="9"/>
  <c r="G916" i="9"/>
  <c r="I916" i="9"/>
  <c r="J916" i="9"/>
  <c r="H916" i="9"/>
  <c r="M916" i="9"/>
  <c r="B918" i="9" l="1"/>
  <c r="A919" i="9"/>
  <c r="D916" i="9" a="1"/>
  <c r="D916" i="9" s="1"/>
  <c r="E916" i="9" s="1"/>
  <c r="M917" i="9"/>
  <c r="G917" i="9"/>
  <c r="H917" i="9"/>
  <c r="I917" i="9"/>
  <c r="K917" i="9"/>
  <c r="L917" i="9"/>
  <c r="F917" i="9"/>
  <c r="J917" i="9"/>
  <c r="C918" i="9"/>
  <c r="A920" i="9" l="1"/>
  <c r="B919" i="9"/>
  <c r="D917" i="9" a="1"/>
  <c r="D917" i="9" s="1"/>
  <c r="E917" i="9" s="1"/>
  <c r="C919" i="9"/>
  <c r="K918" i="9"/>
  <c r="M918" i="9"/>
  <c r="J918" i="9"/>
  <c r="G918" i="9"/>
  <c r="F918" i="9"/>
  <c r="I918" i="9"/>
  <c r="L918" i="9"/>
  <c r="H918" i="9"/>
  <c r="A921" i="9" l="1"/>
  <c r="B920" i="9"/>
  <c r="D918" i="9" a="1"/>
  <c r="D918" i="9" s="1"/>
  <c r="E918" i="9" s="1"/>
  <c r="H919" i="9"/>
  <c r="C920" i="9"/>
  <c r="I919" i="9"/>
  <c r="K919" i="9"/>
  <c r="M919" i="9"/>
  <c r="F919" i="9"/>
  <c r="G919" i="9"/>
  <c r="J919" i="9"/>
  <c r="L919" i="9"/>
  <c r="B921" i="9" l="1"/>
  <c r="A922" i="9"/>
  <c r="D919" i="9" a="1"/>
  <c r="D919" i="9" s="1"/>
  <c r="E919" i="9" s="1"/>
  <c r="C921" i="9"/>
  <c r="H920" i="9"/>
  <c r="G920" i="9"/>
  <c r="I920" i="9"/>
  <c r="J920" i="9"/>
  <c r="L920" i="9"/>
  <c r="F920" i="9"/>
  <c r="K920" i="9"/>
  <c r="M920" i="9"/>
  <c r="B922" i="9" l="1"/>
  <c r="A923" i="9"/>
  <c r="D920" i="9" a="1"/>
  <c r="D920" i="9" s="1"/>
  <c r="E920" i="9" s="1"/>
  <c r="H921" i="9"/>
  <c r="L921" i="9"/>
  <c r="G921" i="9"/>
  <c r="C922" i="9"/>
  <c r="K921" i="9"/>
  <c r="M921" i="9"/>
  <c r="F921" i="9"/>
  <c r="J921" i="9"/>
  <c r="I921" i="9"/>
  <c r="B923" i="9" l="1"/>
  <c r="A924" i="9"/>
  <c r="D921" i="9" a="1"/>
  <c r="D921" i="9" s="1"/>
  <c r="E921" i="9" s="1"/>
  <c r="F922" i="9"/>
  <c r="K922" i="9"/>
  <c r="L922" i="9"/>
  <c r="M922" i="9"/>
  <c r="C923" i="9"/>
  <c r="G922" i="9"/>
  <c r="H922" i="9"/>
  <c r="I922" i="9"/>
  <c r="J922" i="9"/>
  <c r="B924" i="9" l="1"/>
  <c r="A925" i="9"/>
  <c r="D922" i="9" a="1"/>
  <c r="D922" i="9" s="1"/>
  <c r="E922" i="9" s="1"/>
  <c r="F923" i="9"/>
  <c r="G923" i="9"/>
  <c r="H923" i="9"/>
  <c r="C924" i="9"/>
  <c r="L923" i="9"/>
  <c r="I923" i="9"/>
  <c r="M923" i="9"/>
  <c r="J923" i="9"/>
  <c r="K923" i="9"/>
  <c r="B925" i="9" l="1"/>
  <c r="A926" i="9"/>
  <c r="D923" i="9" a="1"/>
  <c r="D923" i="9" s="1"/>
  <c r="E923" i="9" s="1"/>
  <c r="K924" i="9"/>
  <c r="M924" i="9"/>
  <c r="F924" i="9"/>
  <c r="H924" i="9"/>
  <c r="I924" i="9"/>
  <c r="G924" i="9"/>
  <c r="J924" i="9"/>
  <c r="L924" i="9"/>
  <c r="C925" i="9"/>
  <c r="A927" i="9" l="1"/>
  <c r="B926" i="9"/>
  <c r="D924" i="9" a="1"/>
  <c r="D924" i="9" s="1"/>
  <c r="E924" i="9" s="1"/>
  <c r="I925" i="9"/>
  <c r="K925" i="9"/>
  <c r="H925" i="9"/>
  <c r="L925" i="9"/>
  <c r="M925" i="9"/>
  <c r="C926" i="9"/>
  <c r="G925" i="9"/>
  <c r="F925" i="9"/>
  <c r="J925" i="9"/>
  <c r="A928" i="9" l="1"/>
  <c r="B927" i="9"/>
  <c r="D925" i="9" a="1"/>
  <c r="D925" i="9" s="1"/>
  <c r="E925" i="9" s="1"/>
  <c r="G926" i="9"/>
  <c r="I926" i="9"/>
  <c r="L926" i="9"/>
  <c r="F926" i="9"/>
  <c r="H926" i="9"/>
  <c r="J926" i="9"/>
  <c r="C927" i="9"/>
  <c r="K926" i="9"/>
  <c r="M926" i="9"/>
  <c r="B928" i="9" l="1"/>
  <c r="A929" i="9"/>
  <c r="D926" i="9" a="1"/>
  <c r="D926" i="9" s="1"/>
  <c r="E926" i="9" s="1"/>
  <c r="F927" i="9"/>
  <c r="L927" i="9"/>
  <c r="I927" i="9"/>
  <c r="J927" i="9"/>
  <c r="G927" i="9"/>
  <c r="C928" i="9"/>
  <c r="K927" i="9"/>
  <c r="M927" i="9"/>
  <c r="H927" i="9"/>
  <c r="B929" i="9" l="1"/>
  <c r="A930" i="9"/>
  <c r="D927" i="9" a="1"/>
  <c r="D927" i="9" s="1"/>
  <c r="E927" i="9" s="1"/>
  <c r="K928" i="9"/>
  <c r="L928" i="9"/>
  <c r="F928" i="9"/>
  <c r="G928" i="9"/>
  <c r="J928" i="9"/>
  <c r="H928" i="9"/>
  <c r="I928" i="9"/>
  <c r="M928" i="9"/>
  <c r="C929" i="9"/>
  <c r="B930" i="9" l="1"/>
  <c r="A931" i="9"/>
  <c r="D928" i="9" a="1"/>
  <c r="D928" i="9" s="1"/>
  <c r="E928" i="9" s="1"/>
  <c r="C930" i="9"/>
  <c r="F929" i="9"/>
  <c r="H929" i="9"/>
  <c r="K929" i="9"/>
  <c r="M929" i="9"/>
  <c r="G929" i="9"/>
  <c r="I929" i="9"/>
  <c r="J929" i="9"/>
  <c r="L929" i="9"/>
  <c r="A932" i="9" l="1"/>
  <c r="B931" i="9"/>
  <c r="D929" i="9" a="1"/>
  <c r="D929" i="9" s="1"/>
  <c r="E929" i="9" s="1"/>
  <c r="F930" i="9"/>
  <c r="H930" i="9"/>
  <c r="L930" i="9"/>
  <c r="K930" i="9"/>
  <c r="M930" i="9"/>
  <c r="G930" i="9"/>
  <c r="J930" i="9"/>
  <c r="I930" i="9"/>
  <c r="C931" i="9"/>
  <c r="A933" i="9" l="1"/>
  <c r="B932" i="9"/>
  <c r="D930" i="9" a="1"/>
  <c r="D930" i="9" s="1"/>
  <c r="E930" i="9" s="1"/>
  <c r="I931" i="9"/>
  <c r="K931" i="9"/>
  <c r="F931" i="9"/>
  <c r="G931" i="9"/>
  <c r="H931" i="9"/>
  <c r="M931" i="9"/>
  <c r="J931" i="9"/>
  <c r="C932" i="9"/>
  <c r="L931" i="9"/>
  <c r="B933" i="9" l="1"/>
  <c r="A934" i="9"/>
  <c r="D931" i="9" a="1"/>
  <c r="D931" i="9" s="1"/>
  <c r="E931" i="9" s="1"/>
  <c r="G932" i="9"/>
  <c r="I932" i="9"/>
  <c r="F932" i="9"/>
  <c r="H932" i="9"/>
  <c r="C933" i="9"/>
  <c r="K932" i="9"/>
  <c r="L932" i="9"/>
  <c r="M932" i="9"/>
  <c r="J932" i="9"/>
  <c r="B934" i="9" l="1"/>
  <c r="A935" i="9"/>
  <c r="D932" i="9" a="1"/>
  <c r="D932" i="9" s="1"/>
  <c r="E932" i="9" s="1"/>
  <c r="I933" i="9"/>
  <c r="K933" i="9"/>
  <c r="M933" i="9"/>
  <c r="F933" i="9"/>
  <c r="G933" i="9"/>
  <c r="H933" i="9"/>
  <c r="C934" i="9"/>
  <c r="L933" i="9"/>
  <c r="J933" i="9"/>
  <c r="B935" i="9" l="1"/>
  <c r="A936" i="9"/>
  <c r="D933" i="9" a="1"/>
  <c r="D933" i="9" s="1"/>
  <c r="E933" i="9" s="1"/>
  <c r="K934" i="9"/>
  <c r="H934" i="9"/>
  <c r="I934" i="9"/>
  <c r="M934" i="9"/>
  <c r="F934" i="9"/>
  <c r="G934" i="9"/>
  <c r="J934" i="9"/>
  <c r="C935" i="9"/>
  <c r="L934" i="9"/>
  <c r="B936" i="9" l="1"/>
  <c r="A937" i="9"/>
  <c r="D934" i="9" a="1"/>
  <c r="D934" i="9" s="1"/>
  <c r="E934" i="9" s="1"/>
  <c r="M935" i="9"/>
  <c r="H935" i="9"/>
  <c r="I935" i="9"/>
  <c r="F935" i="9"/>
  <c r="J935" i="9"/>
  <c r="C936" i="9"/>
  <c r="G935" i="9"/>
  <c r="L935" i="9"/>
  <c r="K935" i="9"/>
  <c r="A938" i="9" l="1"/>
  <c r="B937" i="9"/>
  <c r="D935" i="9" a="1"/>
  <c r="D935" i="9" s="1"/>
  <c r="E935" i="9" s="1"/>
  <c r="F936" i="9"/>
  <c r="K936" i="9"/>
  <c r="M936" i="9"/>
  <c r="J936" i="9"/>
  <c r="G936" i="9"/>
  <c r="H936" i="9"/>
  <c r="I936" i="9"/>
  <c r="L936" i="9"/>
  <c r="C937" i="9"/>
  <c r="B938" i="9" l="1"/>
  <c r="A939" i="9"/>
  <c r="D936" i="9" a="1"/>
  <c r="D936" i="9" s="1"/>
  <c r="E936" i="9" s="1"/>
  <c r="C938" i="9"/>
  <c r="L937" i="9"/>
  <c r="F937" i="9"/>
  <c r="I937" i="9"/>
  <c r="K937" i="9"/>
  <c r="H937" i="9"/>
  <c r="J937" i="9"/>
  <c r="G937" i="9"/>
  <c r="M937" i="9"/>
  <c r="B939" i="9" l="1"/>
  <c r="A940" i="9"/>
  <c r="D937" i="9" a="1"/>
  <c r="D937" i="9" s="1"/>
  <c r="E937" i="9" s="1"/>
  <c r="F938" i="9"/>
  <c r="G938" i="9"/>
  <c r="I938" i="9"/>
  <c r="J938" i="9"/>
  <c r="C939" i="9"/>
  <c r="H938" i="9"/>
  <c r="M938" i="9"/>
  <c r="K938" i="9"/>
  <c r="L938" i="9"/>
  <c r="A941" i="9" l="1"/>
  <c r="B940" i="9"/>
  <c r="D938" i="9" a="1"/>
  <c r="D938" i="9" s="1"/>
  <c r="E938" i="9" s="1"/>
  <c r="G939" i="9"/>
  <c r="K939" i="9"/>
  <c r="H939" i="9"/>
  <c r="C940" i="9"/>
  <c r="J939" i="9"/>
  <c r="F939" i="9"/>
  <c r="I939" i="9"/>
  <c r="L939" i="9"/>
  <c r="M939" i="9"/>
  <c r="B941" i="9" l="1"/>
  <c r="A942" i="9"/>
  <c r="D939" i="9" a="1"/>
  <c r="D939" i="9" s="1"/>
  <c r="E939" i="9" s="1"/>
  <c r="J940" i="9"/>
  <c r="K940" i="9"/>
  <c r="F940" i="9"/>
  <c r="H940" i="9"/>
  <c r="I940" i="9"/>
  <c r="C941" i="9"/>
  <c r="M940" i="9"/>
  <c r="L940" i="9"/>
  <c r="G940" i="9"/>
  <c r="B942" i="9" l="1"/>
  <c r="A943" i="9"/>
  <c r="D940" i="9" a="1"/>
  <c r="D940" i="9" s="1"/>
  <c r="E940" i="9" s="1"/>
  <c r="I941" i="9"/>
  <c r="J941" i="9"/>
  <c r="F941" i="9"/>
  <c r="M941" i="9"/>
  <c r="K941" i="9"/>
  <c r="H941" i="9"/>
  <c r="L941" i="9"/>
  <c r="G941" i="9"/>
  <c r="C942" i="9"/>
  <c r="B943" i="9" l="1"/>
  <c r="A944" i="9"/>
  <c r="D941" i="9" a="1"/>
  <c r="D941" i="9" s="1"/>
  <c r="E941" i="9" s="1"/>
  <c r="K942" i="9"/>
  <c r="M942" i="9"/>
  <c r="J942" i="9"/>
  <c r="L942" i="9"/>
  <c r="C943" i="9"/>
  <c r="G942" i="9"/>
  <c r="H942" i="9"/>
  <c r="I942" i="9"/>
  <c r="F942" i="9"/>
  <c r="B944" i="9" l="1"/>
  <c r="A945" i="9"/>
  <c r="D942" i="9" a="1"/>
  <c r="D942" i="9" s="1"/>
  <c r="E942" i="9" s="1"/>
  <c r="I943" i="9"/>
  <c r="K943" i="9"/>
  <c r="L943" i="9"/>
  <c r="C944" i="9"/>
  <c r="J943" i="9"/>
  <c r="G943" i="9"/>
  <c r="H943" i="9"/>
  <c r="F943" i="9"/>
  <c r="M943" i="9"/>
  <c r="A946" i="9" l="1"/>
  <c r="B945" i="9"/>
  <c r="D943" i="9" a="1"/>
  <c r="D943" i="9" s="1"/>
  <c r="E943" i="9" s="1"/>
  <c r="G944" i="9"/>
  <c r="I944" i="9"/>
  <c r="L944" i="9"/>
  <c r="M944" i="9"/>
  <c r="F944" i="9"/>
  <c r="H944" i="9"/>
  <c r="J944" i="9"/>
  <c r="K944" i="9"/>
  <c r="C945" i="9"/>
  <c r="B946" i="9" l="1"/>
  <c r="A947" i="9"/>
  <c r="D944" i="9" a="1"/>
  <c r="D944" i="9" s="1"/>
  <c r="E944" i="9" s="1"/>
  <c r="L945" i="9"/>
  <c r="I945" i="9"/>
  <c r="C946" i="9"/>
  <c r="J945" i="9"/>
  <c r="G945" i="9"/>
  <c r="M945" i="9"/>
  <c r="H945" i="9"/>
  <c r="F945" i="9"/>
  <c r="K945" i="9"/>
  <c r="B947" i="9" l="1"/>
  <c r="A948" i="9"/>
  <c r="D945" i="9" a="1"/>
  <c r="D945" i="9" s="1"/>
  <c r="E945" i="9" s="1"/>
  <c r="K946" i="9"/>
  <c r="G946" i="9"/>
  <c r="L946" i="9"/>
  <c r="M946" i="9"/>
  <c r="H946" i="9"/>
  <c r="J946" i="9"/>
  <c r="F946" i="9"/>
  <c r="C947" i="9"/>
  <c r="I946" i="9"/>
  <c r="B948" i="9" l="1"/>
  <c r="A949" i="9"/>
  <c r="D946" i="9" a="1"/>
  <c r="D946" i="9" s="1"/>
  <c r="E946" i="9" s="1"/>
  <c r="L947" i="9"/>
  <c r="J947" i="9"/>
  <c r="C948" i="9"/>
  <c r="H947" i="9"/>
  <c r="I947" i="9"/>
  <c r="M947" i="9"/>
  <c r="G947" i="9"/>
  <c r="K947" i="9"/>
  <c r="F947" i="9"/>
  <c r="A950" i="9" l="1"/>
  <c r="B949" i="9"/>
  <c r="D947" i="9" a="1"/>
  <c r="D947" i="9" s="1"/>
  <c r="E947" i="9" s="1"/>
  <c r="K948" i="9"/>
  <c r="I948" i="9"/>
  <c r="M948" i="9"/>
  <c r="C949" i="9"/>
  <c r="F948" i="9"/>
  <c r="J948" i="9"/>
  <c r="G948" i="9"/>
  <c r="H948" i="9"/>
  <c r="L948" i="9"/>
  <c r="A951" i="9" l="1"/>
  <c r="B950" i="9"/>
  <c r="D948" i="9" a="1"/>
  <c r="D948" i="9" s="1"/>
  <c r="E948" i="9" s="1"/>
  <c r="J949" i="9"/>
  <c r="C950" i="9"/>
  <c r="I949" i="9"/>
  <c r="K949" i="9"/>
  <c r="F949" i="9"/>
  <c r="G949" i="9"/>
  <c r="L949" i="9"/>
  <c r="H949" i="9"/>
  <c r="M949" i="9"/>
  <c r="D949" i="9" l="1" a="1"/>
  <c r="D949" i="9" s="1"/>
  <c r="E949" i="9" s="1"/>
  <c r="A952" i="9"/>
  <c r="B951" i="9"/>
  <c r="G950" i="9"/>
  <c r="H950" i="9"/>
  <c r="J950" i="9"/>
  <c r="I950" i="9"/>
  <c r="F950" i="9"/>
  <c r="L950" i="9"/>
  <c r="M950" i="9"/>
  <c r="K950" i="9"/>
  <c r="C951" i="9"/>
  <c r="A953" i="9" l="1"/>
  <c r="B952" i="9"/>
  <c r="D950" i="9" a="1"/>
  <c r="D950" i="9" s="1"/>
  <c r="E950" i="9" s="1"/>
  <c r="F951" i="9"/>
  <c r="H951" i="9"/>
  <c r="J951" i="9"/>
  <c r="C952" i="9"/>
  <c r="G951" i="9"/>
  <c r="L951" i="9"/>
  <c r="M951" i="9"/>
  <c r="K951" i="9"/>
  <c r="I951" i="9"/>
  <c r="B953" i="9" l="1"/>
  <c r="A954" i="9"/>
  <c r="D951" i="9" a="1"/>
  <c r="D951" i="9" s="1"/>
  <c r="E951" i="9" s="1"/>
  <c r="L952" i="9"/>
  <c r="H952" i="9"/>
  <c r="F952" i="9"/>
  <c r="C953" i="9"/>
  <c r="J952" i="9"/>
  <c r="M952" i="9"/>
  <c r="G952" i="9"/>
  <c r="I952" i="9"/>
  <c r="K952" i="9"/>
  <c r="B954" i="9" l="1"/>
  <c r="A955" i="9"/>
  <c r="D952" i="9" a="1"/>
  <c r="D952" i="9" s="1"/>
  <c r="E952" i="9" s="1"/>
  <c r="I953" i="9"/>
  <c r="K953" i="9"/>
  <c r="M953" i="9"/>
  <c r="C954" i="9"/>
  <c r="L953" i="9"/>
  <c r="F953" i="9"/>
  <c r="G953" i="9"/>
  <c r="H953" i="9"/>
  <c r="J953" i="9"/>
  <c r="A956" i="9" l="1"/>
  <c r="B955" i="9"/>
  <c r="D953" i="9" a="1"/>
  <c r="D953" i="9" s="1"/>
  <c r="E953" i="9" s="1"/>
  <c r="H954" i="9"/>
  <c r="J954" i="9"/>
  <c r="K954" i="9"/>
  <c r="M954" i="9"/>
  <c r="C955" i="9"/>
  <c r="G954" i="9"/>
  <c r="I954" i="9"/>
  <c r="L954" i="9"/>
  <c r="F954" i="9"/>
  <c r="B956" i="9" l="1"/>
  <c r="A957" i="9"/>
  <c r="D954" i="9" a="1"/>
  <c r="D954" i="9" s="1"/>
  <c r="E954" i="9" s="1"/>
  <c r="F955" i="9"/>
  <c r="M955" i="9"/>
  <c r="I955" i="9"/>
  <c r="K955" i="9"/>
  <c r="C956" i="9"/>
  <c r="G955" i="9"/>
  <c r="L955" i="9"/>
  <c r="J955" i="9"/>
  <c r="H955" i="9"/>
  <c r="A958" i="9" l="1"/>
  <c r="B957" i="9"/>
  <c r="D955" i="9" a="1"/>
  <c r="D955" i="9" s="1"/>
  <c r="E955" i="9" s="1"/>
  <c r="C957" i="9"/>
  <c r="K956" i="9"/>
  <c r="L956" i="9"/>
  <c r="G956" i="9"/>
  <c r="I956" i="9"/>
  <c r="J956" i="9"/>
  <c r="H956" i="9"/>
  <c r="M956" i="9"/>
  <c r="F956" i="9"/>
  <c r="A959" i="9" l="1"/>
  <c r="B958" i="9"/>
  <c r="D956" i="9" a="1"/>
  <c r="D956" i="9" s="1"/>
  <c r="E956" i="9" s="1"/>
  <c r="L957" i="9"/>
  <c r="I957" i="9"/>
  <c r="J957" i="9"/>
  <c r="F957" i="9"/>
  <c r="G957" i="9"/>
  <c r="C958" i="9"/>
  <c r="M957" i="9"/>
  <c r="H957" i="9"/>
  <c r="K957" i="9"/>
  <c r="B959" i="9" l="1"/>
  <c r="A960" i="9"/>
  <c r="D957" i="9" a="1"/>
  <c r="D957" i="9" s="1"/>
  <c r="E957" i="9" s="1"/>
  <c r="L958" i="9"/>
  <c r="C959" i="9"/>
  <c r="H958" i="9"/>
  <c r="M958" i="9"/>
  <c r="F958" i="9"/>
  <c r="G958" i="9"/>
  <c r="I958" i="9"/>
  <c r="J958" i="9"/>
  <c r="K958" i="9"/>
  <c r="B960" i="9" l="1"/>
  <c r="A961" i="9"/>
  <c r="D958" i="9" a="1"/>
  <c r="D958" i="9" s="1"/>
  <c r="E958" i="9" s="1"/>
  <c r="M959" i="9"/>
  <c r="C960" i="9"/>
  <c r="F959" i="9"/>
  <c r="G959" i="9"/>
  <c r="H959" i="9"/>
  <c r="J959" i="9"/>
  <c r="L959" i="9"/>
  <c r="K959" i="9"/>
  <c r="I959" i="9"/>
  <c r="B961" i="9" l="1"/>
  <c r="A962" i="9"/>
  <c r="D959" i="9" a="1"/>
  <c r="D959" i="9" s="1"/>
  <c r="E959" i="9" s="1"/>
  <c r="K960" i="9"/>
  <c r="M960" i="9"/>
  <c r="F960" i="9"/>
  <c r="G960" i="9"/>
  <c r="L960" i="9"/>
  <c r="C961" i="9"/>
  <c r="I960" i="9"/>
  <c r="H960" i="9"/>
  <c r="J960" i="9"/>
  <c r="A963" i="9" l="1"/>
  <c r="B962" i="9"/>
  <c r="D960" i="9" a="1"/>
  <c r="D960" i="9" s="1"/>
  <c r="E960" i="9" s="1"/>
  <c r="I961" i="9"/>
  <c r="K961" i="9"/>
  <c r="F961" i="9"/>
  <c r="H961" i="9"/>
  <c r="G961" i="9"/>
  <c r="L961" i="9"/>
  <c r="J961" i="9"/>
  <c r="C962" i="9"/>
  <c r="M961" i="9"/>
  <c r="A964" i="9" l="1"/>
  <c r="B963" i="9"/>
  <c r="D961" i="9" a="1"/>
  <c r="D961" i="9" s="1"/>
  <c r="E961" i="9" s="1"/>
  <c r="G962" i="9"/>
  <c r="I962" i="9"/>
  <c r="J962" i="9"/>
  <c r="L962" i="9"/>
  <c r="M962" i="9"/>
  <c r="F962" i="9"/>
  <c r="H962" i="9"/>
  <c r="K962" i="9"/>
  <c r="C963" i="9"/>
  <c r="A965" i="9" l="1"/>
  <c r="B964" i="9"/>
  <c r="D962" i="9" a="1"/>
  <c r="D962" i="9" s="1"/>
  <c r="E962" i="9" s="1"/>
  <c r="L963" i="9"/>
  <c r="I963" i="9"/>
  <c r="J963" i="9"/>
  <c r="G963" i="9"/>
  <c r="F963" i="9"/>
  <c r="M963" i="9"/>
  <c r="C964" i="9"/>
  <c r="K963" i="9"/>
  <c r="H963" i="9"/>
  <c r="B965" i="9" l="1"/>
  <c r="A966" i="9"/>
  <c r="D963" i="9" a="1"/>
  <c r="D963" i="9" s="1"/>
  <c r="E963" i="9" s="1"/>
  <c r="I964" i="9"/>
  <c r="M964" i="9"/>
  <c r="K964" i="9"/>
  <c r="F964" i="9"/>
  <c r="G964" i="9"/>
  <c r="H964" i="9"/>
  <c r="L964" i="9"/>
  <c r="J964" i="9"/>
  <c r="C965" i="9"/>
  <c r="B966" i="9" l="1"/>
  <c r="A967" i="9"/>
  <c r="D964" i="9" a="1"/>
  <c r="D964" i="9" s="1"/>
  <c r="E964" i="9" s="1"/>
  <c r="K965" i="9"/>
  <c r="I965" i="9"/>
  <c r="M965" i="9"/>
  <c r="F965" i="9"/>
  <c r="G965" i="9"/>
  <c r="J965" i="9"/>
  <c r="C966" i="9"/>
  <c r="L965" i="9"/>
  <c r="H965" i="9"/>
  <c r="A968" i="9" l="1"/>
  <c r="B967" i="9"/>
  <c r="D965" i="9" a="1"/>
  <c r="D965" i="9" s="1"/>
  <c r="E965" i="9" s="1"/>
  <c r="I966" i="9"/>
  <c r="C967" i="9"/>
  <c r="K966" i="9"/>
  <c r="M966" i="9"/>
  <c r="F966" i="9"/>
  <c r="G966" i="9"/>
  <c r="H966" i="9"/>
  <c r="J966" i="9"/>
  <c r="L966" i="9"/>
  <c r="A969" i="9" l="1"/>
  <c r="B968" i="9"/>
  <c r="D966" i="9" a="1"/>
  <c r="D966" i="9" s="1"/>
  <c r="E966" i="9" s="1"/>
  <c r="F967" i="9"/>
  <c r="H967" i="9"/>
  <c r="J967" i="9"/>
  <c r="I967" i="9"/>
  <c r="K967" i="9"/>
  <c r="G967" i="9"/>
  <c r="M967" i="9"/>
  <c r="C968" i="9"/>
  <c r="L967" i="9"/>
  <c r="A970" i="9" l="1"/>
  <c r="B969" i="9"/>
  <c r="D967" i="9" a="1"/>
  <c r="D967" i="9" s="1"/>
  <c r="E967" i="9" s="1"/>
  <c r="M968" i="9"/>
  <c r="I968" i="9"/>
  <c r="G968" i="9"/>
  <c r="F968" i="9"/>
  <c r="K968" i="9"/>
  <c r="L968" i="9"/>
  <c r="J968" i="9"/>
  <c r="H968" i="9"/>
  <c r="C969" i="9"/>
  <c r="A971" i="9" l="1"/>
  <c r="B970" i="9"/>
  <c r="D968" i="9" a="1"/>
  <c r="D968" i="9" s="1"/>
  <c r="E968" i="9" s="1"/>
  <c r="G969" i="9"/>
  <c r="J969" i="9"/>
  <c r="C970" i="9"/>
  <c r="F969" i="9"/>
  <c r="K969" i="9"/>
  <c r="M969" i="9"/>
  <c r="H969" i="9"/>
  <c r="L969" i="9"/>
  <c r="I969" i="9"/>
  <c r="B971" i="9" l="1"/>
  <c r="A972" i="9"/>
  <c r="D969" i="9" a="1"/>
  <c r="D969" i="9" s="1"/>
  <c r="E969" i="9" s="1"/>
  <c r="M970" i="9"/>
  <c r="H970" i="9"/>
  <c r="L970" i="9"/>
  <c r="C971" i="9"/>
  <c r="K970" i="9"/>
  <c r="F970" i="9"/>
  <c r="G970" i="9"/>
  <c r="J970" i="9"/>
  <c r="I970" i="9"/>
  <c r="B972" i="9" l="1"/>
  <c r="A973" i="9"/>
  <c r="D970" i="9" a="1"/>
  <c r="D970" i="9" s="1"/>
  <c r="E970" i="9" s="1"/>
  <c r="I971" i="9"/>
  <c r="F971" i="9"/>
  <c r="G971" i="9"/>
  <c r="M971" i="9"/>
  <c r="K971" i="9"/>
  <c r="C972" i="9"/>
  <c r="H971" i="9"/>
  <c r="J971" i="9"/>
  <c r="L971" i="9"/>
  <c r="B973" i="9" l="1"/>
  <c r="A974" i="9"/>
  <c r="D971" i="9" a="1"/>
  <c r="D971" i="9" s="1"/>
  <c r="E971" i="9" s="1"/>
  <c r="M972" i="9"/>
  <c r="H972" i="9"/>
  <c r="G972" i="9"/>
  <c r="J972" i="9"/>
  <c r="K972" i="9"/>
  <c r="L972" i="9"/>
  <c r="C973" i="9"/>
  <c r="F972" i="9"/>
  <c r="I972" i="9"/>
  <c r="B974" i="9" l="1"/>
  <c r="A975" i="9"/>
  <c r="D972" i="9" a="1"/>
  <c r="D972" i="9" s="1"/>
  <c r="E972" i="9" s="1"/>
  <c r="M973" i="9"/>
  <c r="L973" i="9"/>
  <c r="J973" i="9"/>
  <c r="H973" i="9"/>
  <c r="K973" i="9"/>
  <c r="I973" i="9"/>
  <c r="C974" i="9"/>
  <c r="G973" i="9"/>
  <c r="F973" i="9"/>
  <c r="B975" i="9" l="1"/>
  <c r="A976" i="9"/>
  <c r="D973" i="9" a="1"/>
  <c r="D973" i="9" s="1"/>
  <c r="E973" i="9" s="1"/>
  <c r="C975" i="9"/>
  <c r="I974" i="9"/>
  <c r="L974" i="9"/>
  <c r="G974" i="9"/>
  <c r="H974" i="9"/>
  <c r="M974" i="9"/>
  <c r="F974" i="9"/>
  <c r="K974" i="9"/>
  <c r="J974" i="9"/>
  <c r="B976" i="9" l="1"/>
  <c r="A977" i="9"/>
  <c r="D974" i="9" a="1"/>
  <c r="D974" i="9" s="1"/>
  <c r="E974" i="9" s="1"/>
  <c r="J975" i="9"/>
  <c r="L975" i="9"/>
  <c r="F975" i="9"/>
  <c r="M975" i="9"/>
  <c r="C976" i="9"/>
  <c r="K975" i="9"/>
  <c r="I975" i="9"/>
  <c r="G975" i="9"/>
  <c r="H975" i="9"/>
  <c r="B977" i="9" l="1"/>
  <c r="A978" i="9"/>
  <c r="D975" i="9" a="1"/>
  <c r="D975" i="9" s="1"/>
  <c r="E975" i="9" s="1"/>
  <c r="H976" i="9"/>
  <c r="J976" i="9"/>
  <c r="C977" i="9"/>
  <c r="M976" i="9"/>
  <c r="G976" i="9"/>
  <c r="I976" i="9"/>
  <c r="K976" i="9"/>
  <c r="L976" i="9"/>
  <c r="F976" i="9"/>
  <c r="B978" i="9" l="1"/>
  <c r="A979" i="9"/>
  <c r="D976" i="9" a="1"/>
  <c r="D976" i="9" s="1"/>
  <c r="E976" i="9" s="1"/>
  <c r="J977" i="9"/>
  <c r="M977" i="9"/>
  <c r="F977" i="9"/>
  <c r="G977" i="9"/>
  <c r="I977" i="9"/>
  <c r="L977" i="9"/>
  <c r="H977" i="9"/>
  <c r="C978" i="9"/>
  <c r="K977" i="9"/>
  <c r="B979" i="9" l="1"/>
  <c r="A980" i="9"/>
  <c r="D977" i="9" a="1"/>
  <c r="D977" i="9" s="1"/>
  <c r="E977" i="9" s="1"/>
  <c r="K978" i="9"/>
  <c r="L978" i="9"/>
  <c r="G978" i="9"/>
  <c r="H978" i="9"/>
  <c r="I978" i="9"/>
  <c r="J978" i="9"/>
  <c r="M978" i="9"/>
  <c r="F978" i="9"/>
  <c r="C979" i="9"/>
  <c r="B980" i="9" l="1"/>
  <c r="A981" i="9"/>
  <c r="D978" i="9" a="1"/>
  <c r="D978" i="9" s="1"/>
  <c r="E978" i="9" s="1"/>
  <c r="I979" i="9"/>
  <c r="J979" i="9"/>
  <c r="L979" i="9"/>
  <c r="M979" i="9"/>
  <c r="C980" i="9"/>
  <c r="G979" i="9"/>
  <c r="H979" i="9"/>
  <c r="F979" i="9"/>
  <c r="K979" i="9"/>
  <c r="B981" i="9" l="1"/>
  <c r="A982" i="9"/>
  <c r="D979" i="9" a="1"/>
  <c r="D979" i="9" s="1"/>
  <c r="E979" i="9" s="1"/>
  <c r="F980" i="9"/>
  <c r="J980" i="9"/>
  <c r="G980" i="9"/>
  <c r="H980" i="9"/>
  <c r="C981" i="9"/>
  <c r="L980" i="9"/>
  <c r="M980" i="9"/>
  <c r="K980" i="9"/>
  <c r="I980" i="9"/>
  <c r="B982" i="9" l="1"/>
  <c r="A983" i="9"/>
  <c r="D980" i="9" a="1"/>
  <c r="D980" i="9" s="1"/>
  <c r="E980" i="9" s="1"/>
  <c r="H981" i="9"/>
  <c r="J981" i="9"/>
  <c r="L981" i="9"/>
  <c r="F981" i="9"/>
  <c r="G981" i="9"/>
  <c r="I981" i="9"/>
  <c r="K981" i="9"/>
  <c r="C982" i="9"/>
  <c r="M981" i="9"/>
  <c r="B983" i="9" l="1"/>
  <c r="A984" i="9"/>
  <c r="D981" i="9" a="1"/>
  <c r="D981" i="9" s="1"/>
  <c r="E981" i="9" s="1"/>
  <c r="M982" i="9"/>
  <c r="H982" i="9"/>
  <c r="C983" i="9"/>
  <c r="F982" i="9"/>
  <c r="I982" i="9"/>
  <c r="J982" i="9"/>
  <c r="K982" i="9"/>
  <c r="G982" i="9"/>
  <c r="L982" i="9"/>
  <c r="B984" i="9" l="1"/>
  <c r="A985" i="9"/>
  <c r="D982" i="9" a="1"/>
  <c r="D982" i="9" s="1"/>
  <c r="E982" i="9" s="1"/>
  <c r="L983" i="9"/>
  <c r="G983" i="9"/>
  <c r="K983" i="9"/>
  <c r="M983" i="9"/>
  <c r="C984" i="9"/>
  <c r="H983" i="9"/>
  <c r="I983" i="9"/>
  <c r="F983" i="9"/>
  <c r="J983" i="9"/>
  <c r="A986" i="9" l="1"/>
  <c r="B985" i="9"/>
  <c r="D983" i="9" a="1"/>
  <c r="D983" i="9" s="1"/>
  <c r="E983" i="9" s="1"/>
  <c r="I984" i="9"/>
  <c r="J984" i="9"/>
  <c r="K984" i="9"/>
  <c r="L984" i="9"/>
  <c r="F984" i="9"/>
  <c r="H984" i="9"/>
  <c r="C985" i="9"/>
  <c r="G984" i="9"/>
  <c r="M984" i="9"/>
  <c r="B986" i="9" l="1"/>
  <c r="A987" i="9"/>
  <c r="D984" i="9" a="1"/>
  <c r="D984" i="9" s="1"/>
  <c r="E984" i="9" s="1"/>
  <c r="F985" i="9"/>
  <c r="H985" i="9"/>
  <c r="M985" i="9"/>
  <c r="C986" i="9"/>
  <c r="I985" i="9"/>
  <c r="J985" i="9"/>
  <c r="G985" i="9"/>
  <c r="K985" i="9"/>
  <c r="L985" i="9"/>
  <c r="A988" i="9" l="1"/>
  <c r="B987" i="9"/>
  <c r="D985" i="9" a="1"/>
  <c r="D985" i="9" s="1"/>
  <c r="E985" i="9" s="1"/>
  <c r="K986" i="9"/>
  <c r="C987" i="9"/>
  <c r="G986" i="9"/>
  <c r="H986" i="9"/>
  <c r="F986" i="9"/>
  <c r="I986" i="9"/>
  <c r="J986" i="9"/>
  <c r="L986" i="9"/>
  <c r="M986" i="9"/>
  <c r="A989" i="9" l="1"/>
  <c r="B988" i="9"/>
  <c r="D986" i="9" a="1"/>
  <c r="D986" i="9" s="1"/>
  <c r="E986" i="9" s="1"/>
  <c r="K987" i="9"/>
  <c r="G987" i="9"/>
  <c r="F987" i="9"/>
  <c r="H987" i="9"/>
  <c r="I987" i="9"/>
  <c r="L987" i="9"/>
  <c r="C988" i="9"/>
  <c r="J987" i="9"/>
  <c r="M987" i="9"/>
  <c r="B989" i="9" l="1"/>
  <c r="A990" i="9"/>
  <c r="D987" i="9" a="1"/>
  <c r="D987" i="9" s="1"/>
  <c r="E987" i="9" s="1"/>
  <c r="L988" i="9"/>
  <c r="F988" i="9"/>
  <c r="C989" i="9"/>
  <c r="H988" i="9"/>
  <c r="J988" i="9"/>
  <c r="M988" i="9"/>
  <c r="I988" i="9"/>
  <c r="K988" i="9"/>
  <c r="G988" i="9"/>
  <c r="A991" i="9" l="1"/>
  <c r="B990" i="9"/>
  <c r="D988" i="9" a="1"/>
  <c r="D988" i="9" s="1"/>
  <c r="E988" i="9" s="1"/>
  <c r="K989" i="9"/>
  <c r="C990" i="9"/>
  <c r="G989" i="9"/>
  <c r="M989" i="9"/>
  <c r="H989" i="9"/>
  <c r="L989" i="9"/>
  <c r="J989" i="9"/>
  <c r="F989" i="9"/>
  <c r="I989" i="9"/>
  <c r="B991" i="9" l="1"/>
  <c r="A992" i="9"/>
  <c r="D989" i="9" a="1"/>
  <c r="D989" i="9" s="1"/>
  <c r="E989" i="9" s="1"/>
  <c r="C991" i="9"/>
  <c r="I990" i="9"/>
  <c r="K990" i="9"/>
  <c r="L990" i="9"/>
  <c r="H990" i="9"/>
  <c r="F990" i="9"/>
  <c r="M990" i="9"/>
  <c r="G990" i="9"/>
  <c r="J990" i="9"/>
  <c r="B992" i="9" l="1"/>
  <c r="A993" i="9"/>
  <c r="D990" i="9" a="1"/>
  <c r="D990" i="9" s="1"/>
  <c r="E990" i="9" s="1"/>
  <c r="I991" i="9"/>
  <c r="L991" i="9"/>
  <c r="J991" i="9"/>
  <c r="H991" i="9"/>
  <c r="C992" i="9"/>
  <c r="F991" i="9"/>
  <c r="G991" i="9"/>
  <c r="M991" i="9"/>
  <c r="K991" i="9"/>
  <c r="B993" i="9" l="1"/>
  <c r="A994" i="9"/>
  <c r="D991" i="9" a="1"/>
  <c r="D991" i="9" s="1"/>
  <c r="E991" i="9" s="1"/>
  <c r="L992" i="9"/>
  <c r="G992" i="9"/>
  <c r="H992" i="9"/>
  <c r="M992" i="9"/>
  <c r="J992" i="9"/>
  <c r="C993" i="9"/>
  <c r="F992" i="9"/>
  <c r="K992" i="9"/>
  <c r="I992" i="9"/>
  <c r="B994" i="9" l="1"/>
  <c r="A995" i="9"/>
  <c r="D992" i="9" a="1"/>
  <c r="D992" i="9" s="1"/>
  <c r="E992" i="9" s="1"/>
  <c r="L993" i="9"/>
  <c r="F993" i="9"/>
  <c r="H993" i="9"/>
  <c r="J993" i="9"/>
  <c r="G993" i="9"/>
  <c r="M993" i="9"/>
  <c r="I993" i="9"/>
  <c r="K993" i="9"/>
  <c r="C994" i="9"/>
  <c r="B995" i="9" l="1"/>
  <c r="A996" i="9"/>
  <c r="D993" i="9" a="1"/>
  <c r="D993" i="9" s="1"/>
  <c r="E993" i="9" s="1"/>
  <c r="M994" i="9"/>
  <c r="C995" i="9"/>
  <c r="J994" i="9"/>
  <c r="F994" i="9"/>
  <c r="H994" i="9"/>
  <c r="L994" i="9"/>
  <c r="G994" i="9"/>
  <c r="I994" i="9"/>
  <c r="K994" i="9"/>
  <c r="A997" i="9" l="1"/>
  <c r="B996" i="9"/>
  <c r="D994" i="9" a="1"/>
  <c r="D994" i="9" s="1"/>
  <c r="E994" i="9" s="1"/>
  <c r="H995" i="9"/>
  <c r="L995" i="9"/>
  <c r="M995" i="9"/>
  <c r="J995" i="9"/>
  <c r="F995" i="9"/>
  <c r="I995" i="9"/>
  <c r="G995" i="9"/>
  <c r="K995" i="9"/>
  <c r="C996" i="9"/>
  <c r="A998" i="9" l="1"/>
  <c r="B997" i="9"/>
  <c r="D995" i="9" a="1"/>
  <c r="D995" i="9" s="1"/>
  <c r="E995" i="9" s="1"/>
  <c r="I996" i="9"/>
  <c r="K996" i="9"/>
  <c r="L996" i="9"/>
  <c r="G996" i="9"/>
  <c r="F996" i="9"/>
  <c r="J996" i="9"/>
  <c r="H996" i="9"/>
  <c r="M996" i="9"/>
  <c r="C997" i="9"/>
  <c r="A999" i="9" l="1"/>
  <c r="B998" i="9"/>
  <c r="D996" i="9" a="1"/>
  <c r="D996" i="9" s="1"/>
  <c r="E996" i="9" s="1"/>
  <c r="H997" i="9"/>
  <c r="C998" i="9"/>
  <c r="I997" i="9"/>
  <c r="J997" i="9"/>
  <c r="L997" i="9"/>
  <c r="K997" i="9"/>
  <c r="F997" i="9"/>
  <c r="M997" i="9"/>
  <c r="G997" i="9"/>
  <c r="A1000" i="9" l="1"/>
  <c r="B999" i="9"/>
  <c r="D997" i="9" a="1"/>
  <c r="D997" i="9" s="1"/>
  <c r="E997" i="9" s="1"/>
  <c r="L998" i="9"/>
  <c r="C999" i="9"/>
  <c r="J998" i="9"/>
  <c r="G998" i="9"/>
  <c r="H998" i="9"/>
  <c r="K998" i="9"/>
  <c r="M998" i="9"/>
  <c r="F998" i="9"/>
  <c r="I998" i="9"/>
  <c r="D998" i="9" l="1" a="1"/>
  <c r="D998" i="9" s="1"/>
  <c r="E998" i="9" s="1"/>
  <c r="A1001" i="9"/>
  <c r="B1000" i="9"/>
  <c r="F999" i="9"/>
  <c r="L999" i="9"/>
  <c r="M999" i="9"/>
  <c r="C1000" i="9"/>
  <c r="J999" i="9"/>
  <c r="K999" i="9"/>
  <c r="G999" i="9"/>
  <c r="H999" i="9"/>
  <c r="I999" i="9"/>
  <c r="B1001" i="9" l="1"/>
  <c r="A1002" i="9"/>
  <c r="D999" i="9" a="1"/>
  <c r="D999" i="9" s="1"/>
  <c r="E999" i="9" s="1"/>
  <c r="H1000" i="9"/>
  <c r="G1000" i="9"/>
  <c r="C1001" i="9"/>
  <c r="L1000" i="9"/>
  <c r="M1000" i="9"/>
  <c r="J1000" i="9"/>
  <c r="K1000" i="9"/>
  <c r="I1000" i="9"/>
  <c r="F1000" i="9"/>
  <c r="A1003" i="9" l="1"/>
  <c r="B1002" i="9"/>
  <c r="D1000" i="9" a="1"/>
  <c r="D1000" i="9" s="1"/>
  <c r="E1000" i="9" s="1"/>
  <c r="K1001" i="9"/>
  <c r="M1001" i="9"/>
  <c r="L1001" i="9"/>
  <c r="F1001" i="9"/>
  <c r="I1001" i="9"/>
  <c r="J1001" i="9"/>
  <c r="H1001" i="9"/>
  <c r="G1001" i="9"/>
  <c r="C1002" i="9"/>
  <c r="A1004" i="9" l="1"/>
  <c r="B1003" i="9"/>
  <c r="D1001" i="9" a="1"/>
  <c r="D1001" i="9" s="1"/>
  <c r="E1001" i="9" s="1"/>
  <c r="C1003" i="9"/>
  <c r="H1002" i="9"/>
  <c r="K1002" i="9"/>
  <c r="L1002" i="9"/>
  <c r="F1002" i="9"/>
  <c r="M1002" i="9"/>
  <c r="I1002" i="9"/>
  <c r="G1002" i="9"/>
  <c r="J1002" i="9"/>
  <c r="A1005" i="9" l="1"/>
  <c r="B1004" i="9"/>
  <c r="D1002" i="9" a="1"/>
  <c r="D1002" i="9" s="1"/>
  <c r="E1002" i="9" s="1"/>
  <c r="G1003" i="9"/>
  <c r="M1003" i="9"/>
  <c r="I1003" i="9"/>
  <c r="F1003" i="9"/>
  <c r="H1003" i="9"/>
  <c r="K1003" i="9"/>
  <c r="J1003" i="9"/>
  <c r="L1003" i="9"/>
  <c r="C1004" i="9"/>
  <c r="A1006" i="9" l="1"/>
  <c r="B1005" i="9"/>
  <c r="D1003" i="9" a="1"/>
  <c r="D1003" i="9" s="1"/>
  <c r="E1003" i="9" s="1"/>
  <c r="K1004" i="9"/>
  <c r="C1005" i="9"/>
  <c r="G1004" i="9"/>
  <c r="H1004" i="9"/>
  <c r="F1004" i="9"/>
  <c r="J1004" i="9"/>
  <c r="M1004" i="9"/>
  <c r="I1004" i="9"/>
  <c r="L1004" i="9"/>
  <c r="A1007" i="9" l="1"/>
  <c r="B1006" i="9"/>
  <c r="D1004" i="9" a="1"/>
  <c r="D1004" i="9" s="1"/>
  <c r="E1004" i="9" s="1"/>
  <c r="K1005" i="9"/>
  <c r="G1005" i="9"/>
  <c r="F1005" i="9"/>
  <c r="H1005" i="9"/>
  <c r="I1005" i="9"/>
  <c r="J1005" i="9"/>
  <c r="M1005" i="9"/>
  <c r="L1005" i="9"/>
  <c r="C1006" i="9"/>
  <c r="B1007" i="9" l="1"/>
  <c r="A1008" i="9"/>
  <c r="D1005" i="9" a="1"/>
  <c r="D1005" i="9" s="1"/>
  <c r="E1005" i="9" s="1"/>
  <c r="M1006" i="9"/>
  <c r="C1007" i="9"/>
  <c r="I1006" i="9"/>
  <c r="J1006" i="9"/>
  <c r="L1006" i="9"/>
  <c r="G1006" i="9"/>
  <c r="K1006" i="9"/>
  <c r="H1006" i="9"/>
  <c r="F1006" i="9"/>
  <c r="A1009" i="9" l="1"/>
  <c r="B1008" i="9"/>
  <c r="D1006" i="9" a="1"/>
  <c r="D1006" i="9" s="1"/>
  <c r="E1006" i="9" s="1"/>
  <c r="G1007" i="9"/>
  <c r="H1007" i="9"/>
  <c r="M1007" i="9"/>
  <c r="C1008" i="9"/>
  <c r="J1007" i="9"/>
  <c r="K1007" i="9"/>
  <c r="F1007" i="9"/>
  <c r="L1007" i="9"/>
  <c r="I1007" i="9"/>
  <c r="A1010" i="9" l="1"/>
  <c r="B1009" i="9"/>
  <c r="D1007" i="9" a="1"/>
  <c r="D1007" i="9" s="1"/>
  <c r="E1007" i="9" s="1"/>
  <c r="I1008" i="9"/>
  <c r="K1008" i="9"/>
  <c r="L1008" i="9"/>
  <c r="M1008" i="9"/>
  <c r="F1008" i="9"/>
  <c r="C1009" i="9"/>
  <c r="H1008" i="9"/>
  <c r="J1008" i="9"/>
  <c r="G1008" i="9"/>
  <c r="B1010" i="9" l="1"/>
  <c r="A1011" i="9"/>
  <c r="D1008" i="9" a="1"/>
  <c r="D1008" i="9" s="1"/>
  <c r="E1008" i="9" s="1"/>
  <c r="F1009" i="9"/>
  <c r="M1009" i="9"/>
  <c r="I1009" i="9"/>
  <c r="J1009" i="9"/>
  <c r="C1010" i="9"/>
  <c r="G1009" i="9"/>
  <c r="L1009" i="9"/>
  <c r="K1009" i="9"/>
  <c r="H1009" i="9"/>
  <c r="B1011" i="9" l="1"/>
  <c r="A1012" i="9"/>
  <c r="D1009" i="9" a="1"/>
  <c r="D1009" i="9" s="1"/>
  <c r="E1009" i="9" s="1"/>
  <c r="M1010" i="9"/>
  <c r="F1010" i="9"/>
  <c r="G1010" i="9"/>
  <c r="H1010" i="9"/>
  <c r="C1011" i="9"/>
  <c r="K1010" i="9"/>
  <c r="L1010" i="9"/>
  <c r="J1010" i="9"/>
  <c r="I1010" i="9"/>
  <c r="A1013" i="9" l="1"/>
  <c r="B1012" i="9"/>
  <c r="D1010" i="9" a="1"/>
  <c r="D1010" i="9" s="1"/>
  <c r="E1010" i="9" s="1"/>
  <c r="L1011" i="9"/>
  <c r="I1011" i="9"/>
  <c r="F1011" i="9"/>
  <c r="C1012" i="9"/>
  <c r="G1011" i="9"/>
  <c r="H1011" i="9"/>
  <c r="J1011" i="9"/>
  <c r="M1011" i="9"/>
  <c r="K1011" i="9"/>
  <c r="B1013" i="9" l="1"/>
  <c r="A1014" i="9"/>
  <c r="D1011" i="9" a="1"/>
  <c r="D1011" i="9" s="1"/>
  <c r="E1011" i="9" s="1"/>
  <c r="C1013" i="9"/>
  <c r="F1012" i="9"/>
  <c r="G1012" i="9"/>
  <c r="H1012" i="9"/>
  <c r="I1012" i="9"/>
  <c r="J1012" i="9"/>
  <c r="K1012" i="9"/>
  <c r="L1012" i="9"/>
  <c r="M1012" i="9"/>
  <c r="A1015" i="9" l="1"/>
  <c r="B1014" i="9"/>
  <c r="D1012" i="9" a="1"/>
  <c r="D1012" i="9" s="1"/>
  <c r="E1012" i="9" s="1"/>
  <c r="I1013" i="9"/>
  <c r="M1013" i="9"/>
  <c r="F1013" i="9"/>
  <c r="G1013" i="9"/>
  <c r="H1013" i="9"/>
  <c r="J1013" i="9"/>
  <c r="K1013" i="9"/>
  <c r="L1013" i="9"/>
  <c r="C1014" i="9"/>
  <c r="B1015" i="9" l="1"/>
  <c r="A1016" i="9"/>
  <c r="D1013" i="9" a="1"/>
  <c r="D1013" i="9" s="1"/>
  <c r="E1013" i="9" s="1"/>
  <c r="C1015" i="9"/>
  <c r="K1014" i="9"/>
  <c r="L1014" i="9"/>
  <c r="G1014" i="9"/>
  <c r="H1014" i="9"/>
  <c r="I1014" i="9"/>
  <c r="J1014" i="9"/>
  <c r="M1014" i="9"/>
  <c r="F1014" i="9"/>
  <c r="A1017" i="9" l="1"/>
  <c r="B1016" i="9"/>
  <c r="D1014" i="9" a="1"/>
  <c r="D1014" i="9" s="1"/>
  <c r="E1014" i="9" s="1"/>
  <c r="G1015" i="9"/>
  <c r="I1015" i="9"/>
  <c r="J1015" i="9"/>
  <c r="H1015" i="9"/>
  <c r="K1015" i="9"/>
  <c r="L1015" i="9"/>
  <c r="M1015" i="9"/>
  <c r="C1016" i="9"/>
  <c r="F1015" i="9"/>
  <c r="B1017" i="9" l="1"/>
  <c r="A1018" i="9"/>
  <c r="D1015" i="9" a="1"/>
  <c r="D1015" i="9" s="1"/>
  <c r="E1015" i="9" s="1"/>
  <c r="L1016" i="9"/>
  <c r="F1016" i="9"/>
  <c r="G1016" i="9"/>
  <c r="C1017" i="9"/>
  <c r="I1016" i="9"/>
  <c r="K1016" i="9"/>
  <c r="H1016" i="9"/>
  <c r="J1016" i="9"/>
  <c r="M1016" i="9"/>
  <c r="B1018" i="9" l="1"/>
  <c r="A1019" i="9"/>
  <c r="D1016" i="9" a="1"/>
  <c r="D1016" i="9" s="1"/>
  <c r="E1016" i="9" s="1"/>
  <c r="L1017" i="9"/>
  <c r="G1017" i="9"/>
  <c r="I1017" i="9"/>
  <c r="K1017" i="9"/>
  <c r="C1018" i="9"/>
  <c r="J1017" i="9"/>
  <c r="M1017" i="9"/>
  <c r="F1017" i="9"/>
  <c r="H1017" i="9"/>
  <c r="B1019" i="9" l="1"/>
  <c r="A1020" i="9"/>
  <c r="D1017" i="9" a="1"/>
  <c r="D1017" i="9" s="1"/>
  <c r="E1017" i="9" s="1"/>
  <c r="I1018" i="9"/>
  <c r="J1018" i="9"/>
  <c r="G1018" i="9"/>
  <c r="K1018" i="9"/>
  <c r="L1018" i="9"/>
  <c r="M1018" i="9"/>
  <c r="H1018" i="9"/>
  <c r="F1018" i="9"/>
  <c r="C1019" i="9"/>
  <c r="A1021" i="9" l="1"/>
  <c r="B1020" i="9"/>
  <c r="D1018" i="9" a="1"/>
  <c r="D1018" i="9" s="1"/>
  <c r="E1018" i="9" s="1"/>
  <c r="M1019" i="9"/>
  <c r="J1019" i="9"/>
  <c r="H1019" i="9"/>
  <c r="G1019" i="9"/>
  <c r="I1019" i="9"/>
  <c r="K1019" i="9"/>
  <c r="L1019" i="9"/>
  <c r="C1020" i="9"/>
  <c r="F1019" i="9"/>
  <c r="A1022" i="9" l="1"/>
  <c r="B1021" i="9"/>
  <c r="D1019" i="9" a="1"/>
  <c r="D1019" i="9" s="1"/>
  <c r="E1019" i="9" s="1"/>
  <c r="G1020" i="9"/>
  <c r="K1020" i="9"/>
  <c r="M1020" i="9"/>
  <c r="I1020" i="9"/>
  <c r="J1020" i="9"/>
  <c r="F1020" i="9"/>
  <c r="H1020" i="9"/>
  <c r="L1020" i="9"/>
  <c r="C1021" i="9"/>
  <c r="A1023" i="9" l="1"/>
  <c r="B1022" i="9"/>
  <c r="D1020" i="9" a="1"/>
  <c r="D1020" i="9" s="1"/>
  <c r="E1020" i="9" s="1"/>
  <c r="H1021" i="9"/>
  <c r="I1021" i="9"/>
  <c r="J1021" i="9"/>
  <c r="G1021" i="9"/>
  <c r="L1021" i="9"/>
  <c r="K1021" i="9"/>
  <c r="M1021" i="9"/>
  <c r="F1021" i="9"/>
  <c r="C1022" i="9"/>
  <c r="A1024" i="9" l="1"/>
  <c r="B1023" i="9"/>
  <c r="D1021" i="9" a="1"/>
  <c r="D1021" i="9" s="1"/>
  <c r="E1021" i="9" s="1"/>
  <c r="G1022" i="9"/>
  <c r="K1022" i="9"/>
  <c r="L1022" i="9"/>
  <c r="C1023" i="9"/>
  <c r="J1022" i="9"/>
  <c r="M1022" i="9"/>
  <c r="I1022" i="9"/>
  <c r="F1022" i="9"/>
  <c r="H1022" i="9"/>
  <c r="A1025" i="9" l="1"/>
  <c r="B1024" i="9"/>
  <c r="D1022" i="9" a="1"/>
  <c r="D1022" i="9" s="1"/>
  <c r="E1022" i="9" s="1"/>
  <c r="H1023" i="9"/>
  <c r="J1023" i="9"/>
  <c r="L1023" i="9"/>
  <c r="G1023" i="9"/>
  <c r="K1023" i="9"/>
  <c r="M1023" i="9"/>
  <c r="F1023" i="9"/>
  <c r="I1023" i="9"/>
  <c r="C1024" i="9"/>
  <c r="B1025" i="9" l="1"/>
  <c r="A1026" i="9"/>
  <c r="D1023" i="9" a="1"/>
  <c r="D1023" i="9" s="1"/>
  <c r="E1023" i="9" s="1"/>
  <c r="C1025" i="9"/>
  <c r="F1024" i="9"/>
  <c r="I1024" i="9"/>
  <c r="K1024" i="9"/>
  <c r="L1024" i="9"/>
  <c r="H1024" i="9"/>
  <c r="J1024" i="9"/>
  <c r="M1024" i="9"/>
  <c r="G1024" i="9"/>
  <c r="A1027" i="9" l="1"/>
  <c r="B1026" i="9"/>
  <c r="D1024" i="9" a="1"/>
  <c r="D1024" i="9" s="1"/>
  <c r="E1024" i="9" s="1"/>
  <c r="K1025" i="9"/>
  <c r="I1025" i="9"/>
  <c r="M1025" i="9"/>
  <c r="H1025" i="9"/>
  <c r="C1026" i="9"/>
  <c r="G1025" i="9"/>
  <c r="J1025" i="9"/>
  <c r="L1025" i="9"/>
  <c r="F1025" i="9"/>
  <c r="A1028" i="9" l="1"/>
  <c r="B1027" i="9"/>
  <c r="D1025" i="9" a="1"/>
  <c r="D1025" i="9" s="1"/>
  <c r="E1025" i="9" s="1"/>
  <c r="F1026" i="9"/>
  <c r="K1026" i="9"/>
  <c r="G1026" i="9"/>
  <c r="L1026" i="9"/>
  <c r="M1026" i="9"/>
  <c r="I1026" i="9"/>
  <c r="H1026" i="9"/>
  <c r="C1027" i="9"/>
  <c r="J1026" i="9"/>
  <c r="A1029" i="9" l="1"/>
  <c r="B1028" i="9"/>
  <c r="D1026" i="9" a="1"/>
  <c r="D1026" i="9" s="1"/>
  <c r="E1026" i="9" s="1"/>
  <c r="C1028" i="9"/>
  <c r="J1027" i="9"/>
  <c r="I1027" i="9"/>
  <c r="L1027" i="9"/>
  <c r="H1027" i="9"/>
  <c r="F1027" i="9"/>
  <c r="M1027" i="9"/>
  <c r="G1027" i="9"/>
  <c r="K1027" i="9"/>
  <c r="A1030" i="9" l="1"/>
  <c r="B1029" i="9"/>
  <c r="D1027" i="9" a="1"/>
  <c r="D1027" i="9" s="1"/>
  <c r="E1027" i="9" s="1"/>
  <c r="J1028" i="9"/>
  <c r="G1028" i="9"/>
  <c r="L1028" i="9"/>
  <c r="H1028" i="9"/>
  <c r="F1028" i="9"/>
  <c r="M1028" i="9"/>
  <c r="C1029" i="9"/>
  <c r="I1028" i="9"/>
  <c r="K1028" i="9"/>
  <c r="A1031" i="9" l="1"/>
  <c r="B1030" i="9"/>
  <c r="D1028" i="9" a="1"/>
  <c r="D1028" i="9" s="1"/>
  <c r="E1028" i="9" s="1"/>
  <c r="M1029" i="9"/>
  <c r="F1029" i="9"/>
  <c r="J1029" i="9"/>
  <c r="L1029" i="9"/>
  <c r="C1030" i="9"/>
  <c r="I1029" i="9"/>
  <c r="G1029" i="9"/>
  <c r="H1029" i="9"/>
  <c r="K1029" i="9"/>
  <c r="B1031" i="9" l="1"/>
  <c r="A1032" i="9"/>
  <c r="D1029" i="9" a="1"/>
  <c r="D1029" i="9" s="1"/>
  <c r="E1029" i="9" s="1"/>
  <c r="L1030" i="9"/>
  <c r="M1030" i="9"/>
  <c r="F1030" i="9"/>
  <c r="G1030" i="9"/>
  <c r="C1031" i="9"/>
  <c r="K1030" i="9"/>
  <c r="I1030" i="9"/>
  <c r="J1030" i="9"/>
  <c r="H1030" i="9"/>
  <c r="A1033" i="9" l="1"/>
  <c r="B1032" i="9"/>
  <c r="D1030" i="9" a="1"/>
  <c r="D1030" i="9" s="1"/>
  <c r="E1030" i="9" s="1"/>
  <c r="J1031" i="9"/>
  <c r="M1031" i="9"/>
  <c r="L1031" i="9"/>
  <c r="H1031" i="9"/>
  <c r="C1032" i="9"/>
  <c r="K1031" i="9"/>
  <c r="F1031" i="9"/>
  <c r="I1031" i="9"/>
  <c r="G1031" i="9"/>
  <c r="B1033" i="9" l="1"/>
  <c r="A1034" i="9"/>
  <c r="D1031" i="9" a="1"/>
  <c r="D1031" i="9" s="1"/>
  <c r="E1031" i="9" s="1"/>
  <c r="C1033" i="9"/>
  <c r="I1032" i="9"/>
  <c r="J1032" i="9"/>
  <c r="L1032" i="9"/>
  <c r="K1032" i="9"/>
  <c r="M1032" i="9"/>
  <c r="H1032" i="9"/>
  <c r="F1032" i="9"/>
  <c r="G1032" i="9"/>
  <c r="A1035" i="9" l="1"/>
  <c r="B1034" i="9"/>
  <c r="D1032" i="9" a="1"/>
  <c r="D1032" i="9" s="1"/>
  <c r="E1032" i="9" s="1"/>
  <c r="F1033" i="9"/>
  <c r="I1033" i="9"/>
  <c r="M1033" i="9"/>
  <c r="C1034" i="9"/>
  <c r="J1033" i="9"/>
  <c r="K1033" i="9"/>
  <c r="L1033" i="9"/>
  <c r="G1033" i="9"/>
  <c r="H1033" i="9"/>
  <c r="A1036" i="9" l="1"/>
  <c r="B1035" i="9"/>
  <c r="D1033" i="9" a="1"/>
  <c r="D1033" i="9" s="1"/>
  <c r="E1033" i="9" s="1"/>
  <c r="M1034" i="9"/>
  <c r="C1035" i="9"/>
  <c r="F1034" i="9"/>
  <c r="I1034" i="9"/>
  <c r="H1034" i="9"/>
  <c r="J1034" i="9"/>
  <c r="K1034" i="9"/>
  <c r="L1034" i="9"/>
  <c r="G1034" i="9"/>
  <c r="A1037" i="9" l="1"/>
  <c r="B1036" i="9"/>
  <c r="D1034" i="9" a="1"/>
  <c r="D1034" i="9" s="1"/>
  <c r="E1034" i="9" s="1"/>
  <c r="J1035" i="9"/>
  <c r="G1035" i="9"/>
  <c r="L1035" i="9"/>
  <c r="C1036" i="9"/>
  <c r="H1035" i="9"/>
  <c r="I1035" i="9"/>
  <c r="M1035" i="9"/>
  <c r="K1035" i="9"/>
  <c r="F1035" i="9"/>
  <c r="B1037" i="9" l="1"/>
  <c r="A1038" i="9"/>
  <c r="D1035" i="9" a="1"/>
  <c r="D1035" i="9" s="1"/>
  <c r="E1035" i="9" s="1"/>
  <c r="C1037" i="9"/>
  <c r="M1036" i="9"/>
  <c r="L1036" i="9"/>
  <c r="J1036" i="9"/>
  <c r="K1036" i="9"/>
  <c r="F1036" i="9"/>
  <c r="G1036" i="9"/>
  <c r="H1036" i="9"/>
  <c r="I1036" i="9"/>
  <c r="B1038" i="9" l="1"/>
  <c r="A1039" i="9"/>
  <c r="D1036" i="9" a="1"/>
  <c r="D1036" i="9" s="1"/>
  <c r="E1036" i="9" s="1"/>
  <c r="F1037" i="9"/>
  <c r="I1037" i="9"/>
  <c r="L1037" i="9"/>
  <c r="M1037" i="9"/>
  <c r="J1037" i="9"/>
  <c r="G1037" i="9"/>
  <c r="K1037" i="9"/>
  <c r="C1038" i="9"/>
  <c r="H1037" i="9"/>
  <c r="B1039" i="9" l="1"/>
  <c r="A1040" i="9"/>
  <c r="D1037" i="9" a="1"/>
  <c r="D1037" i="9" s="1"/>
  <c r="E1037" i="9" s="1"/>
  <c r="K1038" i="9"/>
  <c r="I1038" i="9"/>
  <c r="C1039" i="9"/>
  <c r="M1038" i="9"/>
  <c r="F1038" i="9"/>
  <c r="J1038" i="9"/>
  <c r="L1038" i="9"/>
  <c r="G1038" i="9"/>
  <c r="H1038" i="9"/>
  <c r="B1040" i="9" l="1"/>
  <c r="A1041" i="9"/>
  <c r="D1038" i="9" a="1"/>
  <c r="D1038" i="9" s="1"/>
  <c r="E1038" i="9" s="1"/>
  <c r="K1039" i="9"/>
  <c r="H1039" i="9"/>
  <c r="I1039" i="9"/>
  <c r="C1040" i="9"/>
  <c r="J1039" i="9"/>
  <c r="M1039" i="9"/>
  <c r="L1039" i="9"/>
  <c r="F1039" i="9"/>
  <c r="G1039" i="9"/>
  <c r="B1041" i="9" l="1"/>
  <c r="A1042" i="9"/>
  <c r="D1039" i="9" a="1"/>
  <c r="D1039" i="9" s="1"/>
  <c r="E1039" i="9" s="1"/>
  <c r="G1040" i="9"/>
  <c r="H1040" i="9"/>
  <c r="J1040" i="9"/>
  <c r="K1040" i="9"/>
  <c r="M1040" i="9"/>
  <c r="L1040" i="9"/>
  <c r="F1040" i="9"/>
  <c r="C1041" i="9"/>
  <c r="I1040" i="9"/>
  <c r="B1042" i="9" l="1"/>
  <c r="A1043" i="9"/>
  <c r="D1040" i="9" a="1"/>
  <c r="D1040" i="9" s="1"/>
  <c r="E1040" i="9" s="1"/>
  <c r="G1041" i="9"/>
  <c r="C1042" i="9"/>
  <c r="F1041" i="9"/>
  <c r="H1041" i="9"/>
  <c r="J1041" i="9"/>
  <c r="I1041" i="9"/>
  <c r="K1041" i="9"/>
  <c r="M1041" i="9"/>
  <c r="L1041" i="9"/>
  <c r="B1043" i="9" l="1"/>
  <c r="A1044" i="9"/>
  <c r="D1041" i="9" a="1"/>
  <c r="D1041" i="9" s="1"/>
  <c r="E1041" i="9" s="1"/>
  <c r="C1043" i="9"/>
  <c r="H1042" i="9"/>
  <c r="I1042" i="9"/>
  <c r="K1042" i="9"/>
  <c r="F1042" i="9"/>
  <c r="G1042" i="9"/>
  <c r="J1042" i="9"/>
  <c r="L1042" i="9"/>
  <c r="M1042" i="9"/>
  <c r="B1044" i="9" l="1"/>
  <c r="A1045" i="9"/>
  <c r="D1042" i="9" a="1"/>
  <c r="D1042" i="9" s="1"/>
  <c r="E1042" i="9" s="1"/>
  <c r="M1043" i="9"/>
  <c r="H1043" i="9"/>
  <c r="C1044" i="9"/>
  <c r="I1043" i="9"/>
  <c r="L1043" i="9"/>
  <c r="J1043" i="9"/>
  <c r="K1043" i="9"/>
  <c r="F1043" i="9"/>
  <c r="G1043" i="9"/>
  <c r="B1045" i="9" l="1"/>
  <c r="A1046" i="9"/>
  <c r="D1043" i="9" a="1"/>
  <c r="D1043" i="9" s="1"/>
  <c r="E1043" i="9" s="1"/>
  <c r="K1044" i="9"/>
  <c r="M1044" i="9"/>
  <c r="C1045" i="9"/>
  <c r="L1044" i="9"/>
  <c r="I1044" i="9"/>
  <c r="H1044" i="9"/>
  <c r="J1044" i="9"/>
  <c r="F1044" i="9"/>
  <c r="G1044" i="9"/>
  <c r="B1046" i="9" l="1"/>
  <c r="A1047" i="9"/>
  <c r="D1044" i="9" a="1"/>
  <c r="D1044" i="9" s="1"/>
  <c r="E1044" i="9" s="1"/>
  <c r="H1045" i="9"/>
  <c r="K1045" i="9"/>
  <c r="I1045" i="9"/>
  <c r="L1045" i="9"/>
  <c r="M1045" i="9"/>
  <c r="F1045" i="9"/>
  <c r="C1046" i="9"/>
  <c r="G1045" i="9"/>
  <c r="J1045" i="9"/>
  <c r="A1048" i="9" l="1"/>
  <c r="B1047" i="9"/>
  <c r="D1045" i="9" a="1"/>
  <c r="D1045" i="9" s="1"/>
  <c r="E1045" i="9" s="1"/>
  <c r="C1047" i="9"/>
  <c r="H1046" i="9"/>
  <c r="G1046" i="9"/>
  <c r="K1046" i="9"/>
  <c r="L1046" i="9"/>
  <c r="F1046" i="9"/>
  <c r="M1046" i="9"/>
  <c r="J1046" i="9"/>
  <c r="I1046" i="9"/>
  <c r="B1048" i="9" l="1"/>
  <c r="A1049" i="9"/>
  <c r="D1046" i="9" a="1"/>
  <c r="D1046" i="9" s="1"/>
  <c r="E1046" i="9" s="1"/>
  <c r="M1047" i="9"/>
  <c r="H1047" i="9"/>
  <c r="J1047" i="9"/>
  <c r="L1047" i="9"/>
  <c r="I1047" i="9"/>
  <c r="K1047" i="9"/>
  <c r="C1048" i="9"/>
  <c r="F1047" i="9"/>
  <c r="G1047" i="9"/>
  <c r="B1049" i="9" l="1"/>
  <c r="A1050" i="9"/>
  <c r="D1047" i="9" a="1"/>
  <c r="D1047" i="9" s="1"/>
  <c r="E1047" i="9" s="1"/>
  <c r="K1048" i="9"/>
  <c r="G1048" i="9"/>
  <c r="I1048" i="9"/>
  <c r="J1048" i="9"/>
  <c r="F1048" i="9"/>
  <c r="M1048" i="9"/>
  <c r="H1048" i="9"/>
  <c r="L1048" i="9"/>
  <c r="C1049" i="9"/>
  <c r="A1051" i="9" l="1"/>
  <c r="B1050" i="9"/>
  <c r="D1048" i="9" a="1"/>
  <c r="D1048" i="9" s="1"/>
  <c r="E1048" i="9" s="1"/>
  <c r="M1049" i="9"/>
  <c r="H1049" i="9"/>
  <c r="I1049" i="9"/>
  <c r="J1049" i="9"/>
  <c r="K1049" i="9"/>
  <c r="F1049" i="9"/>
  <c r="L1049" i="9"/>
  <c r="C1050" i="9"/>
  <c r="G1049" i="9"/>
  <c r="A1052" i="9" l="1"/>
  <c r="B1051" i="9"/>
  <c r="D1049" i="9" a="1"/>
  <c r="D1049" i="9" s="1"/>
  <c r="E1049" i="9" s="1"/>
  <c r="K1050" i="9"/>
  <c r="G1050" i="9"/>
  <c r="H1050" i="9"/>
  <c r="I1050" i="9"/>
  <c r="J1050" i="9"/>
  <c r="F1050" i="9"/>
  <c r="L1050" i="9"/>
  <c r="C1051" i="9"/>
  <c r="M1050" i="9"/>
  <c r="B1052" i="9" l="1"/>
  <c r="A1053" i="9"/>
  <c r="D1050" i="9" a="1"/>
  <c r="D1050" i="9" s="1"/>
  <c r="E1050" i="9" s="1"/>
  <c r="I1051" i="9"/>
  <c r="F1051" i="9"/>
  <c r="G1051" i="9"/>
  <c r="H1051" i="9"/>
  <c r="J1051" i="9"/>
  <c r="C1052" i="9"/>
  <c r="K1051" i="9"/>
  <c r="L1051" i="9"/>
  <c r="M1051" i="9"/>
  <c r="B1053" i="9" l="1"/>
  <c r="A1054" i="9"/>
  <c r="D1051" i="9" a="1"/>
  <c r="D1051" i="9" s="1"/>
  <c r="E1051" i="9" s="1"/>
  <c r="F1052" i="9"/>
  <c r="G1052" i="9"/>
  <c r="H1052" i="9"/>
  <c r="C1053" i="9"/>
  <c r="I1052" i="9"/>
  <c r="J1052" i="9"/>
  <c r="L1052" i="9"/>
  <c r="K1052" i="9"/>
  <c r="M1052" i="9"/>
  <c r="B1054" i="9" l="1"/>
  <c r="A1055" i="9"/>
  <c r="D1052" i="9" a="1"/>
  <c r="D1052" i="9" s="1"/>
  <c r="E1052" i="9" s="1"/>
  <c r="C1054" i="9"/>
  <c r="F1053" i="9"/>
  <c r="G1053" i="9"/>
  <c r="I1053" i="9"/>
  <c r="J1053" i="9"/>
  <c r="L1053" i="9"/>
  <c r="H1053" i="9"/>
  <c r="K1053" i="9"/>
  <c r="M1053" i="9"/>
  <c r="A1056" i="9" l="1"/>
  <c r="B1055" i="9"/>
  <c r="D1053" i="9" a="1"/>
  <c r="D1053" i="9" s="1"/>
  <c r="E1053" i="9" s="1"/>
  <c r="M1054" i="9"/>
  <c r="C1055" i="9"/>
  <c r="H1054" i="9"/>
  <c r="L1054" i="9"/>
  <c r="I1054" i="9"/>
  <c r="K1054" i="9"/>
  <c r="J1054" i="9"/>
  <c r="G1054" i="9"/>
  <c r="F1054" i="9"/>
  <c r="B1056" i="9" l="1"/>
  <c r="A1057" i="9"/>
  <c r="D1054" i="9" a="1"/>
  <c r="D1054" i="9" s="1"/>
  <c r="E1054" i="9" s="1"/>
  <c r="K1055" i="9"/>
  <c r="L1055" i="9"/>
  <c r="M1055" i="9"/>
  <c r="I1055" i="9"/>
  <c r="J1055" i="9"/>
  <c r="C1056" i="9"/>
  <c r="F1055" i="9"/>
  <c r="G1055" i="9"/>
  <c r="H1055" i="9"/>
  <c r="B1057" i="9" l="1"/>
  <c r="A1058" i="9"/>
  <c r="D1055" i="9" a="1"/>
  <c r="D1055" i="9" s="1"/>
  <c r="E1055" i="9" s="1"/>
  <c r="I1056" i="9"/>
  <c r="J1056" i="9"/>
  <c r="K1056" i="9"/>
  <c r="L1056" i="9"/>
  <c r="C1057" i="9"/>
  <c r="G1056" i="9"/>
  <c r="H1056" i="9"/>
  <c r="M1056" i="9"/>
  <c r="F1056" i="9"/>
  <c r="A1059" i="9" l="1"/>
  <c r="B1058" i="9"/>
  <c r="D1056" i="9" a="1"/>
  <c r="D1056" i="9" s="1"/>
  <c r="E1056" i="9" s="1"/>
  <c r="G1057" i="9"/>
  <c r="H1057" i="9"/>
  <c r="I1057" i="9"/>
  <c r="J1057" i="9"/>
  <c r="K1057" i="9"/>
  <c r="F1057" i="9"/>
  <c r="M1057" i="9"/>
  <c r="L1057" i="9"/>
  <c r="C1058" i="9"/>
  <c r="A1060" i="9" l="1"/>
  <c r="B1059" i="9"/>
  <c r="D1057" i="9" a="1"/>
  <c r="D1057" i="9" s="1"/>
  <c r="E1057" i="9" s="1"/>
  <c r="G1058" i="9"/>
  <c r="F1058" i="9"/>
  <c r="H1058" i="9"/>
  <c r="K1058" i="9"/>
  <c r="L1058" i="9"/>
  <c r="M1058" i="9"/>
  <c r="I1058" i="9"/>
  <c r="J1058" i="9"/>
  <c r="C1059" i="9"/>
  <c r="B1060" i="9" l="1"/>
  <c r="A1061" i="9"/>
  <c r="D1058" i="9" a="1"/>
  <c r="D1058" i="9" s="1"/>
  <c r="E1058" i="9" s="1"/>
  <c r="C1060" i="9"/>
  <c r="F1059" i="9"/>
  <c r="I1059" i="9"/>
  <c r="M1059" i="9"/>
  <c r="J1059" i="9"/>
  <c r="L1059" i="9"/>
  <c r="K1059" i="9"/>
  <c r="G1059" i="9"/>
  <c r="H1059" i="9"/>
  <c r="B1061" i="9" l="1"/>
  <c r="A1062" i="9"/>
  <c r="D1059" i="9" a="1"/>
  <c r="D1059" i="9" s="1"/>
  <c r="E1059" i="9" s="1"/>
  <c r="M1060" i="9"/>
  <c r="C1061" i="9"/>
  <c r="K1060" i="9"/>
  <c r="L1060" i="9"/>
  <c r="I1060" i="9"/>
  <c r="F1060" i="9"/>
  <c r="G1060" i="9"/>
  <c r="H1060" i="9"/>
  <c r="J1060" i="9"/>
  <c r="A1063" i="9" l="1"/>
  <c r="B1062" i="9"/>
  <c r="D1060" i="9" a="1"/>
  <c r="D1060" i="9" s="1"/>
  <c r="E1060" i="9" s="1"/>
  <c r="K1061" i="9"/>
  <c r="M1061" i="9"/>
  <c r="L1061" i="9"/>
  <c r="F1061" i="9"/>
  <c r="G1061" i="9"/>
  <c r="I1061" i="9"/>
  <c r="H1061" i="9"/>
  <c r="J1061" i="9"/>
  <c r="C1062" i="9"/>
  <c r="A1064" i="9" l="1"/>
  <c r="B1063" i="9"/>
  <c r="D1061" i="9" a="1"/>
  <c r="D1061" i="9" s="1"/>
  <c r="E1061" i="9" s="1"/>
  <c r="I1062" i="9"/>
  <c r="J1062" i="9"/>
  <c r="L1062" i="9"/>
  <c r="G1062" i="9"/>
  <c r="K1062" i="9"/>
  <c r="F1062" i="9"/>
  <c r="H1062" i="9"/>
  <c r="M1062" i="9"/>
  <c r="C1063" i="9"/>
  <c r="A1065" i="9" l="1"/>
  <c r="B1064" i="9"/>
  <c r="D1062" i="9" a="1"/>
  <c r="D1062" i="9" s="1"/>
  <c r="E1062" i="9" s="1"/>
  <c r="G1063" i="9"/>
  <c r="H1063" i="9"/>
  <c r="J1063" i="9"/>
  <c r="K1063" i="9"/>
  <c r="M1063" i="9"/>
  <c r="F1063" i="9"/>
  <c r="I1063" i="9"/>
  <c r="L1063" i="9"/>
  <c r="C1064" i="9"/>
  <c r="A1066" i="9" l="1"/>
  <c r="B1065" i="9"/>
  <c r="D1063" i="9" a="1"/>
  <c r="D1063" i="9" s="1"/>
  <c r="E1063" i="9" s="1"/>
  <c r="F1064" i="9"/>
  <c r="H1064" i="9"/>
  <c r="G1064" i="9"/>
  <c r="M1064" i="9"/>
  <c r="I1064" i="9"/>
  <c r="K1064" i="9"/>
  <c r="J1064" i="9"/>
  <c r="L1064" i="9"/>
  <c r="C1065" i="9"/>
  <c r="B1066" i="9" l="1"/>
  <c r="A1067" i="9"/>
  <c r="D1064" i="9" a="1"/>
  <c r="D1064" i="9" s="1"/>
  <c r="E1064" i="9" s="1"/>
  <c r="C1066" i="9"/>
  <c r="F1065" i="9"/>
  <c r="I1065" i="9"/>
  <c r="L1065" i="9"/>
  <c r="J1065" i="9"/>
  <c r="K1065" i="9"/>
  <c r="M1065" i="9"/>
  <c r="G1065" i="9"/>
  <c r="H1065" i="9"/>
  <c r="A1068" i="9" l="1"/>
  <c r="B1067" i="9"/>
  <c r="D1065" i="9" a="1"/>
  <c r="D1065" i="9" s="1"/>
  <c r="E1065" i="9" s="1"/>
  <c r="M1066" i="9"/>
  <c r="C1067" i="9"/>
  <c r="J1066" i="9"/>
  <c r="K1066" i="9"/>
  <c r="L1066" i="9"/>
  <c r="G1066" i="9"/>
  <c r="F1066" i="9"/>
  <c r="H1066" i="9"/>
  <c r="I1066" i="9"/>
  <c r="A1069" i="9" l="1"/>
  <c r="B1068" i="9"/>
  <c r="D1066" i="9" a="1"/>
  <c r="D1066" i="9" s="1"/>
  <c r="E1066" i="9" s="1"/>
  <c r="K1067" i="9"/>
  <c r="L1067" i="9"/>
  <c r="M1067" i="9"/>
  <c r="C1068" i="9"/>
  <c r="I1067" i="9"/>
  <c r="J1067" i="9"/>
  <c r="F1067" i="9"/>
  <c r="G1067" i="9"/>
  <c r="H1067" i="9"/>
  <c r="B1069" i="9" l="1"/>
  <c r="A1070" i="9"/>
  <c r="D1067" i="9" a="1"/>
  <c r="D1067" i="9" s="1"/>
  <c r="E1067" i="9" s="1"/>
  <c r="I1068" i="9"/>
  <c r="J1068" i="9"/>
  <c r="L1068" i="9"/>
  <c r="F1068" i="9"/>
  <c r="C1069" i="9"/>
  <c r="G1068" i="9"/>
  <c r="H1068" i="9"/>
  <c r="K1068" i="9"/>
  <c r="M1068" i="9"/>
  <c r="B1070" i="9" l="1"/>
  <c r="A1071" i="9"/>
  <c r="D1068" i="9" a="1"/>
  <c r="D1068" i="9" s="1"/>
  <c r="E1068" i="9" s="1"/>
  <c r="G1069" i="9"/>
  <c r="H1069" i="9"/>
  <c r="J1069" i="9"/>
  <c r="C1070" i="9"/>
  <c r="I1069" i="9"/>
  <c r="F1069" i="9"/>
  <c r="K1069" i="9"/>
  <c r="M1069" i="9"/>
  <c r="L1069" i="9"/>
  <c r="B1071" i="9" l="1"/>
  <c r="A1072" i="9"/>
  <c r="D1069" i="9" a="1"/>
  <c r="D1069" i="9" s="1"/>
  <c r="E1069" i="9" s="1"/>
  <c r="F1070" i="9"/>
  <c r="H1070" i="9"/>
  <c r="I1070" i="9"/>
  <c r="G1070" i="9"/>
  <c r="J1070" i="9"/>
  <c r="C1071" i="9"/>
  <c r="L1070" i="9"/>
  <c r="M1070" i="9"/>
  <c r="K1070" i="9"/>
  <c r="B1072" i="9" l="1"/>
  <c r="A1073" i="9"/>
  <c r="D1070" i="9" a="1"/>
  <c r="D1070" i="9" s="1"/>
  <c r="E1070" i="9" s="1"/>
  <c r="C1072" i="9"/>
  <c r="F1071" i="9"/>
  <c r="K1071" i="9"/>
  <c r="G1071" i="9"/>
  <c r="H1071" i="9"/>
  <c r="I1071" i="9"/>
  <c r="J1071" i="9"/>
  <c r="L1071" i="9"/>
  <c r="M1071" i="9"/>
  <c r="A1074" i="9" l="1"/>
  <c r="B1073" i="9"/>
  <c r="D1071" i="9" a="1"/>
  <c r="D1071" i="9" s="1"/>
  <c r="E1071" i="9" s="1"/>
  <c r="M1072" i="9"/>
  <c r="C1073" i="9"/>
  <c r="G1072" i="9"/>
  <c r="H1072" i="9"/>
  <c r="K1072" i="9"/>
  <c r="L1072" i="9"/>
  <c r="I1072" i="9"/>
  <c r="J1072" i="9"/>
  <c r="F1072" i="9"/>
  <c r="B1074" i="9" l="1"/>
  <c r="A1075" i="9"/>
  <c r="D1072" i="9" a="1"/>
  <c r="D1072" i="9" s="1"/>
  <c r="E1072" i="9" s="1"/>
  <c r="K1073" i="9"/>
  <c r="L1073" i="9"/>
  <c r="H1073" i="9"/>
  <c r="I1073" i="9"/>
  <c r="M1073" i="9"/>
  <c r="J1073" i="9"/>
  <c r="C1074" i="9"/>
  <c r="F1073" i="9"/>
  <c r="G1073" i="9"/>
  <c r="A1076" i="9" l="1"/>
  <c r="B1075" i="9"/>
  <c r="D1073" i="9" a="1"/>
  <c r="D1073" i="9" s="1"/>
  <c r="E1073" i="9" s="1"/>
  <c r="I1074" i="9"/>
  <c r="J1074" i="9"/>
  <c r="L1074" i="9"/>
  <c r="K1074" i="9"/>
  <c r="M1074" i="9"/>
  <c r="C1075" i="9"/>
  <c r="F1074" i="9"/>
  <c r="G1074" i="9"/>
  <c r="H1074" i="9"/>
  <c r="A1077" i="9" l="1"/>
  <c r="B1076" i="9"/>
  <c r="D1074" i="9" a="1"/>
  <c r="D1074" i="9" s="1"/>
  <c r="E1074" i="9" s="1"/>
  <c r="G1075" i="9"/>
  <c r="H1075" i="9"/>
  <c r="J1075" i="9"/>
  <c r="M1075" i="9"/>
  <c r="C1076" i="9"/>
  <c r="L1075" i="9"/>
  <c r="F1075" i="9"/>
  <c r="I1075" i="9"/>
  <c r="K1075" i="9"/>
  <c r="B1077" i="9" l="1"/>
  <c r="A1078" i="9"/>
  <c r="D1075" i="9" a="1"/>
  <c r="D1075" i="9" s="1"/>
  <c r="E1075" i="9" s="1"/>
  <c r="F1076" i="9"/>
  <c r="H1076" i="9"/>
  <c r="C1077" i="9"/>
  <c r="G1076" i="9"/>
  <c r="I1076" i="9"/>
  <c r="J1076" i="9"/>
  <c r="K1076" i="9"/>
  <c r="L1076" i="9"/>
  <c r="M1076" i="9"/>
  <c r="B1078" i="9" l="1"/>
  <c r="A1079" i="9"/>
  <c r="D1076" i="9" a="1"/>
  <c r="D1076" i="9" s="1"/>
  <c r="E1076" i="9" s="1"/>
  <c r="C1078" i="9"/>
  <c r="F1077" i="9"/>
  <c r="G1077" i="9"/>
  <c r="H1077" i="9"/>
  <c r="I1077" i="9"/>
  <c r="K1077" i="9"/>
  <c r="L1077" i="9"/>
  <c r="M1077" i="9"/>
  <c r="J1077" i="9"/>
  <c r="A1080" i="9" l="1"/>
  <c r="B1079" i="9"/>
  <c r="D1077" i="9" a="1"/>
  <c r="D1077" i="9" s="1"/>
  <c r="E1077" i="9" s="1"/>
  <c r="M1078" i="9"/>
  <c r="C1079" i="9"/>
  <c r="F1078" i="9"/>
  <c r="I1078" i="9"/>
  <c r="G1078" i="9"/>
  <c r="H1078" i="9"/>
  <c r="J1078" i="9"/>
  <c r="K1078" i="9"/>
  <c r="L1078" i="9"/>
  <c r="A1081" i="9" l="1"/>
  <c r="B1080" i="9"/>
  <c r="D1078" i="9" a="1"/>
  <c r="D1078" i="9" s="1"/>
  <c r="E1078" i="9" s="1"/>
  <c r="K1079" i="9"/>
  <c r="L1079" i="9"/>
  <c r="F1079" i="9"/>
  <c r="H1079" i="9"/>
  <c r="G1079" i="9"/>
  <c r="I1079" i="9"/>
  <c r="J1079" i="9"/>
  <c r="C1080" i="9"/>
  <c r="M1079" i="9"/>
  <c r="A1082" i="9" l="1"/>
  <c r="B1081" i="9"/>
  <c r="D1079" i="9" a="1"/>
  <c r="D1079" i="9" s="1"/>
  <c r="E1079" i="9" s="1"/>
  <c r="I1080" i="9"/>
  <c r="J1080" i="9"/>
  <c r="L1080" i="9"/>
  <c r="F1080" i="9"/>
  <c r="G1080" i="9"/>
  <c r="H1080" i="9"/>
  <c r="K1080" i="9"/>
  <c r="M1080" i="9"/>
  <c r="C1081" i="9"/>
  <c r="A1083" i="9" l="1"/>
  <c r="B1082" i="9"/>
  <c r="D1080" i="9" a="1"/>
  <c r="D1080" i="9" s="1"/>
  <c r="E1080" i="9" s="1"/>
  <c r="G1081" i="9"/>
  <c r="H1081" i="9"/>
  <c r="J1081" i="9"/>
  <c r="I1081" i="9"/>
  <c r="K1081" i="9"/>
  <c r="M1081" i="9"/>
  <c r="L1081" i="9"/>
  <c r="F1081" i="9"/>
  <c r="C1082" i="9"/>
  <c r="B1083" i="9" l="1"/>
  <c r="A1084" i="9"/>
  <c r="D1081" i="9" a="1"/>
  <c r="D1081" i="9" s="1"/>
  <c r="E1081" i="9" s="1"/>
  <c r="F1082" i="9"/>
  <c r="H1082" i="9"/>
  <c r="L1082" i="9"/>
  <c r="M1082" i="9"/>
  <c r="I1082" i="9"/>
  <c r="J1082" i="9"/>
  <c r="K1082" i="9"/>
  <c r="C1083" i="9"/>
  <c r="G1082" i="9"/>
  <c r="B1084" i="9" l="1"/>
  <c r="A1085" i="9"/>
  <c r="D1082" i="9" a="1"/>
  <c r="D1082" i="9" s="1"/>
  <c r="E1082" i="9" s="1"/>
  <c r="C1084" i="9"/>
  <c r="F1083" i="9"/>
  <c r="L1083" i="9"/>
  <c r="M1083" i="9"/>
  <c r="G1083" i="9"/>
  <c r="H1083" i="9"/>
  <c r="I1083" i="9"/>
  <c r="J1083" i="9"/>
  <c r="K1083" i="9"/>
  <c r="A1086" i="9" l="1"/>
  <c r="B1085" i="9"/>
  <c r="D1083" i="9" a="1"/>
  <c r="D1083" i="9" s="1"/>
  <c r="E1083" i="9" s="1"/>
  <c r="M1084" i="9"/>
  <c r="C1085" i="9"/>
  <c r="F1084" i="9"/>
  <c r="G1084" i="9"/>
  <c r="I1084" i="9"/>
  <c r="J1084" i="9"/>
  <c r="L1084" i="9"/>
  <c r="H1084" i="9"/>
  <c r="K1084" i="9"/>
  <c r="A1087" i="9" l="1"/>
  <c r="B1086" i="9"/>
  <c r="D1084" i="9" a="1"/>
  <c r="D1084" i="9" s="1"/>
  <c r="E1084" i="9" s="1"/>
  <c r="K1085" i="9"/>
  <c r="L1085" i="9"/>
  <c r="G1085" i="9"/>
  <c r="F1085" i="9"/>
  <c r="H1085" i="9"/>
  <c r="I1085" i="9"/>
  <c r="M1085" i="9"/>
  <c r="C1086" i="9"/>
  <c r="J1085" i="9"/>
  <c r="B1087" i="9" l="1"/>
  <c r="A1088" i="9"/>
  <c r="D1085" i="9" a="1"/>
  <c r="D1085" i="9" s="1"/>
  <c r="E1085" i="9" s="1"/>
  <c r="I1086" i="9"/>
  <c r="J1086" i="9"/>
  <c r="L1086" i="9"/>
  <c r="H1086" i="9"/>
  <c r="G1086" i="9"/>
  <c r="F1086" i="9"/>
  <c r="K1086" i="9"/>
  <c r="M1086" i="9"/>
  <c r="C1087" i="9"/>
  <c r="B1088" i="9" l="1"/>
  <c r="A1089" i="9"/>
  <c r="D1086" i="9" a="1"/>
  <c r="D1086" i="9" s="1"/>
  <c r="E1086" i="9" s="1"/>
  <c r="G1087" i="9"/>
  <c r="H1087" i="9"/>
  <c r="J1087" i="9"/>
  <c r="F1087" i="9"/>
  <c r="I1087" i="9"/>
  <c r="K1087" i="9"/>
  <c r="L1087" i="9"/>
  <c r="M1087" i="9"/>
  <c r="C1088" i="9"/>
  <c r="A1090" i="9" l="1"/>
  <c r="B1089" i="9"/>
  <c r="D1087" i="9" a="1"/>
  <c r="D1087" i="9" s="1"/>
  <c r="E1087" i="9" s="1"/>
  <c r="F1088" i="9"/>
  <c r="H1088" i="9"/>
  <c r="G1088" i="9"/>
  <c r="L1088" i="9"/>
  <c r="I1088" i="9"/>
  <c r="J1088" i="9"/>
  <c r="M1088" i="9"/>
  <c r="K1088" i="9"/>
  <c r="C1089" i="9"/>
  <c r="B1090" i="9" l="1"/>
  <c r="A1091" i="9"/>
  <c r="D1088" i="9" a="1"/>
  <c r="D1088" i="9" s="1"/>
  <c r="E1088" i="9" s="1"/>
  <c r="C1090" i="9"/>
  <c r="F1089" i="9"/>
  <c r="I1089" i="9"/>
  <c r="J1089" i="9"/>
  <c r="L1089" i="9"/>
  <c r="K1089" i="9"/>
  <c r="M1089" i="9"/>
  <c r="G1089" i="9"/>
  <c r="H1089" i="9"/>
  <c r="A1092" i="9" l="1"/>
  <c r="B1091" i="9"/>
  <c r="D1089" i="9" a="1"/>
  <c r="D1089" i="9" s="1"/>
  <c r="E1089" i="9" s="1"/>
  <c r="M1090" i="9"/>
  <c r="C1091" i="9"/>
  <c r="J1090" i="9"/>
  <c r="K1090" i="9"/>
  <c r="L1090" i="9"/>
  <c r="G1090" i="9"/>
  <c r="I1090" i="9"/>
  <c r="F1090" i="9"/>
  <c r="H1090" i="9"/>
  <c r="B1092" i="9" l="1"/>
  <c r="A1093" i="9"/>
  <c r="D1090" i="9" a="1"/>
  <c r="D1090" i="9" s="1"/>
  <c r="E1090" i="9" s="1"/>
  <c r="K1091" i="9"/>
  <c r="L1091" i="9"/>
  <c r="M1091" i="9"/>
  <c r="C1092" i="9"/>
  <c r="G1091" i="9"/>
  <c r="J1091" i="9"/>
  <c r="F1091" i="9"/>
  <c r="H1091" i="9"/>
  <c r="I1091" i="9"/>
  <c r="B1093" i="9" l="1"/>
  <c r="A1094" i="9"/>
  <c r="D1091" i="9" a="1"/>
  <c r="D1091" i="9" s="1"/>
  <c r="E1091" i="9" s="1"/>
  <c r="I1092" i="9"/>
  <c r="J1092" i="9"/>
  <c r="L1092" i="9"/>
  <c r="C1093" i="9"/>
  <c r="F1092" i="9"/>
  <c r="G1092" i="9"/>
  <c r="H1092" i="9"/>
  <c r="K1092" i="9"/>
  <c r="M1092" i="9"/>
  <c r="B1094" i="9" l="1"/>
  <c r="A1095" i="9"/>
  <c r="D1092" i="9" a="1"/>
  <c r="D1092" i="9" s="1"/>
  <c r="E1092" i="9" s="1"/>
  <c r="G1093" i="9"/>
  <c r="H1093" i="9"/>
  <c r="J1093" i="9"/>
  <c r="C1094" i="9"/>
  <c r="F1093" i="9"/>
  <c r="L1093" i="9"/>
  <c r="M1093" i="9"/>
  <c r="I1093" i="9"/>
  <c r="K1093" i="9"/>
  <c r="B1095" i="9" l="1"/>
  <c r="A1096" i="9"/>
  <c r="D1093" i="9" a="1"/>
  <c r="D1093" i="9" s="1"/>
  <c r="E1093" i="9" s="1"/>
  <c r="F1094" i="9"/>
  <c r="H1094" i="9"/>
  <c r="J1094" i="9"/>
  <c r="G1094" i="9"/>
  <c r="I1094" i="9"/>
  <c r="K1094" i="9"/>
  <c r="L1094" i="9"/>
  <c r="C1095" i="9"/>
  <c r="M1094" i="9"/>
  <c r="B1096" i="9" l="1"/>
  <c r="A1097" i="9"/>
  <c r="D1094" i="9" a="1"/>
  <c r="D1094" i="9" s="1"/>
  <c r="E1094" i="9" s="1"/>
  <c r="C1096" i="9"/>
  <c r="F1095" i="9"/>
  <c r="I1095" i="9"/>
  <c r="J1095" i="9"/>
  <c r="G1095" i="9"/>
  <c r="H1095" i="9"/>
  <c r="K1095" i="9"/>
  <c r="M1095" i="9"/>
  <c r="L1095" i="9"/>
  <c r="A1098" i="9" l="1"/>
  <c r="B1097" i="9"/>
  <c r="D1095" i="9" a="1"/>
  <c r="D1095" i="9" s="1"/>
  <c r="E1095" i="9" s="1"/>
  <c r="M1096" i="9"/>
  <c r="C1097" i="9"/>
  <c r="G1096" i="9"/>
  <c r="H1096" i="9"/>
  <c r="I1096" i="9"/>
  <c r="J1096" i="9"/>
  <c r="L1096" i="9"/>
  <c r="K1096" i="9"/>
  <c r="F1096" i="9"/>
  <c r="A1099" i="9" l="1"/>
  <c r="B1098" i="9"/>
  <c r="D1096" i="9" a="1"/>
  <c r="D1096" i="9" s="1"/>
  <c r="E1096" i="9" s="1"/>
  <c r="K1097" i="9"/>
  <c r="L1097" i="9"/>
  <c r="H1097" i="9"/>
  <c r="I1097" i="9"/>
  <c r="J1097" i="9"/>
  <c r="M1097" i="9"/>
  <c r="C1098" i="9"/>
  <c r="F1097" i="9"/>
  <c r="G1097" i="9"/>
  <c r="A1100" i="9" l="1"/>
  <c r="B1099" i="9"/>
  <c r="D1097" i="9" a="1"/>
  <c r="D1097" i="9" s="1"/>
  <c r="E1097" i="9" s="1"/>
  <c r="I1098" i="9"/>
  <c r="J1098" i="9"/>
  <c r="L1098" i="9"/>
  <c r="K1098" i="9"/>
  <c r="C1099" i="9"/>
  <c r="M1098" i="9"/>
  <c r="H1098" i="9"/>
  <c r="F1098" i="9"/>
  <c r="G1098" i="9"/>
  <c r="A1101" i="9" l="1"/>
  <c r="B1101" i="9" s="1"/>
  <c r="B1100" i="9"/>
  <c r="D1098" i="9" a="1"/>
  <c r="D1098" i="9" s="1"/>
  <c r="E1098" i="9" s="1"/>
  <c r="G1099" i="9"/>
  <c r="H1099" i="9"/>
  <c r="J1099" i="9"/>
  <c r="M1099" i="9"/>
  <c r="C1100" i="9"/>
  <c r="K1099" i="9"/>
  <c r="L1099" i="9"/>
  <c r="F1099" i="9"/>
  <c r="I1099" i="9"/>
  <c r="D1099" i="9" l="1" a="1"/>
  <c r="D1099" i="9" s="1"/>
  <c r="E1099" i="9" s="1"/>
  <c r="F1100" i="9"/>
  <c r="H1100" i="9"/>
  <c r="C1101" i="9"/>
  <c r="J1100" i="9"/>
  <c r="L1100" i="9"/>
  <c r="M1100" i="9"/>
  <c r="I1100" i="9"/>
  <c r="K1100" i="9"/>
  <c r="G1100" i="9"/>
  <c r="D1100" i="9" l="1" a="1"/>
  <c r="D1100" i="9" s="1"/>
  <c r="E1100" i="9" s="1"/>
  <c r="F1101" i="9"/>
  <c r="G1101" i="9"/>
  <c r="H1101" i="9"/>
  <c r="I1101" i="9"/>
  <c r="J1101" i="9"/>
  <c r="L1101" i="9"/>
  <c r="K1101" i="9"/>
  <c r="M1101" i="9"/>
  <c r="D1101" i="9" l="1" a="1"/>
  <c r="D1101" i="9" s="1"/>
  <c r="E110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<sst xmlns="http://schemas.openxmlformats.org/spreadsheetml/2006/main" count="6951" uniqueCount="1616">
  <si>
    <t>England</t>
  </si>
  <si>
    <t>Iceland</t>
  </si>
  <si>
    <t>Brazil</t>
  </si>
  <si>
    <t>Real Madrid</t>
  </si>
  <si>
    <t>Juventus</t>
  </si>
  <si>
    <t>Chelsea</t>
  </si>
  <si>
    <t>Colombia</t>
  </si>
  <si>
    <t>Barcelona</t>
  </si>
  <si>
    <t>Arsenal</t>
  </si>
  <si>
    <t>Liverpool</t>
  </si>
  <si>
    <t>Uruguay</t>
  </si>
  <si>
    <t>Milan</t>
  </si>
  <si>
    <t>Leicester</t>
  </si>
  <si>
    <t>Belgium</t>
  </si>
  <si>
    <t>Ghana</t>
  </si>
  <si>
    <t>Played WC 2010</t>
  </si>
  <si>
    <t>Getafe</t>
  </si>
  <si>
    <t>Bayern</t>
  </si>
  <si>
    <t>Greece</t>
  </si>
  <si>
    <t>Portugal</t>
  </si>
  <si>
    <t>Valencia</t>
  </si>
  <si>
    <t>Man Utd</t>
  </si>
  <si>
    <t>Norway</t>
  </si>
  <si>
    <t>Tottenham</t>
  </si>
  <si>
    <t>Ajax</t>
  </si>
  <si>
    <t>Netherlands</t>
  </si>
  <si>
    <t>PSG</t>
  </si>
  <si>
    <t>Villarreal</t>
  </si>
  <si>
    <t>Parma</t>
  </si>
  <si>
    <t>Marseille</t>
  </si>
  <si>
    <t>Sweden</t>
  </si>
  <si>
    <t>WC01</t>
  </si>
  <si>
    <t>Premier</t>
  </si>
  <si>
    <t>CC</t>
  </si>
  <si>
    <t>ChampionsWin</t>
  </si>
  <si>
    <t>BRA</t>
  </si>
  <si>
    <t>FRA</t>
  </si>
  <si>
    <t>Played WC 1998</t>
  </si>
  <si>
    <t>PO</t>
  </si>
  <si>
    <t>URU</t>
  </si>
  <si>
    <t>ESP</t>
  </si>
  <si>
    <t>Played WC 2022</t>
  </si>
  <si>
    <t>ARG</t>
  </si>
  <si>
    <t>NED</t>
  </si>
  <si>
    <t>Inter</t>
  </si>
  <si>
    <t>Played WC 2002</t>
  </si>
  <si>
    <t>Deportivo</t>
  </si>
  <si>
    <t>DL</t>
  </si>
  <si>
    <t>LaLigaWin</t>
  </si>
  <si>
    <t>Malaga</t>
  </si>
  <si>
    <t>Borussia</t>
  </si>
  <si>
    <t>Porto</t>
  </si>
  <si>
    <t>DF</t>
  </si>
  <si>
    <t>ENG</t>
  </si>
  <si>
    <t>Played WC 2006</t>
  </si>
  <si>
    <t>Monaco</t>
  </si>
  <si>
    <t>SerieAWin</t>
  </si>
  <si>
    <t>Played Euro 2000</t>
  </si>
  <si>
    <t>POR</t>
  </si>
  <si>
    <t>Man City</t>
  </si>
  <si>
    <t>GER</t>
  </si>
  <si>
    <t>5-1</t>
  </si>
  <si>
    <t>Spain</t>
  </si>
  <si>
    <t>Played WC 2014</t>
  </si>
  <si>
    <t>CRO</t>
  </si>
  <si>
    <t>SWE</t>
  </si>
  <si>
    <t>0-3</t>
  </si>
  <si>
    <t>Schalke</t>
  </si>
  <si>
    <t>Atletico</t>
  </si>
  <si>
    <t>Sevilla</t>
  </si>
  <si>
    <t>Lazio</t>
  </si>
  <si>
    <t>Middlesbrough</t>
  </si>
  <si>
    <t>Espanyol</t>
  </si>
  <si>
    <t>Fulham</t>
  </si>
  <si>
    <t>Roma</t>
  </si>
  <si>
    <t>EuropaWin</t>
  </si>
  <si>
    <t>BEL</t>
  </si>
  <si>
    <t>ITA</t>
  </si>
  <si>
    <t>UKR</t>
  </si>
  <si>
    <t>Celtic</t>
  </si>
  <si>
    <t>0-0</t>
  </si>
  <si>
    <t>South Korea</t>
  </si>
  <si>
    <t>KOR</t>
  </si>
  <si>
    <t>1-0</t>
  </si>
  <si>
    <t>2-5</t>
  </si>
  <si>
    <t>1-1</t>
  </si>
  <si>
    <t>Ireland</t>
  </si>
  <si>
    <t>IRL</t>
  </si>
  <si>
    <t>Played Euro 2016</t>
  </si>
  <si>
    <t>Played WC 2018</t>
  </si>
  <si>
    <t>Athletic</t>
  </si>
  <si>
    <t>COL</t>
  </si>
  <si>
    <t>4-2</t>
  </si>
  <si>
    <t>Played Euro 2012</t>
  </si>
  <si>
    <t>Argentina</t>
  </si>
  <si>
    <t>Croatia</t>
  </si>
  <si>
    <t>WC</t>
  </si>
  <si>
    <t>Italy</t>
  </si>
  <si>
    <t>France</t>
  </si>
  <si>
    <t>World Cup</t>
  </si>
  <si>
    <t>Other</t>
  </si>
  <si>
    <t>Europa League</t>
  </si>
  <si>
    <t>LaLiga</t>
  </si>
  <si>
    <t>Premier League</t>
  </si>
  <si>
    <t>Champions</t>
  </si>
  <si>
    <t>SRB</t>
  </si>
  <si>
    <t>Played Euro 2004</t>
  </si>
  <si>
    <t>.</t>
  </si>
  <si>
    <t>NOR</t>
  </si>
  <si>
    <t>Leverkusen</t>
  </si>
  <si>
    <t>Galatasaray</t>
  </si>
  <si>
    <t>EuropaL</t>
  </si>
  <si>
    <t>ParisSG</t>
  </si>
  <si>
    <t>CHI</t>
  </si>
  <si>
    <t>Chile</t>
  </si>
  <si>
    <t>4-3</t>
  </si>
  <si>
    <t>1-2</t>
  </si>
  <si>
    <t>MEX</t>
  </si>
  <si>
    <t>2-1</t>
  </si>
  <si>
    <t>Mexico</t>
  </si>
  <si>
    <t>2-2</t>
  </si>
  <si>
    <t>GRE</t>
  </si>
  <si>
    <t>3-1</t>
  </si>
  <si>
    <t>Dnipro</t>
  </si>
  <si>
    <t>3-3</t>
  </si>
  <si>
    <t>Atlético</t>
  </si>
  <si>
    <t>Benfica</t>
  </si>
  <si>
    <t>Euro</t>
  </si>
  <si>
    <t>Germany</t>
  </si>
  <si>
    <t>4-1</t>
  </si>
  <si>
    <t>2006</t>
  </si>
  <si>
    <t>2001</t>
  </si>
  <si>
    <t>3-2</t>
  </si>
  <si>
    <t>SerieA</t>
  </si>
  <si>
    <t>2022</t>
  </si>
  <si>
    <t>Napoli</t>
  </si>
  <si>
    <t>Japan</t>
  </si>
  <si>
    <t>Denmark</t>
  </si>
  <si>
    <t>DEN</t>
  </si>
  <si>
    <t>2-3</t>
  </si>
  <si>
    <t>3-0</t>
  </si>
  <si>
    <t>2-0</t>
  </si>
  <si>
    <t>4-0</t>
  </si>
  <si>
    <t>EURO</t>
  </si>
  <si>
    <t>Played Euro 2021</t>
  </si>
  <si>
    <t>Sporting</t>
  </si>
  <si>
    <t>Everton</t>
  </si>
  <si>
    <t>Played Euro 2008</t>
  </si>
  <si>
    <t>Wales</t>
  </si>
  <si>
    <t>WAL</t>
  </si>
  <si>
    <t>R. Madrid</t>
  </si>
  <si>
    <t>2017</t>
  </si>
  <si>
    <t>0-1</t>
  </si>
  <si>
    <t>Betis</t>
  </si>
  <si>
    <t>Anderlecht</t>
  </si>
  <si>
    <t>1-3</t>
  </si>
  <si>
    <t>QPR</t>
  </si>
  <si>
    <t>2-8</t>
  </si>
  <si>
    <t>Australia</t>
  </si>
  <si>
    <t>AUS</t>
  </si>
  <si>
    <t>SUI</t>
  </si>
  <si>
    <t>Switzerland</t>
  </si>
  <si>
    <t>6-0</t>
  </si>
  <si>
    <t>Ludogorets</t>
  </si>
  <si>
    <t>BUL</t>
  </si>
  <si>
    <t>https://youtu.be/zhEWqfP6V_w</t>
  </si>
  <si>
    <t>https://youtu.be/fJeJuc27ggE</t>
  </si>
  <si>
    <t>https://www.youtube.com/watch?v=C4htjVFlsYs</t>
  </si>
  <si>
    <t>https://www.youtube.com/watch?v=XWPt6rCBCSU</t>
  </si>
  <si>
    <t>https://www.youtube.com/watch?v=7lxf5lVlIos</t>
  </si>
  <si>
    <t>https://www.youtube.com/watch?v=XBPhFGpNFyA</t>
  </si>
  <si>
    <t>https://www.youtube.com/watch?v=qgmhQZzoy1s</t>
  </si>
  <si>
    <t>https://www.youtube.com/watch?v=UJhvsaRnSdI</t>
  </si>
  <si>
    <t>https://www.youtube.com/watch?v=t0GESlaVNdE</t>
  </si>
  <si>
    <t>https://www.youtube.com/watch?v=ATXMJOEt6zc</t>
  </si>
  <si>
    <t>https://www.youtube.com/watch?v=RDsxKXa0PbA</t>
  </si>
  <si>
    <t>https://www.youtube.com/watch?v=hcM5n71XmBo</t>
  </si>
  <si>
    <t>https://www.youtube.com/watch?v=GrsEAvRerTg</t>
  </si>
  <si>
    <t>https://www.youtube.com/watch?v=4rp2aLQl7vg</t>
  </si>
  <si>
    <t>https://www.youtube.com/watch?v=DeKSmd-hjwo</t>
  </si>
  <si>
    <t>https://www.youtube.com/watch?v=xh-yANwjcR0</t>
  </si>
  <si>
    <t>https://www.youtube.com/watch?v=O8dUhMGtUtw</t>
  </si>
  <si>
    <t>https://www.youtube.com/watch?v=tmjFa9LB7Pg</t>
  </si>
  <si>
    <t>https://www.youtube.com/watch?v=4JcwixRnFhs</t>
  </si>
  <si>
    <t>Olympiakos</t>
  </si>
  <si>
    <t>https://www.youtube.com/watch?v=DemI2OO7FsU</t>
  </si>
  <si>
    <t>https://www.youtube.com/watch?v=Nlsm0RlC8zI</t>
  </si>
  <si>
    <t>https://www.youtube.com/watch?v=8MC1kRv2WCc</t>
  </si>
  <si>
    <t>https://www.youtube.com/watch?v=GX0H_EzxXvM</t>
  </si>
  <si>
    <t>https://www.youtube.com/watch?v=nMt56fQKLIQ</t>
  </si>
  <si>
    <t>https://www.youtube.com/watch?v=uGuQiSSBPkg</t>
  </si>
  <si>
    <t>https://www.youtube.com/watch?v=8gh3F-pEXK0</t>
  </si>
  <si>
    <t>https://www.youtube.com/watch?v=rtFGpfrdlMI</t>
  </si>
  <si>
    <t>https://www.youtube.com/watch?v=XrKBZS-IWoQ</t>
  </si>
  <si>
    <t>https://www.youtube.com/watch?v=bXnpbaKWHXc</t>
  </si>
  <si>
    <t>https://www.youtube.com/watch?v=1mVu7AzvCDo</t>
  </si>
  <si>
    <t>https://www.youtube.com/watch?v=bmbf1LG9UD8</t>
  </si>
  <si>
    <t>https://www.youtube.com/watch?v=Ji021RYgGXQ</t>
  </si>
  <si>
    <t>https://www.youtube.com/watch?v=wA4ChhQ38GQ</t>
  </si>
  <si>
    <t>https://www.youtube.com/watch?v=rz50dgak8P8</t>
  </si>
  <si>
    <t>https://www.youtube.com/watch?v=aLFNsTt-FLo</t>
  </si>
  <si>
    <t>https://www.youtube.com/watch?v=Ajn5lzhZk6k</t>
  </si>
  <si>
    <t>https://www.youtube.com/watch?v=1ahQNqglBJI</t>
  </si>
  <si>
    <t>https://www.youtube.com/watch?v=3ojXHf293M8</t>
  </si>
  <si>
    <t>https://www.youtube.com/watch?v=VsdMmDwCY10</t>
  </si>
  <si>
    <t>https://www.youtube.com/watch?v=HB3JnHb_IG4</t>
  </si>
  <si>
    <t>https://www.youtube.com/watch?v=ms4XLL58UUs</t>
  </si>
  <si>
    <t>https://www.youtube.com/watch?v=NheGyuANjiI</t>
  </si>
  <si>
    <t>https://www.youtube.com/watch?v=P-0mRkA7FHE</t>
  </si>
  <si>
    <t>https://www.youtube.com/watch?v=ca-O58vdPTQ</t>
  </si>
  <si>
    <t>https://www.youtube.com/watch?v=oiv-X3Dd_uo</t>
  </si>
  <si>
    <t>https://www.youtube.com/watch?v=kiEq_TLXiCg</t>
  </si>
  <si>
    <t>https://www.youtube.com/watch?v=w6lXZWSyp84</t>
  </si>
  <si>
    <t>https://www.youtube.com/watch?v=QdZfs3aj3uk</t>
  </si>
  <si>
    <t>https://www.youtube.com/watch?v=_ek9oXTXpog</t>
  </si>
  <si>
    <t>https://www.youtube.com/watch?v=ffAYByv2pLc</t>
  </si>
  <si>
    <t>https://www.youtube.com/watch?v=st8f8W70BO0</t>
  </si>
  <si>
    <t>https://www.youtube.com/watch?v=VxHFxUjqZSo</t>
  </si>
  <si>
    <t>https://www.youtube.com/watch?v=tkOuuIpfXNs</t>
  </si>
  <si>
    <t>https://www.youtube.com/watch?v=RxiBdX5F2I8</t>
  </si>
  <si>
    <t>https://www.youtube.com/watch?v=TWpFi-GKSyQ</t>
  </si>
  <si>
    <t>https://www.youtube.com/watch?v=BeHaPM91ZF4</t>
  </si>
  <si>
    <t>https://www.youtube.com/watch?v=eRwNXMDGz88</t>
  </si>
  <si>
    <t>https://www.youtube.com/watch?v=QwvV06FvXbg</t>
  </si>
  <si>
    <t>https://www.youtube.com/watch?v=mvPNakjRQyw</t>
  </si>
  <si>
    <t>https://www.youtube.com/watch?v=KHVdoHhhan8</t>
  </si>
  <si>
    <t>https://www.youtube.com/watch?v=pCLVHZ4rIIU</t>
  </si>
  <si>
    <t>https://www.youtube.com/watch?v=FR_cF8MELvw</t>
  </si>
  <si>
    <t>https://www.youtube.com/watch?v=X_NSB3CnHoo</t>
  </si>
  <si>
    <t>https://www.youtube.com/watch?v=Knwgwhr-0gA</t>
  </si>
  <si>
    <t>https://www.youtube.com/watch?v=L3AlpxC-Qdk</t>
  </si>
  <si>
    <t>https://www.youtube.com/watch?v=fGT5raSCUSQ</t>
  </si>
  <si>
    <t>JPN</t>
  </si>
  <si>
    <t>2014</t>
  </si>
  <si>
    <t>https://www.youtube.com/watch?v=UtYW5Da3_1o</t>
  </si>
  <si>
    <t>https://www.youtube.com/watch?v=1eN_ehTBPb4</t>
  </si>
  <si>
    <t>https://www.youtube.com/watch?v=SJlXFmLRdGI</t>
  </si>
  <si>
    <t>https://www.youtube.com/watch?v=vAvv8BUCqG4</t>
  </si>
  <si>
    <t>https://www.youtube.com/watch?v=cFDoPRSnefE</t>
  </si>
  <si>
    <t>https://www.youtube.com/watch?v=cLfSpFg6Pxg</t>
  </si>
  <si>
    <t>https://www.youtube.com/watch?v=tDpx9GGH79I</t>
  </si>
  <si>
    <t>GHA</t>
  </si>
  <si>
    <t>USA</t>
  </si>
  <si>
    <t>https://www.youtube.com/watch?v=8ahf8b7ex8U</t>
  </si>
  <si>
    <t>https://www.youtube.com/watch?v=lBP7QQYN1IU</t>
  </si>
  <si>
    <t>CIV</t>
  </si>
  <si>
    <t>https://www.youtube.com/watch?v=8O6GHrPvumQ</t>
  </si>
  <si>
    <t>CZE</t>
  </si>
  <si>
    <t>https://www.youtube.com/watch?v=kwdGw2Zu_jo</t>
  </si>
  <si>
    <t>https://www.youtube.com/watch?v=13damNjxiPI</t>
  </si>
  <si>
    <t>Serbia</t>
  </si>
  <si>
    <t>https://www.youtube.com/watch?v=kL0IkvLrQLM</t>
  </si>
  <si>
    <t>https://www.youtube.com/watch?v=DH_gBJT9bAg</t>
  </si>
  <si>
    <t>6-1</t>
  </si>
  <si>
    <t>ROU</t>
  </si>
  <si>
    <t>https://www.youtube.com/watch?v=imGy71tsgtQ</t>
  </si>
  <si>
    <t>5-4</t>
  </si>
  <si>
    <t>Alavés</t>
  </si>
  <si>
    <t>https://www.youtube.com/watch?v=uNqFuw6YQZQ</t>
  </si>
  <si>
    <t>2019</t>
  </si>
  <si>
    <t>https://www.youtube.com/watch?v=OeKYxa-9LiM</t>
  </si>
  <si>
    <t>https://www.youtube.com/watch?v=dI2GwCf2ABk</t>
  </si>
  <si>
    <t>https://www.youtube.com/watch?v=nLxavokhgtI</t>
  </si>
  <si>
    <t>https://www.youtube.com/watch?v=S75hTDHl7nc</t>
  </si>
  <si>
    <t>https://www.youtube.com/watch?v=OG5u1uurPik</t>
  </si>
  <si>
    <t>0-4</t>
  </si>
  <si>
    <t>https://www.youtube.com/watch?v=Pmhx0Uxv8R0</t>
  </si>
  <si>
    <t>https://www.youtube.com/watch?v=zWBKP-DZNEc</t>
  </si>
  <si>
    <t>https://www.youtube.com/watch?v=aKSHgMqCwbQ</t>
  </si>
  <si>
    <t>https://www.youtube.com/watch?v=PVq0MrmezpI</t>
  </si>
  <si>
    <t>ISL</t>
  </si>
  <si>
    <t>https://www.youtube.com/watch?v=GVW1uYXkMOE</t>
  </si>
  <si>
    <t>https://www.youtube.com/watch?v=AXEG_lagq9E</t>
  </si>
  <si>
    <t>https://www.youtube.com/watch?v=KxjSd3pj3k4</t>
  </si>
  <si>
    <t>https://www.youtube.com/watch?v=42TuTfcxVJg</t>
  </si>
  <si>
    <t>1-5</t>
  </si>
  <si>
    <t>https://www.youtube.com/watch?v=czFBu4n06kQ</t>
  </si>
  <si>
    <t>7-0</t>
  </si>
  <si>
    <t>https://www.youtube.com/watch?v=Hz2YwNq33_8</t>
  </si>
  <si>
    <t>https://www.youtube.com/watch?v=91eoGiLSCgY</t>
  </si>
  <si>
    <t>7-1</t>
  </si>
  <si>
    <t>https://www.youtube.com/watch?v=YAy0tg558wE</t>
  </si>
  <si>
    <t>https://www.youtube.com/watch?v=wO6WsbkFu5k</t>
  </si>
  <si>
    <t>Alaves</t>
  </si>
  <si>
    <t>https://www.youtube.com/watch?v=h4m68r8kWAc</t>
  </si>
  <si>
    <t>https://www.youtube.com/watch?v=IgwsdBR_N1w</t>
  </si>
  <si>
    <t>Real Sociedad</t>
  </si>
  <si>
    <t>2021</t>
  </si>
  <si>
    <t>R. Sociedad</t>
  </si>
  <si>
    <t>https://www.youtube.com/watch?v=FPAHnfFxS5Y</t>
  </si>
  <si>
    <t>https://www.youtube.com/watch?v=D4-kCnF7gSU</t>
  </si>
  <si>
    <t>https://www.youtube.com/watch?v=kJge6YhLKsM</t>
  </si>
  <si>
    <t>https://www.youtube.com/watch?v=3tGISSPC6HM</t>
  </si>
  <si>
    <t>https://www.youtube.com/watch?v=_V92UGhMZAs</t>
  </si>
  <si>
    <t>RB Salzburg</t>
  </si>
  <si>
    <t>https://www.youtube.com/watch?v=Y26HYaY3qls</t>
  </si>
  <si>
    <t>AUT</t>
  </si>
  <si>
    <t>SEN</t>
  </si>
  <si>
    <t>2023</t>
  </si>
  <si>
    <t>Girona</t>
  </si>
  <si>
    <t>https://www.youtube.com/watch?v=XFvVgpeqi5M</t>
  </si>
  <si>
    <t>2-4</t>
  </si>
  <si>
    <t>Nigeria</t>
  </si>
  <si>
    <t>NGA</t>
  </si>
  <si>
    <t>https://www.youtube.com/watch?v=wao8uhVnOGc</t>
  </si>
  <si>
    <t>https://www.youtube.com/watch?v=LWFxDntTqj8</t>
  </si>
  <si>
    <t>https://www.youtube.com/watch?v=nZyQBKf4LbU</t>
  </si>
  <si>
    <t>https://www.youtube.com/watch?v=DkL-kz2MG4c</t>
  </si>
  <si>
    <t>POL</t>
  </si>
  <si>
    <t>https://www.youtube.com/watch?v=dIZz_A3sZ7E</t>
  </si>
  <si>
    <t>1-4</t>
  </si>
  <si>
    <t>https://www.youtube.com/watch?v=QGpBXCjrJ_s</t>
  </si>
  <si>
    <t>https://www.youtube.com/watch?v=zjng85HEnmY</t>
  </si>
  <si>
    <t>https://www.youtube.com/watch?v=buoMlAshKXQ</t>
  </si>
  <si>
    <t>Senegal</t>
  </si>
  <si>
    <t>https://www.youtube.com/watch?v=NZ7Cdw-zO0M</t>
  </si>
  <si>
    <t>2012</t>
  </si>
  <si>
    <t>https://youtube.com/watch?v=chUsBRLD_Mc</t>
  </si>
  <si>
    <t>River</t>
  </si>
  <si>
    <t>Boca</t>
  </si>
  <si>
    <t>https://www.youtube.com/watch?v=PM8SFdMVA-s</t>
  </si>
  <si>
    <t>5-0</t>
  </si>
  <si>
    <t>Steaua</t>
  </si>
  <si>
    <t>Romania</t>
  </si>
  <si>
    <t>https://www.youtube.com/watch?v=puI4pxaiEeg</t>
  </si>
  <si>
    <t>https://www.youtube.com/watch?v=IwKrvICBb7I</t>
  </si>
  <si>
    <t>https://www.youtube.com/watch?v=JGCI5BT7X9k</t>
  </si>
  <si>
    <t>https://www.youtube.com/watch?v=mrE4b-NyAZE</t>
  </si>
  <si>
    <t>Santos</t>
  </si>
  <si>
    <t>Vasco</t>
  </si>
  <si>
    <t>https://www.youtube.com/watch?v=A5YfmMxVDmg</t>
  </si>
  <si>
    <t>https://www.youtube.com/watch?v=ctBKzj6HUSk</t>
  </si>
  <si>
    <t>Las Palmas</t>
  </si>
  <si>
    <t>https://www.youtube.com/watch?v=ssoxmXoBll8</t>
  </si>
  <si>
    <t>2016</t>
  </si>
  <si>
    <t>Corinthians</t>
  </si>
  <si>
    <t>https://www.youtube.com/watch?v=9zVAJt5zfl0</t>
  </si>
  <si>
    <t>PER</t>
  </si>
  <si>
    <t>https://www.youtube.com/watch?v=XW2gWizQli8</t>
  </si>
  <si>
    <t>Lyon</t>
  </si>
  <si>
    <t>Turkey</t>
  </si>
  <si>
    <t>Czech Rep</t>
  </si>
  <si>
    <t>TUR</t>
  </si>
  <si>
    <t>https://www.youtube.com/watch?v=gkEjUrjPe7M</t>
  </si>
  <si>
    <t>Fiorentina</t>
  </si>
  <si>
    <t>https://www.youtube.com/watch?v=g515yEVE7lU</t>
  </si>
  <si>
    <t>https://www.youtube.com/watch?v=H532o9Saa74</t>
  </si>
  <si>
    <t>https://www.youtube.com/watch?v=T1gjaKkKX28</t>
  </si>
  <si>
    <t>https://www.youtube.com/watch?v=NXmIwrW-7HM</t>
  </si>
  <si>
    <t>https://www.youtube.com/watch?v=uqZRycLNrT4</t>
  </si>
  <si>
    <t>https://www.youtube.com/watch?v=Q0LtvQEx_UA</t>
  </si>
  <si>
    <t>https://www.uefa.com/uefachampionsleague/match/85511--bayern-vs-real-madrid/</t>
  </si>
  <si>
    <t>https://www.youtube.com/watch?v=8SoNBNg6VkE</t>
  </si>
  <si>
    <t>https://www.youtube.com/watch?v=21rjSEuf6fA</t>
  </si>
  <si>
    <t>https://www.uefa.com/uefachampionsleague/match/84763--liverpool-vs-galatasaray/</t>
  </si>
  <si>
    <t>https://www.youtube.com/watch?v=I6PgcAaMD-4</t>
  </si>
  <si>
    <t>https://www.youtube.com/watch?v=MI7H-8F1Rm8</t>
  </si>
  <si>
    <t>https://www.youtube.com/watch?v=Q-s0OqlZnMY</t>
  </si>
  <si>
    <t>https://www.youtube.com/watch?v=qY5W9tmFLe8</t>
  </si>
  <si>
    <t>https://www.youtube.com/watch?v=GESyL3MkgNU</t>
  </si>
  <si>
    <t>https://www.youtube.com/watch?v=fXfvXW5aMx0</t>
  </si>
  <si>
    <t>https://www.uefa.com/uefachampionsleague/match/84817--celtic-vs-man-united/</t>
  </si>
  <si>
    <t>https://www.youtube.com/watch?v=vVJYRZPs6FA</t>
  </si>
  <si>
    <t>https://www.espn.com/soccer/match/_/gameId/323969</t>
  </si>
  <si>
    <t>https://www.youtube.com/watch?v=KBrxvvFzIz8</t>
  </si>
  <si>
    <t>https://www.youtube.com/watch?v=8Jqu9GTriZQ</t>
  </si>
  <si>
    <t>2005</t>
  </si>
  <si>
    <t>https://www.youtube.com/watch?v=tMn7I3rImWk</t>
  </si>
  <si>
    <t>4-4</t>
  </si>
  <si>
    <t>https://www.youtube.com/watch?v=CRtNsCmkhPE</t>
  </si>
  <si>
    <t>https://www.youtube.com/watch?v=ll1VeD5lCzg</t>
  </si>
  <si>
    <t>https://www.youtube.com/watch?v=oXLEgn8d3VU</t>
  </si>
  <si>
    <t>https://www.youtube.com/watch?v=IcuWPhEFXG4</t>
  </si>
  <si>
    <t>https://www.youtube.com/watch?v=c_JlCriK3fY</t>
  </si>
  <si>
    <t>https://www.youtube.com/watch?v=GieEKm5HI8o</t>
  </si>
  <si>
    <t>https://www.youtube.com/watch?v=cIEHfaodkMw</t>
  </si>
  <si>
    <t>https://www.youtube.com/watch?v=hXJyjoPSqZ0</t>
  </si>
  <si>
    <t>https://www.youtube.com/watch?v=hDMuhgabjbo</t>
  </si>
  <si>
    <t>Morocco</t>
  </si>
  <si>
    <t>https://www.youtube.com/watch?v=NBDAna_qxY8</t>
  </si>
  <si>
    <t>MAR</t>
  </si>
  <si>
    <t>1-7</t>
  </si>
  <si>
    <t>https://www.youtube.com/watch?v=a7IMPsyQg6k</t>
  </si>
  <si>
    <t>2010</t>
  </si>
  <si>
    <t>https://www.youtube.com/watch?v=26oq0DW7Ylg</t>
  </si>
  <si>
    <t>1999</t>
  </si>
  <si>
    <t>https://www.youtube.com/watch?v=KC9f9JaIF2I</t>
  </si>
  <si>
    <t>https://www.youtube.com/watch?v=dpvtpW3_gHA&amp;t=34s</t>
  </si>
  <si>
    <t>Wolfsburg</t>
  </si>
  <si>
    <t>https://www.youtube.com/watch?v=ex2fuOUi7cw</t>
  </si>
  <si>
    <t>Aston Villa</t>
  </si>
  <si>
    <t>https://www.youtube.com/watch?v=u0dg-wNInCY</t>
  </si>
  <si>
    <t>https://www.youtube.com/watch?v=534ynJP5Jsg</t>
  </si>
  <si>
    <t>https://www.youtube.com/watch?v=wnfiXhNVudk</t>
  </si>
  <si>
    <t>https://www.youtube.com/watch?v=GCTSxgJSzdY</t>
  </si>
  <si>
    <t>https://www.youtube.com/watch?v=RmlkAOwJ1gI</t>
  </si>
  <si>
    <t>https://www.youtube.com/watch?v=cYUl2dp9bOQ</t>
  </si>
  <si>
    <t>https://www.youtube.com/watch?v=iS6dII37CwM</t>
  </si>
  <si>
    <t>Braga</t>
  </si>
  <si>
    <t>https://www.youtube.com/watch?v=c_UxWhnXzrU</t>
  </si>
  <si>
    <t>2020</t>
  </si>
  <si>
    <t>https://www.youtube.com/watch?v=27UJ1kvDrmg</t>
  </si>
  <si>
    <t>https://www.youtube.com/watch?v=FRRU_1wSWTw</t>
  </si>
  <si>
    <t>https://www.uefa.com/uefachampionsleague/match/2009541--celtic-vs-barcelona/</t>
  </si>
  <si>
    <t>https://www.youtube.com/watch?v=rYHHn0udP9k</t>
  </si>
  <si>
    <t>https://www.youtube.com/watch?v=qZV9UWY5wwY</t>
  </si>
  <si>
    <t>https://www.youtube.com/watch?v=gB3_ICJYBEc</t>
  </si>
  <si>
    <t>https://www.youtube.com/watch?v=m5LUHvCd6fA</t>
  </si>
  <si>
    <t>4-5</t>
  </si>
  <si>
    <t>https://www.youtube.com/watch?v=49OaUQ8u00k</t>
  </si>
  <si>
    <t>https://www.youtube.com/watch?v=H4NpVz0C2p0</t>
  </si>
  <si>
    <t>Celta</t>
  </si>
  <si>
    <t>CMR</t>
  </si>
  <si>
    <t>https://www.youtube.com/watch?v=hIOQjYeAFpc</t>
  </si>
  <si>
    <t>https://www.youtube.com/watch?v=vPbYtGvZvPE</t>
  </si>
  <si>
    <t>https://www.youtube.com/watch?v=q-jBKHr_pGQ</t>
  </si>
  <si>
    <t>https://www.youtube.com/watch?v=M766FGsv5do</t>
  </si>
  <si>
    <t>https://www.youtube.com/watch?v=rpskF_WB48Y</t>
  </si>
  <si>
    <t>Hamburg</t>
  </si>
  <si>
    <t>https://www.youtube.com/watch?v=nK58AssP9tc</t>
  </si>
  <si>
    <t>https://www.youtube.com/watch?v=6v_t3NCDZG8</t>
  </si>
  <si>
    <t>https://www.youtube.com/watch?v=bQsr_mZjgaA</t>
  </si>
  <si>
    <t>Paraguay</t>
  </si>
  <si>
    <t>https://www.youtube.com/watch?v=NJU5GlKVETc</t>
  </si>
  <si>
    <t>Auxerre</t>
  </si>
  <si>
    <t>Montpellier</t>
  </si>
  <si>
    <t>https://www.youtube.com/watch?v=EaFL5M-2OcA</t>
  </si>
  <si>
    <t>Lille</t>
  </si>
  <si>
    <t>https://www.youtube.com/watch?v=7r4TYYriULI</t>
  </si>
  <si>
    <t>https://www.youtube.com/watch?v=ZTREhS_cEf8</t>
  </si>
  <si>
    <t>https://es.uefa.com/uefachampionsleague/match/2000480--barcelona-vs-arsenal/</t>
  </si>
  <si>
    <t>https://www.youtube.com/watch?v=5m8OS0BydgI</t>
  </si>
  <si>
    <t>https://www.youtube.com/watch?v=tbKMBuR-pxs</t>
  </si>
  <si>
    <t>https://www.youtube.com/watch?v=artTKcYwRpg</t>
  </si>
  <si>
    <t>2002</t>
  </si>
  <si>
    <t>Mallorca</t>
  </si>
  <si>
    <t>https://www.youtube.com/watch?v=N2dGi2IisrA</t>
  </si>
  <si>
    <t>https://www.youtube.com/watch?v=4QNHlFDbxvY</t>
  </si>
  <si>
    <t>2007</t>
  </si>
  <si>
    <t>https://www.youtube.com/watch?v=_SUxHkDBG80</t>
  </si>
  <si>
    <t>Watford</t>
  </si>
  <si>
    <t>https://www.youtube.com/watch?v=6TnKvlQ2h7s</t>
  </si>
  <si>
    <t>https://es.uefa.com/uefachampionsleague/match/2027087--chelsea-vs-ajax/</t>
  </si>
  <si>
    <t>https://www.youtube.com/shorts/9Y-Bn7zYDQ4</t>
  </si>
  <si>
    <t>0-2</t>
  </si>
  <si>
    <t>https://www.youtube.com/watch?v=qklqUM5_hE4</t>
  </si>
  <si>
    <t>https://es.uefa.com/uefaeuropaleague/match/2012664--betis-vs-sevilla/</t>
  </si>
  <si>
    <t>Pandurii</t>
  </si>
  <si>
    <t>https://www.youtube.com/watch?v=MayqwXa3n2g</t>
  </si>
  <si>
    <t>Kashima</t>
  </si>
  <si>
    <t>https://www.youtube.com/watch?v=Cj_rUYChyRc</t>
  </si>
  <si>
    <t>https://www.youtube.com/watch?v=u5L8PonZLD0</t>
  </si>
  <si>
    <t>https://www.transfermarkt.com/acf-fiorentina_ssc-napoli/index/spielbericht/2425887</t>
  </si>
  <si>
    <t>https://www.youtube.com/watch?v=ulkMswXYXHg</t>
  </si>
  <si>
    <t>https://www.transfermarkt.com/spielbericht/index/spielbericht/2486518</t>
  </si>
  <si>
    <t>Raja</t>
  </si>
  <si>
    <t>https://www.youtube.com/watch?v=IDGu3ANxr_A</t>
  </si>
  <si>
    <t>https://www.uefa.com/uefachampionsleague/match/79475--roma-vs-leverkusen/</t>
  </si>
  <si>
    <t>https://www.youtube.com/shorts/uZnXpn0-3rU</t>
  </si>
  <si>
    <t>https://www.youtube.com/watch?v=gF8-0-qPxeE</t>
  </si>
  <si>
    <t>https://www.youtube.com/watch?v=LgMjNN88m5o</t>
  </si>
  <si>
    <t>https://www.youtube.com/watch?v=wiopIpqu138</t>
  </si>
  <si>
    <t>https://www.youtube.com/watch?v=7ToqcZh_540</t>
  </si>
  <si>
    <t>Sampdoria</t>
  </si>
  <si>
    <t>Crystal P.</t>
  </si>
  <si>
    <t>https://www.youtube.com/watch?v=wGOhxt5Ksc0</t>
  </si>
  <si>
    <t>https://www.transfermarkt.com/manchester-united_bayern-munich/index/spielbericht/1003668</t>
  </si>
  <si>
    <t>https://www.youtube.com/watch?v=QLMuCeM-t3M</t>
  </si>
  <si>
    <t>https://www.youtube.com/watch?v=k1YK0e-UWNg</t>
  </si>
  <si>
    <t>PAOK</t>
  </si>
  <si>
    <t>https://www.youtube.com/watch?v=ivIEpb3U_RI</t>
  </si>
  <si>
    <t>https://www.youtube.com/watch?v=AunImole9HI</t>
  </si>
  <si>
    <t>3-5</t>
  </si>
  <si>
    <t>https://www.youtube.com/watch?v=YtzP4ZyMBEg</t>
  </si>
  <si>
    <t>https://www.youtube.com/watch?v=yWVrolNQ4RU</t>
  </si>
  <si>
    <t>https://www.youtube.com/watch?v=NAhJor6C4ik</t>
  </si>
  <si>
    <t>Poland</t>
  </si>
  <si>
    <t>https://www.youtube.com/watch?v=Y2-J8wpzmWw</t>
  </si>
  <si>
    <t>Hoffenheim</t>
  </si>
  <si>
    <t>https://www.youtube.com/watch?v=d8LDD9AJcmI</t>
  </si>
  <si>
    <t>Algeria</t>
  </si>
  <si>
    <t>https://www.youtube.com/watch?v=zU61iPM14NQ</t>
  </si>
  <si>
    <t>SCO</t>
  </si>
  <si>
    <t>Scotland</t>
  </si>
  <si>
    <t>https://www.youtube.com/watch?v=KZWIrOZi_Ok</t>
  </si>
  <si>
    <t>2018</t>
  </si>
  <si>
    <t>https://www.youtube.com/watch?v=qPaSFBmNi9s</t>
  </si>
  <si>
    <t>https://www.youtube.com/watch?v=w-37C_tH9ro</t>
  </si>
  <si>
    <t>Basel</t>
  </si>
  <si>
    <t>https://www.youtube.com/watch?v=aaEoDa2XYPA</t>
  </si>
  <si>
    <t>https://www.youtube.com/watch?v=UGKhYwy37P4</t>
  </si>
  <si>
    <t>Genoa</t>
  </si>
  <si>
    <t>https://www.youtube.com/watch?v=C9zGtEcloX4</t>
  </si>
  <si>
    <t>Flamengo</t>
  </si>
  <si>
    <t>https://www.youtube.com/watch?v=T1EAzE-fV9Y</t>
  </si>
  <si>
    <t>https://www.youtube.com/watch?v=wGQcrSbBZR4</t>
  </si>
  <si>
    <t>2009</t>
  </si>
  <si>
    <t>https://www.youtube.com/watch?v=ycZV4tpPOPI</t>
  </si>
  <si>
    <t>https://www.youtube.com/watch?v=VYsFqKOVPjI</t>
  </si>
  <si>
    <t>2-7</t>
  </si>
  <si>
    <t>https://www.youtube.com/watch?v=hxyWA5ohcAU</t>
  </si>
  <si>
    <t>https://www.youtube.com/watch?v=isFzpSvcAbs</t>
  </si>
  <si>
    <t>LAFC</t>
  </si>
  <si>
    <t>San Jose</t>
  </si>
  <si>
    <t>https://www.youtube.com/watch?v=3-z9MPafDwc</t>
  </si>
  <si>
    <t>https://www.youtube.com/watch?v=-yGRE47c2Xw</t>
  </si>
  <si>
    <t>0-5</t>
  </si>
  <si>
    <t>https://es.uefa.com/uefachampionsleague/match/2009489--chelsea-vs-juventus/</t>
  </si>
  <si>
    <t>https://www.youtube.com/watch?v=Rmo4LoIWLEk</t>
  </si>
  <si>
    <t>https://www.youtube.com/shorts/n7rOCCBTC0E</t>
  </si>
  <si>
    <t>https://www.youtube.com/watch?v=Xo02S58SE_8</t>
  </si>
  <si>
    <t>Estoril</t>
  </si>
  <si>
    <t>https://www.youtube.com/watch?v=Ae2lzoAnnrA</t>
  </si>
  <si>
    <t>https://www.youtube.com/watch?v=qRpR_3pJdZI</t>
  </si>
  <si>
    <t>https://www.youtube.com/watch?v=DEeNqvacBfA</t>
  </si>
  <si>
    <t>https://www.youtube.com/watch?v=IYvnsNTjKyk</t>
  </si>
  <si>
    <t>https://www.youtube.com/watch?v=o0LZxgO2HAM</t>
  </si>
  <si>
    <t>Rangers</t>
  </si>
  <si>
    <t>https://www.youtube.com/watch?v=bKyuX-O2GJE</t>
  </si>
  <si>
    <t>https://www.youtube.com/watch?v=NuYZy7bhzwo</t>
  </si>
  <si>
    <t>Iran</t>
  </si>
  <si>
    <t>https://www.youtube.com/watch?v=RbmaLT320hw</t>
  </si>
  <si>
    <t>https://www.youtube.com/watch?v=-7MI9nmDhJk</t>
  </si>
  <si>
    <t>https://www.youtube.com/watch?v=v94P_6jOJKI</t>
  </si>
  <si>
    <t>https://www.youtube.com/watch?v=b4zgWOAnmag&amp;t=35s</t>
  </si>
  <si>
    <t>https://www.youtube.com/watch?v=WY1cfGoycyY</t>
  </si>
  <si>
    <t>https://www.youtube.com/watch?v=GVdK_uqMs0s</t>
  </si>
  <si>
    <t>https://www.youtube.com/watch?v=S_naMlSr3Ds</t>
  </si>
  <si>
    <t>https://www.youtube.com/watch?v=jm4qrvdVuGc</t>
  </si>
  <si>
    <t>https://www.youtube.com/watch?v=jyYXRoLzcqo</t>
  </si>
  <si>
    <t>https://www.youtube.com/watch?v=P2QKatmNjhc</t>
  </si>
  <si>
    <t>2013</t>
  </si>
  <si>
    <t>Newcastle</t>
  </si>
  <si>
    <t>https://www.youtube.com/watch?v=T0O4QS34SsM</t>
  </si>
  <si>
    <t>Toulouse</t>
  </si>
  <si>
    <t>https://www.youtube.com/watch?v=U3qzWobjs50</t>
  </si>
  <si>
    <t>https://www.youtube.com/watch?v=9H_LHuNgaXE</t>
  </si>
  <si>
    <t>1-6</t>
  </si>
  <si>
    <t>https://www.youtube.com/watch?v=-RZlW722tyA</t>
  </si>
  <si>
    <t>Slovenia</t>
  </si>
  <si>
    <t>https://www.youtube.com/watch?v=t6H-q7TKtxo</t>
  </si>
  <si>
    <t>SVN</t>
  </si>
  <si>
    <t>https://www.youtube.com/watch?v=2oV8C91ORW0</t>
  </si>
  <si>
    <t>Wolves</t>
  </si>
  <si>
    <t>West Ham</t>
  </si>
  <si>
    <t>https://www.youtube.com/watch?v=e53fgBu1uNU</t>
  </si>
  <si>
    <t>https://www.youtube.com/watch?v=VBet-grZMDA</t>
  </si>
  <si>
    <t>2024</t>
  </si>
  <si>
    <t>https://www.youtube.com/watch?v=ueMJUw3droM</t>
  </si>
  <si>
    <t>5-3</t>
  </si>
  <si>
    <t>https://www.youtube.com/watch?v=mglU8bdYLhY</t>
  </si>
  <si>
    <t>Shakhtar</t>
  </si>
  <si>
    <t>https://www.youtube.com/watch?v=G5AQ2yfy46c</t>
  </si>
  <si>
    <t>https://www.youtube.com/watch?v=aoqYQQAhKM0</t>
  </si>
  <si>
    <t>Atalanta</t>
  </si>
  <si>
    <t>https://www.youtube.com/watch?v=nJE89EVEKfI</t>
  </si>
  <si>
    <t>https://www.youtube.com/watch?v=crKwlbwvr88</t>
  </si>
  <si>
    <t>https://www.youtube.com/watch?v=1uuPnDwtIj4</t>
  </si>
  <si>
    <t>https://www.youtube.com/watch?v=DZ6kq7YhpBE</t>
  </si>
  <si>
    <t>Spartak</t>
  </si>
  <si>
    <t>https://www.youtube.com/watch?v=eauRZmS2XzU</t>
  </si>
  <si>
    <t>RUS</t>
  </si>
  <si>
    <t>https://www.youtube.com/watch?v=zCUGgdWQhRU</t>
  </si>
  <si>
    <t>Canada</t>
  </si>
  <si>
    <t>CAN</t>
  </si>
  <si>
    <t>https://twitter.com/MyGreatest11/status/1620180964482904064</t>
  </si>
  <si>
    <t>Brescia</t>
  </si>
  <si>
    <t>https://www.youtube.com/watch?v=oCiW5S_LXyY</t>
  </si>
  <si>
    <t>https://www.youtube.com/watch?v=R9Cyde5w0BE</t>
  </si>
  <si>
    <t>https://www.youtube.com/watch?v=mstUO7k2dk0</t>
  </si>
  <si>
    <t>Zaragoza</t>
  </si>
  <si>
    <t>https://www.youtube.com/watch?v=Lqh-yvFe2M8</t>
  </si>
  <si>
    <t>Metalist</t>
  </si>
  <si>
    <t>Rosenborg</t>
  </si>
  <si>
    <t>https://www.youtube.com/watch?v=t8hUZrEAnyg</t>
  </si>
  <si>
    <t>North Korea</t>
  </si>
  <si>
    <t>https://www.youtube.com/watch?v=0SjvhrLP93A</t>
  </si>
  <si>
    <t>https://youtu.be/Gn18wd7yNZc?si=_mMHYYO4Y4P3V7Qb&amp;t=201</t>
  </si>
  <si>
    <t>https://www.youtube.com/watch?v=dKIj6MxNrHg</t>
  </si>
  <si>
    <t>https://www.youtube.com/watch?v=OLGRIcsI2oo</t>
  </si>
  <si>
    <t>https://www.youtube.com/watch?v=40tnYpLwlso</t>
  </si>
  <si>
    <t>https://www.youtube.com/watch?v=6cyWeWlDd-s</t>
  </si>
  <si>
    <t>https://www.youtube.com/watch?v=NXoCAJ7059Y</t>
  </si>
  <si>
    <t>Frankfurt</t>
  </si>
  <si>
    <t>2011</t>
  </si>
  <si>
    <t>https://www.youtube.com/watch?v=5PTZIJ6h9sc</t>
  </si>
  <si>
    <t>https://www.youtube.com/watch?v=w8RIS871No0</t>
  </si>
  <si>
    <t>https://www.youtube.com/watch?v=TlpFDFGj9Uc</t>
  </si>
  <si>
    <t>https://www.youtube.com/watch?v=4MHxXvpuyos</t>
  </si>
  <si>
    <t>Lens</t>
  </si>
  <si>
    <t>https://www.youtube.com/watch?v=SWH-vGcJ-GU</t>
  </si>
  <si>
    <t>https://www.youtube.com/watch?v=Tcr5eEmxW24</t>
  </si>
  <si>
    <t>Dortmund</t>
  </si>
  <si>
    <t>https://www.youtube.com/watch?v=ZE0YD-xANtk</t>
  </si>
  <si>
    <t>https://www.youtube.com/watch?v=khEoNiVoRTY</t>
  </si>
  <si>
    <t>https://www.youtube.com/watch?v=ackv3LmsGBw</t>
  </si>
  <si>
    <t>https://www.youtube.com/watch?v=-4_SXeQdIJo</t>
  </si>
  <si>
    <t>https://www.youtube.com/watch?v=yDWzxKseibM</t>
  </si>
  <si>
    <t>https://www.youtube.com/watch?v=p8KTOwl7QGo</t>
  </si>
  <si>
    <t>https://www.youtube.com/watch?v=3KCnVa_Os7A</t>
  </si>
  <si>
    <t>VEN</t>
  </si>
  <si>
    <t>https://youtu.be/c-JHEUllsx8?si=IfRZjPWZvdJx7IAR&amp;t=122</t>
  </si>
  <si>
    <t>Russia</t>
  </si>
  <si>
    <t>https://www.youtube.com/watch?v=gHPke43iqNg</t>
  </si>
  <si>
    <t>https://www.youtube.com/shorts/GKWZDMoDAOI</t>
  </si>
  <si>
    <t>https://www.youtube.com/shorts/uLuOz7tNgQQ</t>
  </si>
  <si>
    <t>https://www.youtube.com/shorts/FnaX-EoXBgM</t>
  </si>
  <si>
    <t>https://es.uefa.com/uefachampionsleague/match/2009594--schalke-vs-galatasaray/</t>
  </si>
  <si>
    <t>https://www.youtube.com/watch?v=JDdk3JJU_Sg</t>
  </si>
  <si>
    <t>https://www.youtube.com/watch?v=egMFfsR_WCA</t>
  </si>
  <si>
    <t>https://www.youtube.com/watch?v=OJ29PgBD130</t>
  </si>
  <si>
    <t>https://www.youtube.com/watch?v=4t5JvGGJMuI</t>
  </si>
  <si>
    <t>https://www.youtube.com/watch?v=9aJrU5-iJyg</t>
  </si>
  <si>
    <t>https://www.youtube.com/watch?v=t-rI2RST_CY</t>
  </si>
  <si>
    <t>https://www.youtube.com/watch?v=3tBiQ79Ns5M</t>
  </si>
  <si>
    <t>Cameroon</t>
  </si>
  <si>
    <t>https://www.youtube.com/watch?v=rFgLU123HTE</t>
  </si>
  <si>
    <t>https://www.espn.com.mx/futbol/partido/_/juegoId/38193/arsenal-aston-villa</t>
  </si>
  <si>
    <t>https://www.youtube.com/shorts/7diX-hscecY</t>
  </si>
  <si>
    <t>https://www.youtube.com/watch?v=HZaQZwbom54</t>
  </si>
  <si>
    <t>Sassuolo</t>
  </si>
  <si>
    <t>https://www.youtube.com/watch?v=KVVZ9AFv-74</t>
  </si>
  <si>
    <t>GEO</t>
  </si>
  <si>
    <t>https://www.youtube.com/watch?v=GGtVmxTFJ2E</t>
  </si>
  <si>
    <t>https://www.youtube.com/watch?v=Pol8VaL43go</t>
  </si>
  <si>
    <t>https://www.youtube.com/watch?v=KeilIpsJXlY</t>
  </si>
  <si>
    <t>https://www.youtube.com/watch?v=nLN9mEP_T5A</t>
  </si>
  <si>
    <t>https://www.youtube.com/watch?v=QspuNXGYUns</t>
  </si>
  <si>
    <t>Costa Rica</t>
  </si>
  <si>
    <t>https://www.youtube.com/watch?v=GkhpeRRgV84</t>
  </si>
  <si>
    <t>CRC</t>
  </si>
  <si>
    <t>https://www.youtube.com/watch?v=AJt3ey7Ln-k</t>
  </si>
  <si>
    <t>https://www.youtube.com/watch?v=XfZp0gQ6je4</t>
  </si>
  <si>
    <t>https://youtu.be/SEcPf5YnQk0?si=wCwK5pgpCJUbisqv&amp;t=282</t>
  </si>
  <si>
    <t>https://espndeportes.espn.com/futbol/reporte/_/juegoId/410539</t>
  </si>
  <si>
    <t>https://youtu.be/seTn44yoPZk?si=F5FcK6CmyUtDiOAv&amp;t=31</t>
  </si>
  <si>
    <t>Brighton</t>
  </si>
  <si>
    <t>https://www.youtube.com/watch?v=pLMTZtEg8iE</t>
  </si>
  <si>
    <t>1998</t>
  </si>
  <si>
    <t>Tenerife</t>
  </si>
  <si>
    <t>https://www.youtube.com/watch?v=JTukDpgpMtA</t>
  </si>
  <si>
    <t>https://www.youtube.com/watch?v=fTtLFuS8QCQ</t>
  </si>
  <si>
    <t>Leece</t>
  </si>
  <si>
    <t>https://www.youtube.com/watch?v=eWg-7-i_YXs</t>
  </si>
  <si>
    <t>https://www.youtube.com/watch?v=Qe-WfVwu91Y</t>
  </si>
  <si>
    <t>D. Kiev</t>
  </si>
  <si>
    <t>https://www.youtube.com/watch?v=n8B4eUNCgqY</t>
  </si>
  <si>
    <t>Bari</t>
  </si>
  <si>
    <t>https://www.youtube.com/watch?v=zRth8txD7n0</t>
  </si>
  <si>
    <t>https://youtu.be/wm7ievQ2bHo?si=8tNdvwWDsmp-DBlj&amp;t=115</t>
  </si>
  <si>
    <t>ALG</t>
  </si>
  <si>
    <t>Osasuna</t>
  </si>
  <si>
    <t>https://www.youtube.com/watch?v=vkoXQOLctEA</t>
  </si>
  <si>
    <t>https://www.youtube.com/watch?v=7ZKN237Y4aY</t>
  </si>
  <si>
    <t>https://twitter.com/MyGreatest11/status/1767587597868499034</t>
  </si>
  <si>
    <t>https://www.youtube.com/watch?v=hqmseMhS0Qo</t>
  </si>
  <si>
    <t>https://www.youtube.com/watch?v=GrakQa1WGT8</t>
  </si>
  <si>
    <t>Palmeiras</t>
  </si>
  <si>
    <t>Gremio</t>
  </si>
  <si>
    <t>https://www.youtube.com/watch?v=p-lW3iBijG0</t>
  </si>
  <si>
    <t>https://www.youtube.com/shorts/w9MjDYeRwbY</t>
  </si>
  <si>
    <t>https://www.livefutbol.com/cronica/champions-league-1998-1999-viertelfinale-dinamo-kiev-real-madrid/</t>
  </si>
  <si>
    <t>https://www.mancity.com/features/city-v-liverpool-mots/</t>
  </si>
  <si>
    <t>Levante</t>
  </si>
  <si>
    <t>MKD</t>
  </si>
  <si>
    <t>NIR</t>
  </si>
  <si>
    <t>https://www.youtube.com/watch?v=_T3UOGaI6j0</t>
  </si>
  <si>
    <t>5-2</t>
  </si>
  <si>
    <t>https://www.youtube.com/watch?v=2SATljljXCY</t>
  </si>
  <si>
    <t>Burnley</t>
  </si>
  <si>
    <t>https://www.youtube.com/watch?v=aRttWf0Ucns</t>
  </si>
  <si>
    <t>https://www.youtube.com/watch?v=-T7ahuXSBgE</t>
  </si>
  <si>
    <t>https://youtu.be/ZYPJ12aICGI?si=KtNAJt1yJjOPNdfT&amp;t=273</t>
  </si>
  <si>
    <t>https://youtu.be/XWXisCP3p8A?si=FQieG2nABYGVc0i_&amp;t=34</t>
  </si>
  <si>
    <t>AEK</t>
  </si>
  <si>
    <t>https://en.wikipedia.org/wiki/2009_Greek_Football_Cup_final</t>
  </si>
  <si>
    <t>https://www.youtube.com/watch?v=C3f7HPIPG0s</t>
  </si>
  <si>
    <t>https://www.youtube.com/watch?v=RwPp3xkl-BU</t>
  </si>
  <si>
    <t>https://www.youtube.com/watch?v=aQnbGeU-JBI</t>
  </si>
  <si>
    <t>Southampton</t>
  </si>
  <si>
    <t>https://www.youtube.com/watch?v=LkrCy1N2pqI</t>
  </si>
  <si>
    <t>Columbus</t>
  </si>
  <si>
    <t>NY Red Bulls</t>
  </si>
  <si>
    <t>https://www.youtube.com/watch?v=yztoFoA1198</t>
  </si>
  <si>
    <t>https://www.youtube.com/watch?v=oVI9Diwmv2M</t>
  </si>
  <si>
    <t>https://www.youtube.com/watch?v=NNVxq_DFE-M</t>
  </si>
  <si>
    <t>https://www.youtube.com/watch?v=1nmbN9BRRJ4</t>
  </si>
  <si>
    <t>NAC Breda</t>
  </si>
  <si>
    <t>6-2</t>
  </si>
  <si>
    <t>https://www.youtube.com/watch?v=q2WsVHbD7zg</t>
  </si>
  <si>
    <t>https://www.youtube.com/watch?v=Qk3rDHADG0w</t>
  </si>
  <si>
    <t>https://www.youtube.com/watch?v=cTmHwVZaEbA</t>
  </si>
  <si>
    <t>https://www.youtube.com/watch?v=cqgZTX09fKs</t>
  </si>
  <si>
    <t>https://www.youtube.com/shorts/6oGBq28RiwI</t>
  </si>
  <si>
    <t>RB Leipzig</t>
  </si>
  <si>
    <t>Zenit</t>
  </si>
  <si>
    <t>https://www.youtube.com/watch?v=bA6_7wFvG0E</t>
  </si>
  <si>
    <t>https://www.youtube.com/watch?v=63Qkr3Sz8qk</t>
  </si>
  <si>
    <t>https://es.uefa.com/uefachampionsleague/match/302808--porto-vs-man-united/</t>
  </si>
  <si>
    <t>https://www.youtube.com/watch?v=7H56QszsqsI</t>
  </si>
  <si>
    <t>https://www.youtube.com/watch?v=KTypiDgaDXI</t>
  </si>
  <si>
    <t>8-3</t>
  </si>
  <si>
    <t>https://es.uefa.com/uefachampionsleague/match/73349--monaco-vs-deportivo/</t>
  </si>
  <si>
    <t>https://www.youtube.com/watch?v=uLPxzpabRu0</t>
  </si>
  <si>
    <t>https://www.premierleague.com/video/single/403315</t>
  </si>
  <si>
    <t>https://www.youtube.com/watch?v=7yyA5Fbn7m8</t>
  </si>
  <si>
    <t>https://www.youtube.com/watch?v=w5jh0LXBKvI</t>
  </si>
  <si>
    <t>Panathinaikos</t>
  </si>
  <si>
    <t>https://www.youtube.com/watch?v=CMfvERZr56k</t>
  </si>
  <si>
    <t>https://www.youtube.com/watch?v=edxN-HOlMMY</t>
  </si>
  <si>
    <t>https://www.youtube.com/watch?v=XEfguy2M3yE</t>
  </si>
  <si>
    <t>https://www.youtube.com/watch?v=uzttwFO7dqc</t>
  </si>
  <si>
    <t>2003</t>
  </si>
  <si>
    <t>https://www.youtube.com/watch?v=pCXwTqoFaMA</t>
  </si>
  <si>
    <t>https://www.youtube.com/watch?v=JvtdTMry8QU</t>
  </si>
  <si>
    <t>https://www.youtube.com/shorts/aYAhV4g8qqc</t>
  </si>
  <si>
    <t>https://www.youtube.com/watch?v=64VuoXa4shA</t>
  </si>
  <si>
    <t>https://www.youtube.com/watch?v=UtZl_sq7kVA</t>
  </si>
  <si>
    <t>https://www.youtube.com/watch?v=et7f0gc9VpY</t>
  </si>
  <si>
    <t>Goianesia</t>
  </si>
  <si>
    <t>At. Goianense</t>
  </si>
  <si>
    <t>Bastia</t>
  </si>
  <si>
    <t>https://www.youtube.com/watch?v=T0B2IKXRs3Y</t>
  </si>
  <si>
    <t>https://www.youtube.com/watch?v=gwhRmg2cDVs</t>
  </si>
  <si>
    <t>Austria</t>
  </si>
  <si>
    <t>https://www.youtube.com/watch?v=0MRKeUmsm8w</t>
  </si>
  <si>
    <t>https://youtu.be/ITTeMuRYLk4?si=jJyLZGpWugBBmzdY&amp;t=118</t>
  </si>
  <si>
    <t>Bologna</t>
  </si>
  <si>
    <t>0-6</t>
  </si>
  <si>
    <t>https://www.youtube.com/watch?v=7rK4OsGxxGA</t>
  </si>
  <si>
    <t>https://www.youtube.com/shorts/DH-qLiR5ptY</t>
  </si>
  <si>
    <t>Istanbul</t>
  </si>
  <si>
    <t>Gral Paz</t>
  </si>
  <si>
    <t>Juv Alianza</t>
  </si>
  <si>
    <t>https://www.lavoz.com.ar/deportes/content/juniors-se-trajo-una-clasificacion-historica-en-san-juan/</t>
  </si>
  <si>
    <t>Hull City</t>
  </si>
  <si>
    <t>https://www.youtube.com/watch?v=QuxjYS53_So</t>
  </si>
  <si>
    <t>https://www.youtube.com/watch?v=xC07aJoVooA</t>
  </si>
  <si>
    <t>https://www.youtube.com/watch?v=7cEpNIjMO7c</t>
  </si>
  <si>
    <t>https://www.youtube.com/watch?v=_J-RQTCgKNk</t>
  </si>
  <si>
    <t>Fenerbahce</t>
  </si>
  <si>
    <t>https://www.bbc.com/sport/football/37847391</t>
  </si>
  <si>
    <t>https://www.youtube.com/watch?v=JKPIj36TDKM</t>
  </si>
  <si>
    <t>Mali</t>
  </si>
  <si>
    <t>Tunisia</t>
  </si>
  <si>
    <t>MAL</t>
  </si>
  <si>
    <t>TUN</t>
  </si>
  <si>
    <t>https://www.youtube.com/watch?v=nUL0WffvA3Q</t>
  </si>
  <si>
    <t>https://www.youtube.com/watch?v=dUHTT2VnKao</t>
  </si>
  <si>
    <t>https://www.youtube.com/watch?v=DuZd0n8MqWs</t>
  </si>
  <si>
    <t>https://www.youtube.com/watch?v=f5Iph5tGRz0</t>
  </si>
  <si>
    <t>https://www.youtube.com/watch?v=P0pwRmHSwCk</t>
  </si>
  <si>
    <t>https://www.youtube.com/watch?v=pzFcosi-mj8</t>
  </si>
  <si>
    <t>Ukraine</t>
  </si>
  <si>
    <t>https://www.youtube.com/watch?v=bkGR1VPXPqM</t>
  </si>
  <si>
    <t>https://www.youtube.com/watch?v=iPuQnoNeB5I</t>
  </si>
  <si>
    <t>https://www.youtube.com/watch?v=YF-VfNTpydY</t>
  </si>
  <si>
    <t>https://www.youtube.com/watch?v=iacoj7uNLzM</t>
  </si>
  <si>
    <t>https://www.youtube.com/watch?v=nlXmWTQgc1E</t>
  </si>
  <si>
    <t>Cagliari</t>
  </si>
  <si>
    <t>https://www.youtube.com/watch?v=HFISx1j0kak</t>
  </si>
  <si>
    <t>South Africa</t>
  </si>
  <si>
    <t>https://www.youtube.com/watch?v=pQ1Z7WQVOBc</t>
  </si>
  <si>
    <t>https://youtu.be/tMo8TKuh7_k?si=kyukQGETMouPgLwp&amp;t=240</t>
  </si>
  <si>
    <t>S. Arabia</t>
  </si>
  <si>
    <t>https://www.youtube.com/watch?v=Ikh1kgTOFKE</t>
  </si>
  <si>
    <t>https://www.youtube.com/watch?v=35oTWd1tFO0</t>
  </si>
  <si>
    <t>https://youtu.be/_IRH22BWvf4?si=8olqe1wYOc33Bxw2</t>
  </si>
  <si>
    <t>Stuttgart</t>
  </si>
  <si>
    <t>https://www.youtube.com/watch?v=3cMdkZ8pWv4</t>
  </si>
  <si>
    <t>https://www.youtube.com/watch?v=Us9tcKJUG7U</t>
  </si>
  <si>
    <t>https://www.youtube.com/watch?v=UYFEQr62lGE</t>
  </si>
  <si>
    <t>https://www.youtube.com/watch?v=AE_HaANSENQ</t>
  </si>
  <si>
    <t>ECU</t>
  </si>
  <si>
    <t>https://www.youtube.com/watch?v=Urqe_AbnTI8&amp;t=16s</t>
  </si>
  <si>
    <t>https://www.youtube.com/watch?v=8Ij7A45_sVM</t>
  </si>
  <si>
    <t>https://www.youtube.com/watch?v=kjPtZDmkhks</t>
  </si>
  <si>
    <t>2-6</t>
  </si>
  <si>
    <t>https://www.youtube.com/watch?v=q9fJShNUE8M</t>
  </si>
  <si>
    <t>2015</t>
  </si>
  <si>
    <t>https://www.youtube.com/watch?v=ZkJChf1DL90</t>
  </si>
  <si>
    <t>https://www.youtube.com/watch?v=RQWkM-Gpf54</t>
  </si>
  <si>
    <t>Dijon</t>
  </si>
  <si>
    <t>Stade</t>
  </si>
  <si>
    <t>https://www.youtube.com/watch?v=n9YhrzWKYRI</t>
  </si>
  <si>
    <t>https://www.youtube.com/watch?v=viRZq_WIHqk</t>
  </si>
  <si>
    <t>https://www.youtube.com/watch?v=oHwYaRV7FJs</t>
  </si>
  <si>
    <t>Leeds</t>
  </si>
  <si>
    <t>https://www.youtube.com/watch?v=ZMRVC8rT1xQ</t>
  </si>
  <si>
    <t>Metz</t>
  </si>
  <si>
    <t>S. Etienne</t>
  </si>
  <si>
    <t>Georgia</t>
  </si>
  <si>
    <t>https://www.youtube.com/watch?v=VOnnlIazIxg</t>
  </si>
  <si>
    <t>https://www.youtube.com/watch?v=Hc7XzhQvVZE</t>
  </si>
  <si>
    <t>https://www.youtube.com/watch?v=CfpghI6WoJE</t>
  </si>
  <si>
    <t>https://www.youtube.com/watch?v=1HZLAPyjW6w</t>
  </si>
  <si>
    <t>https://www.youtube.com/watch?v=iL8QF6cKbe0</t>
  </si>
  <si>
    <t>https://www.youtube.com/watch?v=blODTcOFiB8</t>
  </si>
  <si>
    <t>https://www.youtube.com/watch?v=Oyv9C8ZauJ0</t>
  </si>
  <si>
    <t>https://www.youtube.com/watch?v=WzbcqrRm93g</t>
  </si>
  <si>
    <t>Red Star</t>
  </si>
  <si>
    <t>https://www.youtube.com/watch?v=G5BWXUXJ3oE</t>
  </si>
  <si>
    <t>https://www.youtube.com/watch?v=Cie_nLRV4cQ</t>
  </si>
  <si>
    <t>NIG</t>
  </si>
  <si>
    <t>https://www.youtube.com/watch?v=YOJPjwEfhb0</t>
  </si>
  <si>
    <t>https://www.youtube.com/watch?v=8iBMW1wThlU</t>
  </si>
  <si>
    <t>https://www.premierleague.com/match/3363</t>
  </si>
  <si>
    <t>https://www.youtube.com/watch?v=f-t9eOEjW4E</t>
  </si>
  <si>
    <t>https://www.youtube.com/watch?v=7RaVUabiJls</t>
  </si>
  <si>
    <t>https://www.youtube.com/watch?v=gqw_TO96hgM</t>
  </si>
  <si>
    <t>Oh  no</t>
  </si>
  <si>
    <t>https://www.youtube.com/watch?v=RoAmReFhPec</t>
  </si>
  <si>
    <t>Valladolid</t>
  </si>
  <si>
    <t>https://www.youtube.com/watch?v=rmYQux7hanU</t>
  </si>
  <si>
    <t>https://www.youtube.com/watch?v=32GHHtnetyA</t>
  </si>
  <si>
    <t>https://www.youtube.com/watch?v=tvC2rIMjCUc</t>
  </si>
  <si>
    <t>Haiti</t>
  </si>
  <si>
    <t>https://youtu.be/a0LU_C3OgQA?si=b_s0JazP9iRQEDcX&amp;t=289</t>
  </si>
  <si>
    <t>https://www.youtube.com/watch?v=fbIrelvQ2E8</t>
  </si>
  <si>
    <t>https://www.youtube.com/watch?v=WXeS3rsW1Z8</t>
  </si>
  <si>
    <t>https://www.youtube.com/watch?v=4Hz_4LRxtvM</t>
  </si>
  <si>
    <t>JAP</t>
  </si>
  <si>
    <t>https://www.youtube.com/watch?v=1FCnbn6Fsdk</t>
  </si>
  <si>
    <t>Hapoel</t>
  </si>
  <si>
    <t>ISR</t>
  </si>
  <si>
    <t>https://www.youtube.com/watch?v=VjMhvpNZHm0</t>
  </si>
  <si>
    <t>https://www.bbc.com/sport/football/37091541</t>
  </si>
  <si>
    <t>https://www.youtube.com/watch?v=Ih0limtdYS8</t>
  </si>
  <si>
    <t>https://www.youtube.com/watch?v=4PQZDBOV34k</t>
  </si>
  <si>
    <t>https://www.youtube.com/watch?v=H5CNmkkUalk</t>
  </si>
  <si>
    <t>https://youtu.be/oAtTg2Fagd8?si=VLT1-zCeUmWo4k_d&amp;t=153</t>
  </si>
  <si>
    <t>https://www.youtube.com/watch?v=4GBk9ahmTgE</t>
  </si>
  <si>
    <t>https://www.youtube.com/watch?v=Zi4swqfA09M</t>
  </si>
  <si>
    <t>https://youtu.be/CGCQjcDFAFE?si=eOHe-ofZ5HkrZqxm&amp;t=44</t>
  </si>
  <si>
    <t>Frosinone</t>
  </si>
  <si>
    <t>https://www.youtube.com/watch?v=YvcX3Z8WXnI</t>
  </si>
  <si>
    <t>https://www.youtube.com/shorts/BwhKAIpAcwU</t>
  </si>
  <si>
    <t>https://www.youtube.com/shorts/aWAMT0vs6qo</t>
  </si>
  <si>
    <t>0-27</t>
  </si>
  <si>
    <t>FC Rottarch</t>
  </si>
  <si>
    <t>https://www.youtube.com/watch?v=_MwnH9sgTnU</t>
  </si>
  <si>
    <t>https://www.youtube.com/watch?v=ZieqAxCgdx0</t>
  </si>
  <si>
    <t>https://www.youtube.com/watch?v=efYXt5MddAE</t>
  </si>
  <si>
    <t>SVK</t>
  </si>
  <si>
    <t>Slovakia</t>
  </si>
  <si>
    <t>https://www.uefa.com/euro2024/match/2036169--belgium-vs-slovakia/</t>
  </si>
  <si>
    <t>Albania</t>
  </si>
  <si>
    <t>ALB</t>
  </si>
  <si>
    <t>https://www.uefa.com/euro2024/match/2036176--croatia-vs-albania/</t>
  </si>
  <si>
    <t>https://www.uefa.com/euro2024/match/2036171--turkiye-vs-georgia/</t>
  </si>
  <si>
    <t>https://www.uefa.com/euro2024/match/2036196--georgia-vs-portugal/</t>
  </si>
  <si>
    <t>https://www.uefa.com/euro2024/match/2036161--germany-vs-scotland/</t>
  </si>
  <si>
    <t>https://www.uefa.com/euro2024/match/2036193--ukraine-vs-belgium/</t>
  </si>
  <si>
    <t>https://www.uefa.com/euro2024/match/2036188--croatia-vs-italy/</t>
  </si>
  <si>
    <t>https://www.uefa.com/euro2024/match/2036185--switzerland-vs-germany/</t>
  </si>
  <si>
    <t>https://www.uefa.com/euro2024/match/2036178--denmark-vs-england/</t>
  </si>
  <si>
    <t>https://www.uefa.com/euro2024/match/2036183--turkiye-vs-portugal/</t>
  </si>
  <si>
    <t>https://www.uefa.com/euro2024/match/2036189--england-vs-slovenia/</t>
  </si>
  <si>
    <t>https://www.uefa.com/euro2024/match/2036180--netherlands-vs-france/</t>
  </si>
  <si>
    <t>https://www.uefa.com/euro2024/match/2036163--spain-vs-croatia/</t>
  </si>
  <si>
    <t>https://www.uefa.com/euro2024/match/2036199--spain-vs-georgia/</t>
  </si>
  <si>
    <t>https://www.uefa.com/euro2024/match/2036198--switzerland-vs-italy/</t>
  </si>
  <si>
    <t>https://www.uefa.com/euro2024/match/2036202--france-vs-belgium/</t>
  </si>
  <si>
    <t>https://www.uefa.com/euro2024/match/2036203--romania-vs-netherlands/</t>
  </si>
  <si>
    <t>https://www.uefa.com/euro2024/match/2036197--germany-vs-denmark/</t>
  </si>
  <si>
    <t>https://www.uefa.com/euro2024/match/2036205--spain-vs-germany/</t>
  </si>
  <si>
    <t>https://www.youtube.com/watch?v=WbaYUxzsabM</t>
  </si>
  <si>
    <t>https://www.uefa.com/euro2024/match/2036208--england-vs-switzerland/</t>
  </si>
  <si>
    <t>https://www.uefa.com/euro2024/match/2036206--portugal-vs-france/</t>
  </si>
  <si>
    <t>https://www.youtube.com/watch?v=knul03Emmwk</t>
  </si>
  <si>
    <t>https://www.uefa.com/euro2024/match/2036207--netherlands-vs-turkiye/</t>
  </si>
  <si>
    <t>https://www.uefa.com/euro2024/match/2036209--spain-vs-france/</t>
  </si>
  <si>
    <t>https://www.uefa.com/euro2024/match/2036210--netherlands-vs-england/</t>
  </si>
  <si>
    <t>https://www.youtube.com/watch?v=I-M2e5yWQ3w</t>
  </si>
  <si>
    <t>https://www.uefa.com/euro2024/match/2036211--spain-vs-england/</t>
  </si>
  <si>
    <t>https://www.youtube.com/shorts/nPsuANsQttI</t>
  </si>
  <si>
    <t>startR</t>
  </si>
  <si>
    <t>https://www.youtube.com/watch?v=NqXFQj2KgNE</t>
  </si>
  <si>
    <t>startG</t>
  </si>
  <si>
    <t>startM</t>
  </si>
  <si>
    <t>https://www.youtube.com/watch?v=OfdmY2N--ts</t>
  </si>
  <si>
    <t>https://www.youtube.com/watch?v=GJCi1Ojg2Hw</t>
  </si>
  <si>
    <t>startA</t>
  </si>
  <si>
    <t>MLSPla</t>
  </si>
  <si>
    <t>noprem</t>
  </si>
  <si>
    <t>https://www.youtube.com/watch?v=-YSvHFNUUU8</t>
  </si>
  <si>
    <t>Feyenoord</t>
  </si>
  <si>
    <t>FIN</t>
  </si>
  <si>
    <t>NoCham</t>
  </si>
  <si>
    <t>Gaizka Mendieta</t>
  </si>
  <si>
    <t>es9700</t>
  </si>
  <si>
    <t>Stelios Giannakopoulos</t>
  </si>
  <si>
    <t>Lars Ricken</t>
  </si>
  <si>
    <t>Ronaldo Nazario</t>
  </si>
  <si>
    <t>Predrag Mijatović</t>
  </si>
  <si>
    <t>In the 1998 UEFA Champions League final held on May 20, Real Madrid faced Juventus at the Amsterdam Arena. Real Madrid won 1-0, to clinch their record breaking seventh European title, their first title for 32 years. The decisive goal came from Predrag Mijatović in the 66th minute, who scored after a defensive error from Juventus.</t>
  </si>
  <si>
    <t>Kai Havertz</t>
  </si>
  <si>
    <t>In the 2021 UEFA Champions League final, held on May 29 in Porto, Chelsea defeated Manchester City 1-0 to win their second European title. The match's only goal came from Kai Havertz in the 42nd minute, who capitalized on a defensive error and slotted the ball past goalkeeper Ederson. Chelsea's defense held strong throughout the match, effectively neutralizing City’s attacking threats.</t>
  </si>
  <si>
    <t>https://en.wikipedia.org/wiki/2021_UEFA_Champions_League_final</t>
  </si>
  <si>
    <t>Joselu Mato</t>
  </si>
  <si>
    <t>https://www.uefa.com/uefachampionsleague/match/2040503/</t>
  </si>
  <si>
    <t>Substitute Joselu struck twice late on to seal a stunning comeback victory for Real Madrid against Bayern München in the second leg of their semi-final.</t>
  </si>
  <si>
    <t>https://www.uefa.com/uefachampionsleague/match/2039104--napoli-vs-real-madrid/</t>
  </si>
  <si>
    <t>A brilliant goal by Valverde (an own goal by Meret) during an impressive group match.</t>
  </si>
  <si>
    <t>https://www.uefa.com/uefachampionsleague/match/2039187--lazio-vs-atleti/</t>
  </si>
  <si>
    <t>A late equalizer scored by Lazio's goalkeeper.</t>
  </si>
  <si>
    <t>Ivan Provedel</t>
  </si>
  <si>
    <t>Rodri Hernández</t>
  </si>
  <si>
    <t>https://www.uefa.com/uefachampionsleague/match/2037765--man-city-vs-inter/</t>
  </si>
  <si>
    <t>Rodri netted the crucial goal in the 68th minute, securing Manchester City's first Champions League title.</t>
  </si>
  <si>
    <t>A series of misfortunes prevented Atlético from winning and advancing to the next round. They had a penalty in their favor in the final minute.</t>
  </si>
  <si>
    <t>Yannick Carrasco</t>
  </si>
  <si>
    <t>https://www.uefa.com/uefachampionsleague/match/2035708--atleti-vs-leverkusen/</t>
  </si>
  <si>
    <t>Trent Alexander-Arnold</t>
  </si>
  <si>
    <t>Sadio Mané</t>
  </si>
  <si>
    <t>Kostas Manolas</t>
  </si>
  <si>
    <t>Fraser Forster</t>
  </si>
  <si>
    <t>Diego Milito</t>
  </si>
  <si>
    <t>Lionel Messi</t>
  </si>
  <si>
    <t>Dida</t>
  </si>
  <si>
    <t>Kaká</t>
  </si>
  <si>
    <t>Rodolfo Arruabarrena</t>
  </si>
  <si>
    <t>Shunsuke Nakamura</t>
  </si>
  <si>
    <t>Juan Román Riquelme</t>
  </si>
  <si>
    <t>Samuel Eto'o</t>
  </si>
  <si>
    <t>Jerzy Dudek</t>
  </si>
  <si>
    <t>Luis García Sanz</t>
  </si>
  <si>
    <t>Pavel Nedvěd</t>
  </si>
  <si>
    <t>Raí</t>
  </si>
  <si>
    <t>Ole Gunnar Solskjaer</t>
  </si>
  <si>
    <t>Roy Keane</t>
  </si>
  <si>
    <t>Mauro Bressan</t>
  </si>
  <si>
    <t>Fernando Morientes</t>
  </si>
  <si>
    <t>Steven Gerrard</t>
  </si>
  <si>
    <t>Dimitar Berbatov</t>
  </si>
  <si>
    <t>https://es.uefa.com/uefachampionsleague/match/79929--chelsea-vs-barcelona/</t>
  </si>
  <si>
    <t>Peter Crouch</t>
  </si>
  <si>
    <t>Cesc Fàbregas</t>
  </si>
  <si>
    <t>Paul Scholes</t>
  </si>
  <si>
    <t>Gareth Bale</t>
  </si>
  <si>
    <t>Gonzalo Higuaín</t>
  </si>
  <si>
    <t>Arjen Robben</t>
  </si>
  <si>
    <t>Sergio Ramos</t>
  </si>
  <si>
    <t>Javier Pastore</t>
  </si>
  <si>
    <t>Javier Hernández</t>
  </si>
  <si>
    <t>Saúl Ñíguez</t>
  </si>
  <si>
    <t>Álvaro Morata</t>
  </si>
  <si>
    <t>Divock Origi</t>
  </si>
  <si>
    <t>Thibaut Courtois</t>
  </si>
  <si>
    <t>Kylian Mbappé</t>
  </si>
  <si>
    <t>Federico Valverde</t>
  </si>
  <si>
    <t>David Raya</t>
  </si>
  <si>
    <t>Gianluigi Donnarumma</t>
  </si>
  <si>
    <t>Bruno Fernandes</t>
  </si>
  <si>
    <t>Kingsley Coman</t>
  </si>
  <si>
    <t>Philippe Coutinho</t>
  </si>
  <si>
    <t>https://www.youtube.com/watch?v=59r_3_oysuQ</t>
  </si>
  <si>
    <t>https://www.uefa.com/uefachampionsleague/match/2030147--atalanta-vs-paris/</t>
  </si>
  <si>
    <t>Eric Maxim Choupo-Moting</t>
  </si>
  <si>
    <t>Lucas Moura</t>
  </si>
  <si>
    <t>Cristiano Ronaldo</t>
  </si>
  <si>
    <t>Sergi Roberto</t>
  </si>
  <si>
    <t>https://www.youtube.com/watch?v=3k4YGR44sHA</t>
  </si>
  <si>
    <t>Isco Alarcón</t>
  </si>
  <si>
    <t>Casemiro</t>
  </si>
  <si>
    <t>Dejan Lovren</t>
  </si>
  <si>
    <t>Jérôme Boateng</t>
  </si>
  <si>
    <t>Andrés Iniesta</t>
  </si>
  <si>
    <t>Xabi Alonso</t>
  </si>
  <si>
    <t>Zinédine Zidane</t>
  </si>
  <si>
    <t>Siniša Mihajlović</t>
  </si>
  <si>
    <t>Robert Pirès</t>
  </si>
  <si>
    <t>Nicolas Anelka</t>
  </si>
  <si>
    <t>https://www.youtube.com/watch?v=2o18LN-ml4Y</t>
  </si>
  <si>
    <t>Gheorghe Hagi</t>
  </si>
  <si>
    <t>Oliver Kahn</t>
  </si>
  <si>
    <t>Grégory Coupet</t>
  </si>
  <si>
    <t>Roy Makaay</t>
  </si>
  <si>
    <t>Rodrygo</t>
  </si>
  <si>
    <t>Mats Hummels</t>
  </si>
  <si>
    <t>Richarlison</t>
  </si>
  <si>
    <t>Maicon Sisenando</t>
  </si>
  <si>
    <t>Thierry Henry</t>
  </si>
  <si>
    <t>Carles Puyol</t>
  </si>
  <si>
    <t>Ricardo Quaresma</t>
  </si>
  <si>
    <t>Dimitri Payet</t>
  </si>
  <si>
    <t>Bastian Schweinsteiger</t>
  </si>
  <si>
    <t>Xherdan Shaqiri</t>
  </si>
  <si>
    <t>Joe Hart</t>
  </si>
  <si>
    <t>EURO 2012</t>
  </si>
  <si>
    <t>EURO 2008</t>
  </si>
  <si>
    <t>https://www.uefa.com/uefaeuro/match/300699--turkiye-vs-czechia/</t>
  </si>
  <si>
    <t>startN</t>
  </si>
  <si>
    <t>https://www.uefa.com/uefaeuro/match/301698--russia-vs-spain/</t>
  </si>
  <si>
    <t>EURO 2004</t>
  </si>
  <si>
    <t>Angelos Charisteas</t>
  </si>
  <si>
    <t>https://www.uefa.com/uefaeuro/match/79185--portugal-vs-greece/</t>
  </si>
  <si>
    <t>https://www.youtube.com/watch?v=HfoSxXNi2FA</t>
  </si>
  <si>
    <t>Played Euro 2024</t>
  </si>
  <si>
    <t>noliga</t>
  </si>
  <si>
    <t>Nico Williams</t>
  </si>
  <si>
    <t>Kolbeinn Sigþórsson</t>
  </si>
  <si>
    <t>https://www.uefa.com/uefaeuro/match/73751--italy-vs-sweden/</t>
  </si>
  <si>
    <t>Antonio Cassano</t>
  </si>
  <si>
    <t>Daniel Sturridge</t>
  </si>
  <si>
    <t>EURO 2016</t>
  </si>
  <si>
    <t>Frank Lampard</t>
  </si>
  <si>
    <t>austra</t>
  </si>
  <si>
    <t>David Villa</t>
  </si>
  <si>
    <t>Keisuke Honda</t>
  </si>
  <si>
    <t>Karim Ziani</t>
  </si>
  <si>
    <t>Luis Suárez</t>
  </si>
  <si>
    <t>Vincent Aboubakar</t>
  </si>
  <si>
    <t>Youssef En-Nesyri</t>
  </si>
  <si>
    <t>Alphonso Davies</t>
  </si>
  <si>
    <t>Francesco Totti</t>
  </si>
  <si>
    <t>Luís Figo</t>
  </si>
  <si>
    <t>Miroslav Klose</t>
  </si>
  <si>
    <t>Joe Cole</t>
  </si>
  <si>
    <t>Tomáš Rosický</t>
  </si>
  <si>
    <t>Maxi Rodríguez</t>
  </si>
  <si>
    <t>Marco Materazzi</t>
  </si>
  <si>
    <t>David Luiz</t>
  </si>
  <si>
    <t>Robin Van Persie</t>
  </si>
  <si>
    <t>Giorgio Chiellini</t>
  </si>
  <si>
    <t>Mario Götze</t>
  </si>
  <si>
    <t>Guillermo Ochoa</t>
  </si>
  <si>
    <t>James Rodríguez</t>
  </si>
  <si>
    <t>Tim Cahill</t>
  </si>
  <si>
    <t>Aleksandar Kolarov</t>
  </si>
  <si>
    <t>Luka Modrić</t>
  </si>
  <si>
    <t>Antoine Griezmann</t>
  </si>
  <si>
    <t>Toni Kroos</t>
  </si>
  <si>
    <t>Dani Olmo</t>
  </si>
  <si>
    <t>Achraf Hakimi</t>
  </si>
  <si>
    <t>Artem Dzyuba</t>
  </si>
  <si>
    <t>Nacer Chadli</t>
  </si>
  <si>
    <t>Marcos Rojo</t>
  </si>
  <si>
    <t>Leigh Griffiths</t>
  </si>
  <si>
    <t>Juan Quintero</t>
  </si>
  <si>
    <t>Thomas Müller</t>
  </si>
  <si>
    <t>Giovanni van Bronckhorst</t>
  </si>
  <si>
    <t>Landon Donovan</t>
  </si>
  <si>
    <t>Carlos Tevez</t>
  </si>
  <si>
    <t>Jermain Defoe</t>
  </si>
  <si>
    <t>Clint Dempsey</t>
  </si>
  <si>
    <t>Dennis Bergkamp</t>
  </si>
  <si>
    <t>Rivaldo</t>
  </si>
  <si>
    <t>Michael Owen</t>
  </si>
  <si>
    <t>Ronaldinho</t>
  </si>
  <si>
    <t>Emmanuel Petit</t>
  </si>
  <si>
    <t>Lilian Thuram</t>
  </si>
  <si>
    <t>Cuauhtémoc Blanco</t>
  </si>
  <si>
    <t>https://www.uefa.com/uefachampionsleague/match/54819--real-madrid-vs-b-dortmund/</t>
  </si>
  <si>
    <t>Bodo Illgner</t>
  </si>
  <si>
    <t>Henrik Larsson</t>
  </si>
  <si>
    <t>Paolo Maldini</t>
  </si>
  <si>
    <t>Dado Pršo</t>
  </si>
  <si>
    <t>Vítor Baía</t>
  </si>
  <si>
    <t>https://es.uefa.com/uefachampionsleague/match/74859--deportivo-vs-milan/</t>
  </si>
  <si>
    <t>Fran</t>
  </si>
  <si>
    <t>Costinha</t>
  </si>
  <si>
    <t>Juliano Belletti</t>
  </si>
  <si>
    <t>Neymar</t>
  </si>
  <si>
    <t>Reece James</t>
  </si>
  <si>
    <t>Erling Haaland</t>
  </si>
  <si>
    <t>Pedri</t>
  </si>
  <si>
    <t>startP</t>
  </si>
  <si>
    <t>Andriy Lunin</t>
  </si>
  <si>
    <t>Niclas Füllkrug</t>
  </si>
  <si>
    <t>Joško Gvardiol</t>
  </si>
  <si>
    <t>startD</t>
  </si>
  <si>
    <t>Dani Carvajal</t>
  </si>
  <si>
    <t>Andriy Shevchenko</t>
  </si>
  <si>
    <t>José Antonio Reyes</t>
  </si>
  <si>
    <t>Iker Casillas</t>
  </si>
  <si>
    <t>Pablo Fornals</t>
  </si>
  <si>
    <t>Ciro Immobile</t>
  </si>
  <si>
    <t>Fabio Quagliarella</t>
  </si>
  <si>
    <t>Alexander Sorloth</t>
  </si>
  <si>
    <t>Marcos Llorente</t>
  </si>
  <si>
    <t>Jude Bellingham</t>
  </si>
  <si>
    <t>Amad Diallo</t>
  </si>
  <si>
    <t>Valentín Castellanos</t>
  </si>
  <si>
    <t>Cristhian Stuani</t>
  </si>
  <si>
    <t>Iván Martín</t>
  </si>
  <si>
    <t>Olivier Giroud</t>
  </si>
  <si>
    <t>Federico Dimarco</t>
  </si>
  <si>
    <t>Carlos Soler</t>
  </si>
  <si>
    <t>Juanmi</t>
  </si>
  <si>
    <t>Christian Benteke</t>
  </si>
  <si>
    <t>startC</t>
  </si>
  <si>
    <t>Phil Jones</t>
  </si>
  <si>
    <t>Alejandro Garnacho</t>
  </si>
  <si>
    <t>Raphaël Varane</t>
  </si>
  <si>
    <t>https://www.youtube.com/watch?v=QtwqFynIkys</t>
  </si>
  <si>
    <t>Mateo Kovačić</t>
  </si>
  <si>
    <t>Victor Osimhen</t>
  </si>
  <si>
    <t>Dušan Vlahović</t>
  </si>
  <si>
    <t>Jesper Gronkjaer</t>
  </si>
  <si>
    <t>Steve Watson</t>
  </si>
  <si>
    <t>Ruud van Nistelrooy</t>
  </si>
  <si>
    <t>Didier Drogba</t>
  </si>
  <si>
    <t>Thomas Gravesen</t>
  </si>
  <si>
    <t>Dani Güiza</t>
  </si>
  <si>
    <t>https://www.youtube.com/watch?v=X2AeGxmOqiU</t>
  </si>
  <si>
    <t>Andrea Pirlo</t>
  </si>
  <si>
    <t>Juan Sebastián Verón</t>
  </si>
  <si>
    <t>Cafú</t>
  </si>
  <si>
    <t>Diego Tristán</t>
  </si>
  <si>
    <t>Wayne Rooney</t>
  </si>
  <si>
    <t>Sylvain Wiltord</t>
  </si>
  <si>
    <t>Clarence Seedorf</t>
  </si>
  <si>
    <t>Mariano Pernía</t>
  </si>
  <si>
    <t>Rui Costa</t>
  </si>
  <si>
    <t>Jérémy Ménez</t>
  </si>
  <si>
    <t>Eliseu</t>
  </si>
  <si>
    <t>Zlatan Ibrahimović</t>
  </si>
  <si>
    <t>Robert Lewandowski</t>
  </si>
  <si>
    <t>Umut Bulut</t>
  </si>
  <si>
    <t>Emmanuel Eboué</t>
  </si>
  <si>
    <t>Sergio Agüero</t>
  </si>
  <si>
    <t>Ángel Di María</t>
  </si>
  <si>
    <t>Miranda</t>
  </si>
  <si>
    <t>Diego Costa</t>
  </si>
  <si>
    <t>Philippe Mexès</t>
  </si>
  <si>
    <t>Branislav Ivanović</t>
  </si>
  <si>
    <t>Fernando Torres</t>
  </si>
  <si>
    <t>Oscar</t>
  </si>
  <si>
    <t>Kevin-Prince Boateng</t>
  </si>
  <si>
    <t>Alexandre Pato</t>
  </si>
  <si>
    <t>Dejan Stanković</t>
  </si>
  <si>
    <t>Fabrice Olinga</t>
  </si>
  <si>
    <t>Santi Cazorla</t>
  </si>
  <si>
    <t>Radamel Falcao</t>
  </si>
  <si>
    <t>Beñat Etxebarria</t>
  </si>
  <si>
    <t>Edinson Cavani</t>
  </si>
  <si>
    <t>Diego Godín</t>
  </si>
  <si>
    <t>Lorenzo Insigne</t>
  </si>
  <si>
    <t>Mario Balotelli</t>
  </si>
  <si>
    <t>Aritz Aduriz</t>
  </si>
  <si>
    <t>Stan Collymore</t>
  </si>
  <si>
    <t>Federico Macheda</t>
  </si>
  <si>
    <t>Andrey Arshavin</t>
  </si>
  <si>
    <t>startY</t>
  </si>
  <si>
    <t>Younes Kaboul</t>
  </si>
  <si>
    <t>Cláudio Taffarel</t>
  </si>
  <si>
    <t>David Beckham</t>
  </si>
  <si>
    <t>Iván Córdoba</t>
  </si>
  <si>
    <t>Ayoub El Kaabi</t>
  </si>
  <si>
    <t>Gianluca Scamacca</t>
  </si>
  <si>
    <t>Ademola Lookman</t>
  </si>
  <si>
    <t>Harry Kane</t>
  </si>
  <si>
    <t>Jari Litmanen</t>
  </si>
  <si>
    <t>Martín Palermo</t>
  </si>
  <si>
    <t>Patrik Andersson</t>
  </si>
  <si>
    <t>Jamal Musiala</t>
  </si>
  <si>
    <t>Adriano Leite</t>
  </si>
  <si>
    <t>Vikash Dhorasoo</t>
  </si>
  <si>
    <t>Royston Drenthe</t>
  </si>
  <si>
    <t>Eren Derdiyok</t>
  </si>
  <si>
    <t>Carlos Vela</t>
  </si>
  <si>
    <t>Mario Gaspar</t>
  </si>
  <si>
    <t>Leroy Sané</t>
  </si>
  <si>
    <t>Francisco Conceição</t>
  </si>
  <si>
    <t>https://www.youtube.com/watch?v=c2AEuJqvp10</t>
  </si>
  <si>
    <t>Memphis Depay</t>
  </si>
  <si>
    <t>https://www.uefa.com/uefachampionsleague/match/56074--dynamo-kyiv-vs-real-madrid/</t>
  </si>
  <si>
    <t>https://www.youtube.com/watch?v=fygu4KrxJqc</t>
  </si>
  <si>
    <t>Filippo Inzaghi</t>
  </si>
  <si>
    <t>Karim Benzema</t>
  </si>
  <si>
    <t>Roberto Carlos</t>
  </si>
  <si>
    <t>Nwankwo Kanu</t>
  </si>
  <si>
    <t>Nani</t>
  </si>
  <si>
    <t>Alexis Sánchez</t>
  </si>
  <si>
    <t>Paolo Guerrero</t>
  </si>
  <si>
    <t>Adel Taarabt</t>
  </si>
  <si>
    <t>Yaya Touré</t>
  </si>
  <si>
    <t>Thiago Alcántara</t>
  </si>
  <si>
    <t>startJ</t>
  </si>
  <si>
    <t>Jadon Sancho</t>
  </si>
  <si>
    <t>Irvin Cardona</t>
  </si>
  <si>
    <t>startI</t>
  </si>
  <si>
    <t>Darwin Núñez</t>
  </si>
  <si>
    <t>Samuel Chukwueze</t>
  </si>
  <si>
    <t>https://www.uefa.com/uefaeuropaleague/match/2015228--dnipro-vs-sevilla/</t>
  </si>
  <si>
    <t>Carlos Bacca</t>
  </si>
  <si>
    <t>Stéphane Mbia</t>
  </si>
  <si>
    <t>Fernando Marcal</t>
  </si>
  <si>
    <t>Fernando Marcal Lyon</t>
  </si>
  <si>
    <t>Raúl González Blanco</t>
  </si>
  <si>
    <t>Gianfranco Zola</t>
  </si>
  <si>
    <t>Dimitri Oberlin</t>
  </si>
  <si>
    <t>https://www.youtube.com/watch?v=YgQQYITSZA0</t>
  </si>
  <si>
    <t>Nabil Fekir</t>
  </si>
  <si>
    <t>Lucas Pratto</t>
  </si>
  <si>
    <t>Álvaro Recoba</t>
  </si>
  <si>
    <t>https://www.youtube.com/watch?v=kLjaxmGesDg</t>
  </si>
  <si>
    <t>Claudio Marchisio</t>
  </si>
  <si>
    <t>Khvicha Kvaratskhelia</t>
  </si>
  <si>
    <t>startL</t>
  </si>
  <si>
    <t>Lamine Yamal</t>
  </si>
  <si>
    <t>https://www.youtube.com/watch?v=qaEOReDl9Dw</t>
  </si>
  <si>
    <t>Iago Aspas</t>
  </si>
  <si>
    <t>Antonio Sanabria</t>
  </si>
  <si>
    <t>Javi Varas</t>
  </si>
  <si>
    <t>Antonio Valencia</t>
  </si>
  <si>
    <t>Victor Wanyama</t>
  </si>
  <si>
    <t>Son Heung-min</t>
  </si>
  <si>
    <t>Erik Lamela</t>
  </si>
  <si>
    <t>Gonzalo Montiel</t>
  </si>
  <si>
    <t>Marc Bartra</t>
  </si>
  <si>
    <t>Hakan Çalhanoğlu</t>
  </si>
  <si>
    <t>Aaron Ramsey</t>
  </si>
  <si>
    <t>Dušan Tadić</t>
  </si>
  <si>
    <t>https://www.youtube.com/watch?v=rdQsSgSB8Q0</t>
  </si>
  <si>
    <t>Marcel Sabitzer</t>
  </si>
  <si>
    <t>Fernando Llorente</t>
  </si>
  <si>
    <t>startF</t>
  </si>
  <si>
    <t>Serge Gnabry</t>
  </si>
  <si>
    <t>startS</t>
  </si>
  <si>
    <t>Kepa Arrizabalaga</t>
  </si>
  <si>
    <t>Franck Ribéry</t>
  </si>
  <si>
    <t>Riyad Mahrez</t>
  </si>
  <si>
    <t>https://www.youtube.com/watch?v=qemGMjeIoyA</t>
  </si>
  <si>
    <t>Pedro Rodríguez</t>
  </si>
  <si>
    <t>Eden Hazard</t>
  </si>
  <si>
    <t>Vincent Kompany</t>
  </si>
  <si>
    <t>Juan Cuadrado</t>
  </si>
  <si>
    <t>Kevin De Bruyne</t>
  </si>
  <si>
    <t>https://www.youtube.com/watch?v=M9bNt4V-M7o</t>
  </si>
  <si>
    <t>Cole Palmer</t>
  </si>
  <si>
    <t>James Ward-Prowse</t>
  </si>
  <si>
    <t>Paulo Gazzaniga</t>
  </si>
  <si>
    <t>Lautaro Martínez</t>
  </si>
  <si>
    <t>https://www.youtube.com/watch?v=aa6qyQDBCqY</t>
  </si>
  <si>
    <t>Julián Álvarez</t>
  </si>
  <si>
    <t>Sergio Rochet</t>
  </si>
  <si>
    <t>Juninho Pernambucano</t>
  </si>
  <si>
    <t>Alexis Mac Allister</t>
  </si>
  <si>
    <t>Park Ji-sung</t>
  </si>
  <si>
    <t>Torsten Frings</t>
  </si>
  <si>
    <t>Aziz Behich</t>
  </si>
  <si>
    <t>Yerry Mina</t>
  </si>
  <si>
    <t>Gelson Fernandes</t>
  </si>
  <si>
    <t>Jeffrén Suárez</t>
  </si>
  <si>
    <t>Guti</t>
  </si>
  <si>
    <t>Gerard Piqué</t>
  </si>
  <si>
    <t>Javier Mascherano</t>
  </si>
  <si>
    <t>Simone Zaza</t>
  </si>
  <si>
    <t>John Terry</t>
  </si>
  <si>
    <t>Luca Toni</t>
  </si>
  <si>
    <t>Steven Whittaker</t>
  </si>
  <si>
    <t>Sébastien Frey</t>
  </si>
  <si>
    <t>Stefan Kiessling</t>
  </si>
  <si>
    <t>Bas Dost</t>
  </si>
  <si>
    <t>Naldo</t>
  </si>
  <si>
    <t>startK</t>
  </si>
  <si>
    <t>Kobbie Mainoo</t>
  </si>
  <si>
    <t>https://www.youtube.com/watch?v=BeJ3uhbSP8Q</t>
  </si>
  <si>
    <t>Jamie Vardy</t>
  </si>
  <si>
    <t>startH</t>
  </si>
  <si>
    <t>Stefan de Vrij</t>
  </si>
  <si>
    <t>startB</t>
  </si>
  <si>
    <t>Bukayo Saka</t>
  </si>
  <si>
    <t>Donyell Malen</t>
  </si>
  <si>
    <t>Fabián Ruiz Peña</t>
  </si>
  <si>
    <t>N'Golo Kanté</t>
  </si>
  <si>
    <t>Jürgen Gjasula</t>
  </si>
  <si>
    <t>Arda Güler</t>
  </si>
  <si>
    <t>Jordan Pickford</t>
  </si>
  <si>
    <t>Giorgi Mamardashvili</t>
  </si>
  <si>
    <t>Jan Vertonghen</t>
  </si>
  <si>
    <t>Éder</t>
  </si>
  <si>
    <t>Eder</t>
  </si>
  <si>
    <t>Alessandro Florenzi</t>
  </si>
  <si>
    <t>Antonio Rüdiger</t>
  </si>
  <si>
    <t>Merih Demiral</t>
  </si>
  <si>
    <t>https://www.uefa.com/euro2024/match/2036204--austria-vs-turkiye/</t>
  </si>
  <si>
    <t>Mikel Merino</t>
  </si>
  <si>
    <t>Stanislav Lobotka</t>
  </si>
  <si>
    <t>Jorginho</t>
  </si>
  <si>
    <t>Haris Seferović</t>
  </si>
  <si>
    <t>Patrik Schick</t>
  </si>
  <si>
    <t>Nuno Gomes</t>
  </si>
  <si>
    <t>Francesco Toldo</t>
  </si>
  <si>
    <t>Sérgio Conceição</t>
  </si>
  <si>
    <t>David Trezeguet</t>
  </si>
  <si>
    <t>Davor Šuker</t>
  </si>
  <si>
    <t>Sunday Oliseh</t>
  </si>
  <si>
    <t>Russia 0-3 Spain</t>
  </si>
  <si>
    <t>https://www.youtube.com/watch?v=BZZPFftTnzk</t>
  </si>
  <si>
    <t>Xavi Hernández</t>
  </si>
  <si>
    <t>Spain 0-0 Italy</t>
  </si>
  <si>
    <t>https://www.youtube.com/watch?v=U1cPCcj4FBs</t>
  </si>
  <si>
    <t>Germany 0-1 Spain</t>
  </si>
  <si>
    <t>https://www.youtube.com/watch?v=qRLbzpy1y8Y</t>
  </si>
  <si>
    <t>Turkey 3-2 Czech Rep</t>
  </si>
  <si>
    <t>https://www.youtube.com/watch?v=tWgb3XYYIPQ</t>
  </si>
  <si>
    <t>Vladimír Šmicer</t>
  </si>
  <si>
    <t>Ousmane Dembélé</t>
  </si>
  <si>
    <t>Michael Lang</t>
  </si>
  <si>
    <t>Tore André Flo</t>
  </si>
  <si>
    <t>Alan Shearer</t>
  </si>
  <si>
    <t>İlhan Mansız</t>
  </si>
  <si>
    <t>Tony Sylva</t>
  </si>
  <si>
    <t>Dominik Livaković</t>
  </si>
  <si>
    <t>Ritsu Doan</t>
  </si>
  <si>
    <t>Asamoah Gyan</t>
  </si>
  <si>
    <t>Takefusa Kubo</t>
  </si>
  <si>
    <t>Cheick Tioté</t>
  </si>
  <si>
    <t>https://www.youtube.com/watch?v=TcCA5bG_KUc</t>
  </si>
  <si>
    <t>Grafite</t>
  </si>
  <si>
    <t>Per Mertesacker</t>
  </si>
  <si>
    <t>https://www.youtube.com/watch?v=5347sqzv96s</t>
  </si>
  <si>
    <t>Rabbi Matondo</t>
  </si>
  <si>
    <t>Andrés Palop</t>
  </si>
  <si>
    <t>Mista</t>
  </si>
  <si>
    <t>Derlei</t>
  </si>
  <si>
    <t>Delfí Geli</t>
  </si>
  <si>
    <t>Hernán Crespo</t>
  </si>
  <si>
    <t>Iván Zamorano</t>
  </si>
  <si>
    <t>(22/03/2015)</t>
  </si>
  <si>
    <t>es1015</t>
  </si>
  <si>
    <t>https://www.youtube.com/watch?v=gOXaDvhaoXw</t>
  </si>
  <si>
    <t>Jérémy Mathieu</t>
  </si>
  <si>
    <t>(06/12/2006)</t>
  </si>
  <si>
    <t>CSKA Moscow</t>
  </si>
  <si>
    <t>https://www.youtube.com/watch?v=qQT73Gv-OAU</t>
  </si>
  <si>
    <t>Yuri Zhirkov</t>
  </si>
  <si>
    <t>https://www.youtube.com/watch?v=_NNxd_QxCTE</t>
  </si>
  <si>
    <t>https://www.youtube.com/watch?v=EYya7lqLd0Y</t>
  </si>
  <si>
    <t>Vangelis Pavlidis</t>
  </si>
  <si>
    <t>Añadir Palermo</t>
  </si>
  <si>
    <t>Basel actualizar</t>
  </si>
  <si>
    <t>it1015</t>
  </si>
  <si>
    <t>Matías Fernández</t>
  </si>
  <si>
    <t>Mesut Özil</t>
  </si>
  <si>
    <t>Samuel Umtiti</t>
  </si>
  <si>
    <t>it0510</t>
  </si>
  <si>
    <t>saleag</t>
  </si>
  <si>
    <t>es0005</t>
  </si>
  <si>
    <t>https://www.youtube.com/watch?v=Rj19EKDiZbk</t>
  </si>
  <si>
    <t>(10-12-2016)</t>
  </si>
  <si>
    <t>(15-05-2016)</t>
  </si>
  <si>
    <t>Danny Drinkwater</t>
  </si>
  <si>
    <t>it9700</t>
  </si>
  <si>
    <t>es0510</t>
  </si>
  <si>
    <t>Fred</t>
  </si>
  <si>
    <t>Sparta P.</t>
  </si>
  <si>
    <t>https://www.youtube.com/watch?v=0z7JOpQpPA4</t>
  </si>
  <si>
    <t>Rubin Kazan</t>
  </si>
  <si>
    <t>https://www.youtube.com/watch?v=AwXgfBzK_L4</t>
  </si>
  <si>
    <t>https://www.youtube.com/watch?v=6eNsjaHBAgg</t>
  </si>
  <si>
    <t>https://www.youtube.com/watch?v=Hf9pXbnWIK8</t>
  </si>
  <si>
    <t>it2024</t>
  </si>
  <si>
    <t>Edin Džeko</t>
  </si>
  <si>
    <t>Man Utd_matches_200-500</t>
  </si>
  <si>
    <t>namehas_V</t>
  </si>
  <si>
    <t>namehas_G</t>
  </si>
  <si>
    <t>namehas_M</t>
  </si>
  <si>
    <t>Bayern_goals_50-500</t>
  </si>
  <si>
    <t>Besiktas</t>
  </si>
  <si>
    <t>namehas_RIC</t>
  </si>
  <si>
    <t>Real Madrid_matches_100-300</t>
  </si>
  <si>
    <t>Tutto Bene</t>
  </si>
  <si>
    <t>Funk Seoul</t>
  </si>
  <si>
    <t>https://www.youtube.com/watch?v=2-czHGhxjog</t>
  </si>
  <si>
    <t>Never received a ballon d'or vote</t>
  </si>
  <si>
    <t>https://www.youtube.com/watch?v=5Tjg7OLnM_g</t>
  </si>
  <si>
    <t>Real Madrid_goals_50-200</t>
  </si>
  <si>
    <t>https://www.manutd.com/en/videos/detail/video-robin-van-persie-volley-v-aston-villa</t>
  </si>
  <si>
    <t>Robin van Persie</t>
  </si>
  <si>
    <t>namehas_van</t>
  </si>
  <si>
    <t>https://www.youtube.com/watch?v=H1qb4xcJ5Lg</t>
  </si>
  <si>
    <t>Santa Clara</t>
  </si>
  <si>
    <t>namehas_Di</t>
  </si>
  <si>
    <t>Sandro Tonali</t>
  </si>
  <si>
    <t>https://www.youtube.com/watch?v=2GiWWpMenf8</t>
  </si>
  <si>
    <t>Arsenal_goals_30-300</t>
  </si>
  <si>
    <t>https://youtu.be/g30M0G1DuD0?si=msOD2Yo9tC54-NOY&amp;t=50</t>
  </si>
  <si>
    <t>Paco Alcácer</t>
  </si>
  <si>
    <t>Emre Can</t>
  </si>
  <si>
    <t>https://www.youtube.com/shorts/gBOz0SjtXeE</t>
  </si>
  <si>
    <t>Marcelo Salas</t>
  </si>
  <si>
    <t>https://www.youtube.com/shorts/J6nQXeLsUS0</t>
  </si>
  <si>
    <t>Kim Källström</t>
  </si>
  <si>
    <t>FC Lorient</t>
  </si>
  <si>
    <t>https://www.youtube.com/watch?v=lvrADZt15ts</t>
  </si>
  <si>
    <t>namehas_K</t>
  </si>
  <si>
    <t>namehas_R</t>
  </si>
  <si>
    <t>namehas_C</t>
  </si>
  <si>
    <t>namehas_B</t>
  </si>
  <si>
    <t>namehas_E</t>
  </si>
  <si>
    <t>namehas_F</t>
  </si>
  <si>
    <t>https://www.youtube.com/watch?v=O5R3mnBgSl8</t>
  </si>
  <si>
    <t>https://www.youtube.com/watch?v=EOb2LSZksFg</t>
  </si>
  <si>
    <t>https://www.youtube.com/watch?v=bPgp_cWEPGw</t>
  </si>
  <si>
    <t>Tottenham_goals_1-7</t>
  </si>
  <si>
    <t>https://www.youtube.com/watch?v=JSAEn5nMiQs</t>
  </si>
  <si>
    <t>namehas_T</t>
  </si>
  <si>
    <t>https://www.youtube.com/watch?v=6vVidFu_SJM</t>
  </si>
  <si>
    <t>Álvaro Negredo</t>
  </si>
  <si>
    <t>https://www.youtube.com/watch?v=G31uGE1p-fk</t>
  </si>
  <si>
    <t>namehas_H</t>
  </si>
  <si>
    <t>namehas_J</t>
  </si>
  <si>
    <t>https://youtu.be/kBicOaCGCZk?si=lYB6aQiiI_ABdwZo&amp;t=52</t>
  </si>
  <si>
    <t>Chelsea_goals_4-44</t>
  </si>
  <si>
    <t>Chelsea_matches_44-444</t>
  </si>
  <si>
    <t>Chelsea_assists_4-44</t>
  </si>
  <si>
    <t>https://www.youtube.com/watch?v=V6H9U_EiMPI</t>
  </si>
  <si>
    <t>Hannover</t>
  </si>
  <si>
    <t>https://www.youtube.com/watch?v=Z2FlTPuQNdg</t>
  </si>
  <si>
    <t>Genki Haraguchi</t>
  </si>
  <si>
    <t>ge1520</t>
  </si>
  <si>
    <t>https://www.youtube.com/watch?v=C9xuaQDkmL8</t>
  </si>
  <si>
    <t>Wesley Sneijder</t>
  </si>
  <si>
    <t>https://www.youtube.com/watch?v=hqXKAKVg-u8</t>
  </si>
  <si>
    <t>es2024</t>
  </si>
  <si>
    <t>https://www.youtube.com/watch?v=x5RaGMk68-8</t>
  </si>
  <si>
    <t>Anis Hadj Moussa</t>
  </si>
  <si>
    <t>namehas_HA</t>
  </si>
  <si>
    <t>https://youtu.be/Sxr9pnMXvC4?si=RLC74quegZppiipE&amp;t=119</t>
  </si>
  <si>
    <t>https://www.youtube.com/watch?v=DQwS2cONShU</t>
  </si>
  <si>
    <t>Emmanuel Adebayor</t>
  </si>
  <si>
    <t>af1520</t>
  </si>
  <si>
    <t>namehas_D</t>
  </si>
  <si>
    <t>af2024</t>
  </si>
  <si>
    <t>namehas_Y</t>
  </si>
  <si>
    <t>namehas_L</t>
  </si>
  <si>
    <t>it1520</t>
  </si>
  <si>
    <t>R.Madrid_matches-100-500</t>
  </si>
  <si>
    <t>ge9700</t>
  </si>
  <si>
    <t>Real Madrid_goals_1-7</t>
  </si>
  <si>
    <t>Chelsea_matches_100-600</t>
  </si>
  <si>
    <t>ge0510</t>
  </si>
  <si>
    <t>namehas_S</t>
  </si>
  <si>
    <t>namehas_Z</t>
  </si>
  <si>
    <t>https://www.youtube.com/watch?v=P8zCaj-xqdQ</t>
  </si>
  <si>
    <t>es1520</t>
  </si>
  <si>
    <t>namehas_A</t>
  </si>
  <si>
    <t>Mario Mandžukić</t>
  </si>
  <si>
    <t>nd0005</t>
  </si>
  <si>
    <t>ge2024</t>
  </si>
  <si>
    <t>namehas_ch</t>
  </si>
  <si>
    <t>Rizespor</t>
  </si>
  <si>
    <t>https://youtu.be/J_24rx4ZfRo?si=6uchUmNYtG3tcEuT&amp;t=116</t>
  </si>
  <si>
    <t>namehas_O</t>
  </si>
  <si>
    <t>Salvatore Sirigu</t>
  </si>
  <si>
    <t>https://www.youtube.com/watch?v=0dqQRxYvbo8</t>
  </si>
  <si>
    <t>namehas_David</t>
  </si>
  <si>
    <t>John Arne Riise</t>
  </si>
  <si>
    <t>Walter Samuel</t>
  </si>
  <si>
    <t>https://www.youtube.com/watch?v=mBy905dzxJ0</t>
  </si>
  <si>
    <t>it0005</t>
  </si>
  <si>
    <t>Udinese</t>
  </si>
  <si>
    <t>https://www.youtube.com/watch?v=52uwkum0Eco</t>
  </si>
  <si>
    <t>Verona</t>
  </si>
  <si>
    <t>Gabriel Batistuta</t>
  </si>
  <si>
    <t>https://www.youtube.com/watch?v=3rFzkX9RbGw</t>
  </si>
  <si>
    <t>Man Utd_matches_100-500</t>
  </si>
  <si>
    <t>Man Utd_goals_1-10</t>
  </si>
  <si>
    <t>Real Madrid_matches_100-500</t>
  </si>
  <si>
    <t>namehas_al</t>
  </si>
  <si>
    <t>namehas_and</t>
  </si>
  <si>
    <t>namehas_ha</t>
  </si>
  <si>
    <t>namehas_X</t>
  </si>
  <si>
    <t>Bremen</t>
  </si>
  <si>
    <t>Real Madrid_assists_50-200</t>
  </si>
  <si>
    <t>https://www.youtube.com/watch?v=3CqwPUpWQIQ</t>
  </si>
  <si>
    <t>Mohamed Salah</t>
  </si>
  <si>
    <t>Kobe</t>
  </si>
  <si>
    <t>Nagoya</t>
  </si>
  <si>
    <t>jpleag</t>
  </si>
  <si>
    <t>Stoke</t>
  </si>
  <si>
    <t>https://www.youtube.com/watch?v=uQ8vZ5Bvesg</t>
  </si>
  <si>
    <t>words1</t>
  </si>
  <si>
    <t>chleag</t>
  </si>
  <si>
    <t>Belenenses</t>
  </si>
  <si>
    <t>https://www.youtube.com/watch?v=FCIT-BWza0s</t>
  </si>
  <si>
    <t>Hulk</t>
  </si>
  <si>
    <t>namehas_U</t>
  </si>
  <si>
    <t>https://www.youtube.com/watch?v=bkKb9BW_dag</t>
  </si>
  <si>
    <t>Marek Hamšík</t>
  </si>
  <si>
    <t>https://www.youtube.com/watch?v=kggf81z4nDY</t>
  </si>
  <si>
    <t>Claudio Bravo</t>
  </si>
  <si>
    <t>am1520</t>
  </si>
  <si>
    <t>am2024</t>
  </si>
  <si>
    <t>namehas_Ba</t>
  </si>
  <si>
    <t>namehas_Le</t>
  </si>
  <si>
    <t>Man Utd_matches_1-38</t>
  </si>
  <si>
    <t>namehas_RR</t>
  </si>
  <si>
    <t>namehas_i</t>
  </si>
  <si>
    <t>Borussia_goals_4-44</t>
  </si>
  <si>
    <t>Bayern_goals_4-44</t>
  </si>
  <si>
    <t>Chelsea_goals_10-100</t>
  </si>
  <si>
    <t>Milan_goals_100-200</t>
  </si>
  <si>
    <t>https://www.youtube.com/watch?v=gtBL87rVIyk</t>
  </si>
  <si>
    <t>Vinicius Junior</t>
  </si>
  <si>
    <t>namehas_oo</t>
  </si>
  <si>
    <t>Real Madrid_assists_50-500</t>
  </si>
  <si>
    <t>https://www.youtube.com/watch?v=gi_2GELMwfY</t>
  </si>
  <si>
    <t>Como</t>
  </si>
  <si>
    <t>https://www.youtube.com/watch?v=gAH_yw9yKZU</t>
  </si>
  <si>
    <t>Scott McTominay</t>
  </si>
  <si>
    <t>https://www.youtube.com/watch?v=ZqfrB6JN3Q0</t>
  </si>
  <si>
    <t>https://www.youtube.com/watch?v=3IfRd8uYBgA</t>
  </si>
  <si>
    <t>Raphinha</t>
  </si>
  <si>
    <t>https://www.youtube.com/watch?v=WqCTLEbeUUI</t>
  </si>
  <si>
    <t>namehas_Ra</t>
  </si>
  <si>
    <t>Al Nassr</t>
  </si>
  <si>
    <t>Inter Miami</t>
  </si>
  <si>
    <t>https://youtu.be/DNYYnktlBoQ?si=sl1vLjDjGvUH8sKq&amp;t=34</t>
  </si>
  <si>
    <t>Aymeric Laporte</t>
  </si>
  <si>
    <t>https://youtu.be/XgPJ8g05qOw?si=-9gdzrqc_7f3gFYt&amp;t=199</t>
  </si>
  <si>
    <t>Ryan Giggs</t>
  </si>
  <si>
    <t>Man Utd_matches_300-1000</t>
  </si>
  <si>
    <t>Man Utd_goals_50-500</t>
  </si>
  <si>
    <t>https://www.youtube.com/watch?v=dEyEiCmZWro</t>
  </si>
  <si>
    <t>https://www.youtube.com/watch?v=doBAHVqCE3Y</t>
  </si>
  <si>
    <t>https://youtu.be/PflKuuTkp6o?si=z3p76tIGnLZER2tl&amp;t=275</t>
  </si>
  <si>
    <t>Asmir Begović</t>
  </si>
  <si>
    <t>BIH</t>
  </si>
  <si>
    <t>namehas_e</t>
  </si>
  <si>
    <t>namehas_o</t>
  </si>
  <si>
    <t>Gladbach</t>
  </si>
  <si>
    <t>Yann Sommer</t>
  </si>
  <si>
    <t>https://www.youtube.com/watch?v=ofs3YkOC2sQ</t>
  </si>
  <si>
    <t>namehas_OU</t>
  </si>
  <si>
    <t>namehas_LL</t>
  </si>
  <si>
    <t>namehas_I</t>
  </si>
  <si>
    <t>Xandão</t>
  </si>
  <si>
    <t>https://www.youtube.com/watch?v=i3_NhCfLdUs</t>
  </si>
  <si>
    <t>Radja Nainggolan</t>
  </si>
  <si>
    <t>https://youtu.be/DRAyEzsQ_d8?si=35b46f3NzlpzrL6d&amp;t=67</t>
  </si>
  <si>
    <t>https://youtu.be/i2HqH0Tp3xk?si=59i2tcjE9zeNFOwU&amp;t=247</t>
  </si>
  <si>
    <t>Endrick</t>
  </si>
  <si>
    <t>https://youtu.be/V23FZ2BCgQo?si=5Ggr3gchv2mbnSpc&amp;t=129</t>
  </si>
  <si>
    <t>Pierre-Emerick Aubameyang</t>
  </si>
  <si>
    <t>https://www.youtube.com/watch?v=JgiKVieByK0</t>
  </si>
  <si>
    <t>Fábio Coentrão</t>
  </si>
  <si>
    <t>namehas_y</t>
  </si>
  <si>
    <t>https://youtu.be/VtBw_EDp6jw?si=1CNxYR87cP7DhMB5&amp;t=338</t>
  </si>
  <si>
    <t>Dele Alli</t>
  </si>
  <si>
    <t>Demba Ba</t>
  </si>
  <si>
    <t>Manuel Almunia</t>
  </si>
  <si>
    <t>NoWorl</t>
  </si>
  <si>
    <t>Juventus_goals_50-500</t>
  </si>
  <si>
    <t>Real Madrid_goals_50-500</t>
  </si>
  <si>
    <t>Man Utd_matches_50-500</t>
  </si>
  <si>
    <t>namehas_W</t>
  </si>
  <si>
    <t>Emiliano Dibu Martínez</t>
  </si>
  <si>
    <t>zerogw</t>
  </si>
  <si>
    <t>https://www.youtube.com/watch?v=5eCwn-k8UE0</t>
  </si>
  <si>
    <t>Arda Turan</t>
  </si>
  <si>
    <t>namehas_Ar</t>
  </si>
  <si>
    <t>namehas_Da</t>
  </si>
  <si>
    <t>Fernando Hierro</t>
  </si>
  <si>
    <t>(24-03-2002)</t>
  </si>
  <si>
    <t>Real Madrid_matches_100-1000</t>
  </si>
  <si>
    <t>Dani Osvaldo</t>
  </si>
  <si>
    <t>https://www.youtube.com/watch?v=d96TD0nr7zI</t>
  </si>
  <si>
    <t>https://www.youtube.com/watch?v=1pD6GwBLm3w</t>
  </si>
  <si>
    <t>https://www.youtube.com/watch?v=PiE5B-AIykE</t>
  </si>
  <si>
    <t>Tom Davies</t>
  </si>
  <si>
    <t>https://www.youtube.com/watch?v=POQo0A3vTWw</t>
  </si>
  <si>
    <t>namehas_Tom</t>
  </si>
  <si>
    <t>Norwich</t>
  </si>
  <si>
    <t>https://youtu.be/9YGyP4ObC-U?si=4zfVulFr_qoP2-BE&amp;t=518</t>
  </si>
  <si>
    <t>Jack Wilshere</t>
  </si>
  <si>
    <t>Arsenal_goals_1-20</t>
  </si>
  <si>
    <t>Arsenal_assists_1-30</t>
  </si>
  <si>
    <t>Arsenal_matches_40-400</t>
  </si>
  <si>
    <t>Stevan Jovetić</t>
  </si>
  <si>
    <t>https://www.youtube.com/watch?v=sGlaZZ748lA</t>
  </si>
  <si>
    <t>https://www.youtube.com/watch?v=KKVC4rzcfOM</t>
  </si>
  <si>
    <t>Dwight Yorke</t>
  </si>
  <si>
    <t>Maritimo</t>
  </si>
  <si>
    <t>Fredy Guarín</t>
  </si>
  <si>
    <t>https://www.youtube.com/watch?v=tFQvkpGG-9E</t>
  </si>
  <si>
    <t>Barcelona_goals_1-10</t>
  </si>
  <si>
    <t>https://www.youtube.com/watch?v=Vkffe7cka5U</t>
  </si>
  <si>
    <t>Gerónimo Rulli</t>
  </si>
  <si>
    <t>Eric Pereira</t>
  </si>
  <si>
    <t>Won GoldenBoy</t>
  </si>
  <si>
    <t>Won GoldenBall</t>
  </si>
  <si>
    <t>Premier League TopScorer</t>
  </si>
  <si>
    <t>LaLiga Top Scorer</t>
  </si>
  <si>
    <t>Capocannoniere</t>
  </si>
  <si>
    <t>Gonçalo Guedes</t>
  </si>
  <si>
    <t>Juan Mata</t>
  </si>
  <si>
    <t>https://www.youtube.com/shorts/4-MuAn38hJo</t>
  </si>
  <si>
    <t>https://www.youtube.com/watch?v=E9JMcUGfM8s</t>
  </si>
  <si>
    <t>https://www.youtube.com/watch?v=aLeNV1mD3ew</t>
  </si>
  <si>
    <t>Tuncay Şanlı</t>
  </si>
  <si>
    <t>Brahim Díaz</t>
  </si>
  <si>
    <t>https://www.youtube.com/watch?v=6vc5xla2Jfc</t>
  </si>
  <si>
    <t>James Maddison</t>
  </si>
  <si>
    <t>namehas_P</t>
  </si>
  <si>
    <t>https://www.youtube.com/watch?v=ErYUdQj37RI</t>
  </si>
  <si>
    <t>Moise Kean</t>
  </si>
  <si>
    <t>https://www.youtube.com/watch?v=c5YzZTDgkcg</t>
  </si>
  <si>
    <t>Antony</t>
  </si>
  <si>
    <t>nd2024</t>
  </si>
  <si>
    <t>https://www.youtube.com/watch?v=GMtU5x6QrVc</t>
  </si>
  <si>
    <t>Alisson</t>
  </si>
  <si>
    <t>https://www.youtube.com/watch?v=9wwaEGjIEO0</t>
  </si>
  <si>
    <t>Alessandro Del Piero</t>
  </si>
  <si>
    <t>PSV</t>
  </si>
  <si>
    <t>https://www.youtube.com/watch?v=WljL1P7u0nY</t>
  </si>
  <si>
    <t>Martin Ødegaard</t>
  </si>
  <si>
    <t>Antonios Nikopolidis</t>
  </si>
  <si>
    <t>Qatar</t>
  </si>
  <si>
    <t>Ecuador</t>
  </si>
  <si>
    <t>Enner Valencia</t>
  </si>
  <si>
    <t>https://www.youtube.com/watch?v=b7X1YkrkUHA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</si>
</sst>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theme="1"/>
      <name val="Noto Sans"/>
      <family val="2"/>
    </font>
    <font>
      <b/>
      <sz val="9"/>
      <color theme="1"/>
      <name val="Noto Sans"/>
      <family val="2"/>
    </font>
    <font>
      <sz val="9"/>
      <color theme="1"/>
      <name val="Noto Sans"/>
      <family val="2"/>
    </font>
    <font>
      <sz val="8"/>
      <color theme="1"/>
      <name val="Noto Sans"/>
      <family val="2"/>
    </font>
    <font>
      <b/>
      <sz val="9"/>
      <color theme="8" tint="-0.499984740745262"/>
      <name val="Noto Sans"/>
      <family val="2"/>
    </font>
    <font>
      <u/>
      <sz val="10"/>
      <color theme="10"/>
      <name val="Noto Sans"/>
      <family val="2"/>
    </font>
    <font>
      <sz val="8"/>
      <name val="Noto Sans"/>
      <family val="2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b/>
      <sz val="11"/>
      <color theme="1"/>
      <name val="Aptos Narrow"/>
      <family val="2"/>
    </font>
    <font>
      <u/>
      <sz val="10"/>
      <color theme="10"/>
      <name val="Aptos Narrow"/>
      <family val="2"/>
    </font>
    <font>
      <b/>
      <sz val="10"/>
      <color theme="0"/>
      <name val="Aptos Narrow"/>
      <family val="2"/>
    </font>
    <font>
      <b/>
      <sz val="10"/>
      <color rgb="FFFFFF00"/>
      <name val="Aptos Narrow"/>
      <family val="2"/>
    </font>
    <font>
      <b/>
      <i/>
      <sz val="10"/>
      <color theme="1"/>
      <name val="Aptos Narrow"/>
      <family val="2"/>
    </font>
    <font>
      <b/>
      <sz val="10"/>
      <name val="Aptos Narrow"/>
      <family val="2"/>
    </font>
    <font>
      <sz val="10"/>
      <name val="Aptos Narrow"/>
      <family val="2"/>
    </font>
    <font>
      <sz val="10"/>
      <color theme="0"/>
      <name val="Aptos Narrow"/>
      <family val="2"/>
    </font>
    <font>
      <u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color theme="0" tint="-0.14999847407452621"/>
      <name val="Aptos Narrow"/>
      <family val="2"/>
    </font>
    <font>
      <b/>
      <sz val="10"/>
      <color theme="4" tint="0.79998168889431442"/>
      <name val="Aptos Narrow"/>
      <family val="2"/>
    </font>
    <font>
      <sz val="10"/>
      <color theme="4" tint="0.79998168889431442"/>
      <name val="Aptos Narrow"/>
      <family val="2"/>
    </font>
    <font>
      <sz val="10"/>
      <color rgb="FF002060"/>
      <name val="Aptos Narrow"/>
      <family val="2"/>
    </font>
    <font>
      <b/>
      <sz val="10"/>
      <color theme="7" tint="0.39997558519241921"/>
      <name val="Aptos Narrow"/>
      <family val="2"/>
    </font>
    <font>
      <sz val="10"/>
      <color theme="7" tint="0.39997558519241921"/>
      <name val="Aptos Narrow"/>
      <family val="2"/>
    </font>
    <font>
      <b/>
      <sz val="10"/>
      <color rgb="FFFF5050"/>
      <name val="Aptos Narrow"/>
      <family val="2"/>
    </font>
    <font>
      <sz val="10"/>
      <color rgb="FFFF5050"/>
      <name val="Aptos Narrow"/>
      <family val="2"/>
    </font>
    <font>
      <b/>
      <sz val="10"/>
      <color theme="7" tint="0.59999389629810485"/>
      <name val="Aptos Narrow"/>
      <family val="2"/>
    </font>
    <font>
      <sz val="10"/>
      <color theme="7" tint="0.59999389629810485"/>
      <name val="Aptos Narrow"/>
      <family val="2"/>
    </font>
    <font>
      <b/>
      <sz val="10"/>
      <color theme="4" tint="-0.249977111117893"/>
      <name val="Aptos Narrow"/>
      <family val="2"/>
    </font>
    <font>
      <sz val="10"/>
      <color theme="4" tint="-0.249977111117893"/>
      <name val="Aptos Narrow"/>
      <family val="2"/>
    </font>
    <font>
      <b/>
      <i/>
      <sz val="10"/>
      <color theme="0"/>
      <name val="Aptos Narrow"/>
      <family val="2"/>
    </font>
    <font>
      <b/>
      <sz val="10"/>
      <color rgb="FFFF2F2F"/>
      <name val="Aptos Narrow"/>
      <family val="2"/>
    </font>
    <font>
      <sz val="10"/>
      <color rgb="FFFF2F2F"/>
      <name val="Aptos Narrow"/>
      <family val="2"/>
    </font>
    <font>
      <b/>
      <sz val="10"/>
      <color theme="9" tint="0.79998168889431442"/>
      <name val="Aptos Narrow"/>
      <family val="2"/>
    </font>
    <font>
      <sz val="10"/>
      <color theme="9" tint="0.79998168889431442"/>
      <name val="Aptos Narrow"/>
      <family val="2"/>
    </font>
    <font>
      <b/>
      <sz val="10"/>
      <color theme="7" tint="-0.499984740745262"/>
      <name val="Aptos Narrow"/>
      <family val="2"/>
    </font>
    <font>
      <sz val="10"/>
      <color theme="7" tint="-0.499984740745262"/>
      <name val="Aptos Narrow"/>
      <family val="2"/>
    </font>
    <font>
      <b/>
      <sz val="10"/>
      <color rgb="FF002060"/>
      <name val="Aptos Narrow"/>
      <family val="2"/>
    </font>
    <font>
      <b/>
      <i/>
      <sz val="10"/>
      <name val="Aptos Narrow"/>
      <family val="2"/>
    </font>
    <font>
      <b/>
      <sz val="8"/>
      <color theme="1"/>
      <name val="Aptos Narrow"/>
      <family val="2"/>
    </font>
  </fonts>
  <fills count="10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9D7BD"/>
        <bgColor indexed="64"/>
      </patternFill>
    </fill>
    <fill>
      <patternFill patternType="solid">
        <fgColor rgb="FFCFA86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AE2C83"/>
        <bgColor indexed="64"/>
      </patternFill>
    </fill>
    <fill>
      <patternFill patternType="solid">
        <fgColor rgb="FFF3D1E8"/>
        <bgColor indexed="64"/>
      </patternFill>
    </fill>
    <fill>
      <patternFill patternType="solid">
        <fgColor rgb="FFEFDABF"/>
        <bgColor indexed="64"/>
      </patternFill>
    </fill>
    <fill>
      <patternFill patternType="solid">
        <fgColor rgb="FFE8E2B2"/>
        <bgColor indexed="64"/>
      </patternFill>
    </fill>
    <fill>
      <patternFill patternType="solid">
        <fgColor rgb="FFF2EED2"/>
        <bgColor indexed="64"/>
      </patternFill>
    </fill>
    <fill>
      <patternFill patternType="solid">
        <fgColor rgb="FFFDB5B5"/>
        <bgColor indexed="64"/>
      </patternFill>
    </fill>
    <fill>
      <patternFill patternType="solid">
        <fgColor rgb="FFC4DEB4"/>
        <bgColor indexed="64"/>
      </patternFill>
    </fill>
    <fill>
      <patternFill patternType="solid">
        <fgColor rgb="FF00763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3DCC3"/>
        <bgColor indexed="64"/>
      </patternFill>
    </fill>
    <fill>
      <patternFill patternType="solid">
        <fgColor rgb="FFDAE3FE"/>
        <bgColor indexed="64"/>
      </patternFill>
    </fill>
    <fill>
      <patternFill patternType="solid">
        <fgColor rgb="FFD2DCFE"/>
        <bgColor indexed="64"/>
      </patternFill>
    </fill>
    <fill>
      <patternFill patternType="solid">
        <fgColor rgb="FF066ECC"/>
        <bgColor indexed="64"/>
      </patternFill>
    </fill>
    <fill>
      <patternFill patternType="solid">
        <fgColor rgb="FFD6D8FE"/>
        <bgColor indexed="64"/>
      </patternFill>
    </fill>
    <fill>
      <patternFill patternType="solid">
        <fgColor rgb="FFFBFDE9"/>
        <bgColor indexed="64"/>
      </patternFill>
    </fill>
    <fill>
      <patternFill patternType="solid">
        <fgColor rgb="FFF9D3CB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AB4B4"/>
        <bgColor indexed="64"/>
      </patternFill>
    </fill>
    <fill>
      <patternFill patternType="solid">
        <fgColor rgb="FF228C8A"/>
        <bgColor indexed="64"/>
      </patternFill>
    </fill>
    <fill>
      <patternFill patternType="solid">
        <fgColor rgb="FFC4E6E1"/>
        <bgColor indexed="64"/>
      </patternFill>
    </fill>
    <fill>
      <patternFill patternType="solid">
        <fgColor rgb="FF441D61"/>
        <bgColor indexed="64"/>
      </patternFill>
    </fill>
    <fill>
      <patternFill patternType="solid">
        <fgColor rgb="FFE6D6E5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0E8FC2"/>
        <bgColor indexed="64"/>
      </patternFill>
    </fill>
    <fill>
      <patternFill patternType="solid">
        <fgColor rgb="FFBCE8FA"/>
        <bgColor indexed="64"/>
      </patternFill>
    </fill>
    <fill>
      <patternFill patternType="solid">
        <fgColor rgb="FFEE9512"/>
        <bgColor indexed="64"/>
      </patternFill>
    </fill>
    <fill>
      <patternFill patternType="solid">
        <fgColor rgb="FFFEEFE2"/>
        <bgColor indexed="64"/>
      </patternFill>
    </fill>
    <fill>
      <patternFill patternType="solid">
        <fgColor rgb="FF781E5A"/>
        <bgColor indexed="64"/>
      </patternFill>
    </fill>
    <fill>
      <patternFill patternType="solid">
        <fgColor rgb="FFF8E4F1"/>
        <bgColor indexed="64"/>
      </patternFill>
    </fill>
    <fill>
      <patternFill patternType="solid">
        <fgColor rgb="FFF5E8FE"/>
        <bgColor indexed="64"/>
      </patternFill>
    </fill>
    <fill>
      <patternFill patternType="solid">
        <fgColor rgb="FF4C216D"/>
        <bgColor indexed="64"/>
      </patternFill>
    </fill>
    <fill>
      <patternFill patternType="solid">
        <fgColor rgb="FFE2E086"/>
        <bgColor indexed="64"/>
      </patternFill>
    </fill>
    <fill>
      <patternFill patternType="solid">
        <fgColor rgb="FFC0DAD6"/>
        <bgColor indexed="64"/>
      </patternFill>
    </fill>
    <fill>
      <patternFill patternType="solid">
        <fgColor rgb="FF43716A"/>
        <bgColor indexed="64"/>
      </patternFill>
    </fill>
    <fill>
      <patternFill patternType="solid">
        <fgColor rgb="FFDBE9E7"/>
        <bgColor indexed="64"/>
      </patternFill>
    </fill>
    <fill>
      <patternFill patternType="solid">
        <fgColor rgb="FFF7CAC1"/>
        <bgColor indexed="64"/>
      </patternFill>
    </fill>
    <fill>
      <patternFill patternType="solid">
        <fgColor rgb="FF791D1D"/>
        <bgColor indexed="64"/>
      </patternFill>
    </fill>
    <fill>
      <patternFill patternType="solid">
        <fgColor rgb="FF6188CD"/>
        <bgColor indexed="64"/>
      </patternFill>
    </fill>
    <fill>
      <patternFill patternType="solid">
        <fgColor rgb="FFC4CDDA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0B651E"/>
        <bgColor indexed="64"/>
      </patternFill>
    </fill>
    <fill>
      <patternFill patternType="solid">
        <fgColor rgb="FFD5E3D7"/>
        <bgColor indexed="64"/>
      </patternFill>
    </fill>
    <fill>
      <patternFill patternType="solid">
        <fgColor rgb="FF31956F"/>
        <bgColor indexed="64"/>
      </patternFill>
    </fill>
    <fill>
      <patternFill patternType="solid">
        <fgColor rgb="FFD9EBE2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B85410"/>
        <bgColor indexed="64"/>
      </patternFill>
    </fill>
    <fill>
      <patternFill patternType="solid">
        <fgColor rgb="FF3B2F79"/>
        <bgColor indexed="64"/>
      </patternFill>
    </fill>
    <fill>
      <patternFill patternType="solid">
        <fgColor rgb="FFDEE2F2"/>
        <bgColor indexed="64"/>
      </patternFill>
    </fill>
    <fill>
      <patternFill patternType="solid">
        <fgColor rgb="FF39243C"/>
        <bgColor indexed="64"/>
      </patternFill>
    </fill>
    <fill>
      <patternFill patternType="solid">
        <fgColor rgb="FFDED7E5"/>
        <bgColor indexed="64"/>
      </patternFill>
    </fill>
    <fill>
      <patternFill patternType="solid">
        <fgColor rgb="FFE7CAC7"/>
        <bgColor indexed="64"/>
      </patternFill>
    </fill>
    <fill>
      <patternFill patternType="solid">
        <fgColor rgb="FF93730B"/>
        <bgColor indexed="64"/>
      </patternFill>
    </fill>
    <fill>
      <patternFill patternType="solid">
        <fgColor rgb="FFF4F1D8"/>
        <bgColor indexed="64"/>
      </patternFill>
    </fill>
    <fill>
      <patternFill patternType="solid">
        <fgColor rgb="FF3A98DE"/>
        <bgColor indexed="64"/>
      </patternFill>
    </fill>
    <fill>
      <patternFill patternType="solid">
        <fgColor rgb="FFCAE3F6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6F250"/>
        <bgColor indexed="64"/>
      </patternFill>
    </fill>
    <fill>
      <patternFill patternType="solid">
        <fgColor rgb="FFE5E85E"/>
        <bgColor indexed="64"/>
      </patternFill>
    </fill>
    <fill>
      <patternFill patternType="solid">
        <fgColor rgb="FFFAF7E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FAF89E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2DAA2"/>
        <bgColor indexed="64"/>
      </patternFill>
    </fill>
    <fill>
      <patternFill patternType="solid">
        <fgColor rgb="FF9A7958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CF3D9"/>
        <bgColor indexed="64"/>
      </patternFill>
    </fill>
    <fill>
      <patternFill patternType="solid">
        <fgColor rgb="FF69CC5C"/>
        <bgColor indexed="64"/>
      </patternFill>
    </fill>
    <fill>
      <patternFill patternType="solid">
        <fgColor rgb="FFFEE2F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BD9F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3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10" borderId="0" xfId="0" applyFont="1" applyFill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7" fillId="0" borderId="0" xfId="0" applyNumberFormat="1" applyFont="1"/>
    <xf numFmtId="0" fontId="8" fillId="0" borderId="2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/>
    <xf numFmtId="0" fontId="7" fillId="19" borderId="1" xfId="0" applyFont="1" applyFill="1" applyBorder="1" applyAlignment="1">
      <alignment horizontal="center"/>
    </xf>
    <xf numFmtId="0" fontId="10" fillId="0" borderId="0" xfId="1" applyFont="1"/>
    <xf numFmtId="0" fontId="11" fillId="6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0" borderId="0" xfId="0" applyFont="1"/>
    <xf numFmtId="0" fontId="7" fillId="2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38" borderId="1" xfId="0" applyFont="1" applyFill="1" applyBorder="1" applyAlignment="1">
      <alignment horizontal="center"/>
    </xf>
    <xf numFmtId="0" fontId="7" fillId="24" borderId="0" xfId="0" applyFont="1" applyFill="1" applyAlignment="1">
      <alignment horizontal="center"/>
    </xf>
    <xf numFmtId="0" fontId="7" fillId="11" borderId="0" xfId="0" applyFont="1" applyFill="1"/>
    <xf numFmtId="0" fontId="11" fillId="39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10" borderId="0" xfId="0" applyFont="1" applyFill="1" applyAlignment="1">
      <alignment horizontal="left"/>
    </xf>
    <xf numFmtId="49" fontId="7" fillId="10" borderId="0" xfId="0" applyNumberFormat="1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16" fillId="39" borderId="0" xfId="0" applyFont="1" applyFill="1" applyAlignment="1">
      <alignment horizontal="left"/>
    </xf>
    <xf numFmtId="49" fontId="16" fillId="39" borderId="0" xfId="0" applyNumberFormat="1" applyFont="1" applyFill="1" applyAlignment="1">
      <alignment horizontal="left"/>
    </xf>
    <xf numFmtId="0" fontId="17" fillId="10" borderId="0" xfId="1" applyFont="1" applyFill="1" applyAlignment="1">
      <alignment horizontal="left"/>
    </xf>
    <xf numFmtId="0" fontId="7" fillId="24" borderId="0" xfId="0" applyFont="1" applyFill="1" applyAlignment="1">
      <alignment horizontal="left"/>
    </xf>
    <xf numFmtId="49" fontId="7" fillId="24" borderId="0" xfId="0" applyNumberFormat="1" applyFont="1" applyFill="1" applyAlignment="1">
      <alignment horizontal="left"/>
    </xf>
    <xf numFmtId="0" fontId="13" fillId="24" borderId="0" xfId="0" applyFont="1" applyFill="1" applyAlignment="1">
      <alignment horizontal="left"/>
    </xf>
    <xf numFmtId="0" fontId="7" fillId="26" borderId="0" xfId="0" applyFont="1" applyFill="1" applyAlignment="1">
      <alignment horizontal="left"/>
    </xf>
    <xf numFmtId="49" fontId="7" fillId="26" borderId="0" xfId="0" applyNumberFormat="1" applyFont="1" applyFill="1" applyAlignment="1">
      <alignment horizontal="left"/>
    </xf>
    <xf numFmtId="0" fontId="7" fillId="26" borderId="3" xfId="0" applyFont="1" applyFill="1" applyBorder="1" applyAlignment="1">
      <alignment horizontal="left"/>
    </xf>
    <xf numFmtId="0" fontId="13" fillId="26" borderId="10" xfId="0" applyFont="1" applyFill="1" applyBorder="1" applyAlignment="1">
      <alignment horizontal="left"/>
    </xf>
    <xf numFmtId="49" fontId="7" fillId="26" borderId="10" xfId="0" applyNumberFormat="1" applyFont="1" applyFill="1" applyBorder="1" applyAlignment="1">
      <alignment horizontal="left"/>
    </xf>
    <xf numFmtId="0" fontId="7" fillId="26" borderId="11" xfId="0" applyFont="1" applyFill="1" applyBorder="1" applyAlignment="1">
      <alignment horizontal="left"/>
    </xf>
    <xf numFmtId="0" fontId="7" fillId="24" borderId="3" xfId="0" applyFont="1" applyFill="1" applyBorder="1" applyAlignment="1">
      <alignment horizontal="left"/>
    </xf>
    <xf numFmtId="0" fontId="13" fillId="24" borderId="10" xfId="0" applyFont="1" applyFill="1" applyBorder="1" applyAlignment="1">
      <alignment horizontal="left"/>
    </xf>
    <xf numFmtId="49" fontId="7" fillId="24" borderId="10" xfId="0" applyNumberFormat="1" applyFont="1" applyFill="1" applyBorder="1" applyAlignment="1">
      <alignment horizontal="left"/>
    </xf>
    <xf numFmtId="0" fontId="7" fillId="24" borderId="11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49" fontId="7" fillId="8" borderId="0" xfId="0" applyNumberFormat="1" applyFont="1" applyFill="1" applyAlignment="1">
      <alignment horizontal="left"/>
    </xf>
    <xf numFmtId="0" fontId="16" fillId="6" borderId="0" xfId="0" applyFont="1" applyFill="1"/>
    <xf numFmtId="49" fontId="16" fillId="6" borderId="0" xfId="0" applyNumberFormat="1" applyFont="1" applyFill="1"/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21" borderId="0" xfId="0" applyFont="1" applyFill="1" applyAlignment="1">
      <alignment horizontal="center"/>
    </xf>
    <xf numFmtId="0" fontId="7" fillId="21" borderId="0" xfId="0" applyFont="1" applyFill="1"/>
    <xf numFmtId="49" fontId="7" fillId="21" borderId="0" xfId="0" applyNumberFormat="1" applyFont="1" applyFill="1"/>
    <xf numFmtId="0" fontId="13" fillId="21" borderId="0" xfId="0" applyFont="1" applyFill="1"/>
    <xf numFmtId="0" fontId="7" fillId="9" borderId="0" xfId="0" applyFont="1" applyFill="1" applyAlignment="1">
      <alignment horizontal="center"/>
    </xf>
    <xf numFmtId="0" fontId="7" fillId="24" borderId="1" xfId="0" applyFont="1" applyFill="1" applyBorder="1" applyAlignment="1">
      <alignment horizontal="center"/>
    </xf>
    <xf numFmtId="0" fontId="7" fillId="43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31" borderId="0" xfId="0" applyFont="1" applyFill="1" applyAlignment="1">
      <alignment horizontal="left"/>
    </xf>
    <xf numFmtId="49" fontId="7" fillId="31" borderId="0" xfId="0" applyNumberFormat="1" applyFont="1" applyFill="1" applyAlignment="1">
      <alignment horizontal="left"/>
    </xf>
    <xf numFmtId="0" fontId="7" fillId="35" borderId="0" xfId="0" applyFont="1" applyFill="1" applyAlignment="1">
      <alignment horizontal="left"/>
    </xf>
    <xf numFmtId="49" fontId="7" fillId="35" borderId="0" xfId="0" applyNumberFormat="1" applyFont="1" applyFill="1" applyAlignment="1">
      <alignment horizontal="left"/>
    </xf>
    <xf numFmtId="0" fontId="7" fillId="12" borderId="0" xfId="0" applyFont="1" applyFill="1" applyAlignment="1">
      <alignment horizontal="left"/>
    </xf>
    <xf numFmtId="49" fontId="7" fillId="12" borderId="0" xfId="0" applyNumberFormat="1" applyFont="1" applyFill="1" applyAlignment="1">
      <alignment horizontal="left"/>
    </xf>
    <xf numFmtId="0" fontId="7" fillId="37" borderId="0" xfId="0" applyFont="1" applyFill="1" applyAlignment="1">
      <alignment horizontal="left"/>
    </xf>
    <xf numFmtId="49" fontId="7" fillId="37" borderId="0" xfId="0" applyNumberFormat="1" applyFont="1" applyFill="1" applyAlignment="1">
      <alignment horizontal="left"/>
    </xf>
    <xf numFmtId="0" fontId="13" fillId="37" borderId="0" xfId="0" applyFont="1" applyFill="1" applyAlignment="1">
      <alignment horizontal="left"/>
    </xf>
    <xf numFmtId="0" fontId="8" fillId="29" borderId="0" xfId="0" applyFont="1" applyFill="1" applyAlignment="1">
      <alignment horizontal="center"/>
    </xf>
    <xf numFmtId="0" fontId="7" fillId="29" borderId="0" xfId="0" applyFont="1" applyFill="1" applyAlignment="1">
      <alignment horizontal="left"/>
    </xf>
    <xf numFmtId="49" fontId="7" fillId="29" borderId="0" xfId="0" applyNumberFormat="1" applyFont="1" applyFill="1" applyAlignment="1">
      <alignment horizontal="left"/>
    </xf>
    <xf numFmtId="0" fontId="8" fillId="28" borderId="0" xfId="0" applyFont="1" applyFill="1" applyAlignment="1">
      <alignment horizontal="center"/>
    </xf>
    <xf numFmtId="0" fontId="7" fillId="28" borderId="0" xfId="0" applyFont="1" applyFill="1" applyAlignment="1">
      <alignment horizontal="left"/>
    </xf>
    <xf numFmtId="49" fontId="7" fillId="28" borderId="0" xfId="0" applyNumberFormat="1" applyFont="1" applyFill="1" applyAlignment="1">
      <alignment horizontal="left"/>
    </xf>
    <xf numFmtId="0" fontId="13" fillId="28" borderId="0" xfId="0" applyFont="1" applyFill="1" applyAlignment="1">
      <alignment horizontal="left"/>
    </xf>
    <xf numFmtId="0" fontId="23" fillId="27" borderId="0" xfId="0" applyFont="1" applyFill="1" applyAlignment="1">
      <alignment horizontal="center"/>
    </xf>
    <xf numFmtId="0" fontId="24" fillId="27" borderId="0" xfId="0" applyFont="1" applyFill="1" applyAlignment="1">
      <alignment horizontal="left"/>
    </xf>
    <xf numFmtId="49" fontId="24" fillId="27" borderId="0" xfId="0" applyNumberFormat="1" applyFont="1" applyFill="1" applyAlignment="1">
      <alignment horizontal="left"/>
    </xf>
    <xf numFmtId="0" fontId="8" fillId="25" borderId="0" xfId="0" applyFont="1" applyFill="1" applyAlignment="1">
      <alignment horizontal="center"/>
    </xf>
    <xf numFmtId="0" fontId="7" fillId="25" borderId="0" xfId="0" applyFont="1" applyFill="1" applyAlignment="1">
      <alignment horizontal="left"/>
    </xf>
    <xf numFmtId="49" fontId="7" fillId="25" borderId="0" xfId="0" applyNumberFormat="1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7" fillId="23" borderId="0" xfId="0" applyFont="1" applyFill="1" applyAlignment="1">
      <alignment horizontal="left"/>
    </xf>
    <xf numFmtId="49" fontId="7" fillId="23" borderId="0" xfId="0" applyNumberFormat="1" applyFont="1" applyFill="1" applyAlignment="1">
      <alignment horizontal="left"/>
    </xf>
    <xf numFmtId="0" fontId="13" fillId="23" borderId="0" xfId="0" applyFont="1" applyFill="1" applyAlignment="1">
      <alignment horizontal="left"/>
    </xf>
    <xf numFmtId="0" fontId="7" fillId="34" borderId="0" xfId="0" applyFont="1" applyFill="1" applyAlignment="1">
      <alignment horizontal="left"/>
    </xf>
    <xf numFmtId="49" fontId="7" fillId="34" borderId="0" xfId="0" applyNumberFormat="1" applyFont="1" applyFill="1" applyAlignment="1">
      <alignment horizontal="left"/>
    </xf>
    <xf numFmtId="0" fontId="7" fillId="9" borderId="0" xfId="0" applyFont="1" applyFill="1" applyAlignment="1">
      <alignment horizontal="left"/>
    </xf>
    <xf numFmtId="49" fontId="7" fillId="9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center"/>
    </xf>
    <xf numFmtId="0" fontId="11" fillId="32" borderId="0" xfId="0" applyFont="1" applyFill="1" applyAlignment="1">
      <alignment horizontal="center"/>
    </xf>
    <xf numFmtId="0" fontId="16" fillId="32" borderId="0" xfId="0" applyFont="1" applyFill="1" applyAlignment="1">
      <alignment horizontal="left"/>
    </xf>
    <xf numFmtId="49" fontId="16" fillId="32" borderId="0" xfId="0" applyNumberFormat="1" applyFont="1" applyFill="1" applyAlignment="1">
      <alignment horizontal="left"/>
    </xf>
    <xf numFmtId="0" fontId="8" fillId="33" borderId="0" xfId="0" applyFont="1" applyFill="1" applyAlignment="1">
      <alignment horizontal="center"/>
    </xf>
    <xf numFmtId="0" fontId="7" fillId="33" borderId="0" xfId="0" applyFont="1" applyFill="1" applyAlignment="1">
      <alignment horizontal="left"/>
    </xf>
    <xf numFmtId="49" fontId="7" fillId="33" borderId="0" xfId="0" applyNumberFormat="1" applyFont="1" applyFill="1" applyAlignment="1">
      <alignment horizontal="left"/>
    </xf>
    <xf numFmtId="0" fontId="13" fillId="33" borderId="0" xfId="0" applyFont="1" applyFill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0" borderId="2" xfId="0" applyFont="1" applyBorder="1"/>
    <xf numFmtId="0" fontId="7" fillId="24" borderId="0" xfId="0" applyFont="1" applyFill="1"/>
    <xf numFmtId="49" fontId="7" fillId="24" borderId="0" xfId="0" applyNumberFormat="1" applyFont="1" applyFill="1"/>
    <xf numFmtId="0" fontId="8" fillId="2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36" borderId="1" xfId="0" applyFont="1" applyFill="1" applyBorder="1" applyAlignment="1">
      <alignment horizontal="center"/>
    </xf>
    <xf numFmtId="0" fontId="7" fillId="33" borderId="1" xfId="0" applyFont="1" applyFill="1" applyBorder="1" applyAlignment="1">
      <alignment horizontal="center"/>
    </xf>
    <xf numFmtId="0" fontId="7" fillId="10" borderId="0" xfId="0" applyFont="1" applyFill="1"/>
    <xf numFmtId="49" fontId="7" fillId="10" borderId="0" xfId="0" applyNumberFormat="1" applyFont="1" applyFill="1"/>
    <xf numFmtId="0" fontId="7" fillId="26" borderId="1" xfId="0" applyFont="1" applyFill="1" applyBorder="1" applyAlignment="1">
      <alignment horizontal="center"/>
    </xf>
    <xf numFmtId="0" fontId="7" fillId="44" borderId="1" xfId="0" applyFont="1" applyFill="1" applyBorder="1" applyAlignment="1">
      <alignment horizontal="center"/>
    </xf>
    <xf numFmtId="0" fontId="7" fillId="45" borderId="0" xfId="0" applyFont="1" applyFill="1" applyAlignment="1">
      <alignment horizontal="center"/>
    </xf>
    <xf numFmtId="0" fontId="7" fillId="45" borderId="0" xfId="0" applyFont="1" applyFill="1"/>
    <xf numFmtId="49" fontId="7" fillId="45" borderId="0" xfId="0" applyNumberFormat="1" applyFont="1" applyFill="1"/>
    <xf numFmtId="0" fontId="11" fillId="46" borderId="0" xfId="0" applyFont="1" applyFill="1" applyAlignment="1">
      <alignment horizontal="center"/>
    </xf>
    <xf numFmtId="0" fontId="16" fillId="46" borderId="0" xfId="0" applyFont="1" applyFill="1"/>
    <xf numFmtId="49" fontId="16" fillId="46" borderId="0" xfId="0" applyNumberFormat="1" applyFont="1" applyFill="1"/>
    <xf numFmtId="0" fontId="13" fillId="45" borderId="0" xfId="0" applyFont="1" applyFill="1"/>
    <xf numFmtId="0" fontId="11" fillId="41" borderId="0" xfId="0" applyFont="1" applyFill="1" applyAlignment="1">
      <alignment horizontal="center"/>
    </xf>
    <xf numFmtId="0" fontId="16" fillId="41" borderId="0" xfId="0" applyFont="1" applyFill="1" applyAlignment="1">
      <alignment horizontal="left"/>
    </xf>
    <xf numFmtId="49" fontId="16" fillId="41" borderId="0" xfId="0" applyNumberFormat="1" applyFont="1" applyFill="1" applyAlignment="1">
      <alignment horizontal="left"/>
    </xf>
    <xf numFmtId="0" fontId="31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49" fontId="16" fillId="0" borderId="0" xfId="0" applyNumberFormat="1" applyFont="1"/>
    <xf numFmtId="0" fontId="7" fillId="40" borderId="1" xfId="0" applyFont="1" applyFill="1" applyBorder="1" applyAlignment="1">
      <alignment horizontal="center"/>
    </xf>
    <xf numFmtId="0" fontId="7" fillId="47" borderId="0" xfId="0" applyFont="1" applyFill="1" applyAlignment="1">
      <alignment horizontal="left"/>
    </xf>
    <xf numFmtId="49" fontId="7" fillId="47" borderId="0" xfId="0" applyNumberFormat="1" applyFont="1" applyFill="1" applyAlignment="1">
      <alignment horizontal="left"/>
    </xf>
    <xf numFmtId="0" fontId="7" fillId="47" borderId="1" xfId="0" applyFont="1" applyFill="1" applyBorder="1" applyAlignment="1">
      <alignment horizontal="center"/>
    </xf>
    <xf numFmtId="0" fontId="16" fillId="16" borderId="0" xfId="0" applyFont="1" applyFill="1"/>
    <xf numFmtId="49" fontId="16" fillId="16" borderId="0" xfId="0" applyNumberFormat="1" applyFont="1" applyFill="1"/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0" fontId="13" fillId="24" borderId="0" xfId="0" applyFont="1" applyFill="1"/>
    <xf numFmtId="0" fontId="7" fillId="49" borderId="1" xfId="0" applyFont="1" applyFill="1" applyBorder="1" applyAlignment="1">
      <alignment horizontal="center"/>
    </xf>
    <xf numFmtId="0" fontId="32" fillId="17" borderId="0" xfId="0" applyFont="1" applyFill="1" applyAlignment="1">
      <alignment horizontal="center"/>
    </xf>
    <xf numFmtId="0" fontId="33" fillId="17" borderId="0" xfId="0" applyFont="1" applyFill="1" applyAlignment="1">
      <alignment horizontal="left"/>
    </xf>
    <xf numFmtId="49" fontId="33" fillId="17" borderId="0" xfId="0" applyNumberFormat="1" applyFont="1" applyFill="1" applyAlignment="1">
      <alignment horizontal="left"/>
    </xf>
    <xf numFmtId="0" fontId="11" fillId="50" borderId="0" xfId="0" applyFont="1" applyFill="1" applyAlignment="1">
      <alignment horizontal="center"/>
    </xf>
    <xf numFmtId="49" fontId="16" fillId="14" borderId="0" xfId="0" applyNumberFormat="1" applyFont="1" applyFill="1" applyAlignment="1">
      <alignment horizontal="left"/>
    </xf>
    <xf numFmtId="0" fontId="16" fillId="14" borderId="0" xfId="0" applyFont="1" applyFill="1" applyAlignment="1">
      <alignment horizontal="left"/>
    </xf>
    <xf numFmtId="0" fontId="8" fillId="12" borderId="0" xfId="0" applyFont="1" applyFill="1" applyAlignment="1">
      <alignment horizontal="left"/>
    </xf>
    <xf numFmtId="0" fontId="8" fillId="37" borderId="0" xfId="0" applyFont="1" applyFill="1" applyAlignment="1">
      <alignment horizontal="left"/>
    </xf>
    <xf numFmtId="0" fontId="7" fillId="51" borderId="1" xfId="0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/>
    </xf>
    <xf numFmtId="0" fontId="34" fillId="52" borderId="0" xfId="0" applyFont="1" applyFill="1" applyAlignment="1">
      <alignment horizontal="center"/>
    </xf>
    <xf numFmtId="0" fontId="35" fillId="52" borderId="0" xfId="0" applyFont="1" applyFill="1" applyAlignment="1">
      <alignment horizontal="left"/>
    </xf>
    <xf numFmtId="49" fontId="35" fillId="52" borderId="0" xfId="0" applyNumberFormat="1" applyFont="1" applyFill="1" applyAlignment="1">
      <alignment horizontal="left"/>
    </xf>
    <xf numFmtId="0" fontId="8" fillId="53" borderId="0" xfId="0" applyFont="1" applyFill="1" applyAlignment="1">
      <alignment horizontal="center"/>
    </xf>
    <xf numFmtId="0" fontId="7" fillId="53" borderId="0" xfId="0" applyFont="1" applyFill="1" applyAlignment="1">
      <alignment horizontal="left"/>
    </xf>
    <xf numFmtId="49" fontId="7" fillId="53" borderId="0" xfId="0" applyNumberFormat="1" applyFont="1" applyFill="1" applyAlignment="1">
      <alignment horizontal="left"/>
    </xf>
    <xf numFmtId="0" fontId="7" fillId="53" borderId="1" xfId="0" applyFont="1" applyFill="1" applyBorder="1" applyAlignment="1">
      <alignment horizontal="center"/>
    </xf>
    <xf numFmtId="0" fontId="13" fillId="53" borderId="0" xfId="0" applyFont="1" applyFill="1" applyAlignment="1">
      <alignment horizontal="left"/>
    </xf>
    <xf numFmtId="0" fontId="11" fillId="54" borderId="0" xfId="0" applyFont="1" applyFill="1" applyAlignment="1">
      <alignment horizontal="center"/>
    </xf>
    <xf numFmtId="0" fontId="16" fillId="54" borderId="0" xfId="0" applyFont="1" applyFill="1" applyAlignment="1">
      <alignment horizontal="left"/>
    </xf>
    <xf numFmtId="49" fontId="16" fillId="54" borderId="0" xfId="0" applyNumberFormat="1" applyFont="1" applyFill="1" applyAlignment="1">
      <alignment horizontal="left"/>
    </xf>
    <xf numFmtId="0" fontId="8" fillId="55" borderId="0" xfId="0" applyFont="1" applyFill="1" applyAlignment="1">
      <alignment horizontal="center"/>
    </xf>
    <xf numFmtId="0" fontId="7" fillId="55" borderId="0" xfId="0" applyFont="1" applyFill="1" applyAlignment="1">
      <alignment horizontal="left"/>
    </xf>
    <xf numFmtId="49" fontId="7" fillId="55" borderId="0" xfId="0" applyNumberFormat="1" applyFont="1" applyFill="1" applyAlignment="1">
      <alignment horizontal="left"/>
    </xf>
    <xf numFmtId="0" fontId="7" fillId="55" borderId="1" xfId="0" applyFont="1" applyFill="1" applyBorder="1" applyAlignment="1">
      <alignment horizontal="center"/>
    </xf>
    <xf numFmtId="0" fontId="7" fillId="23" borderId="1" xfId="0" applyFont="1" applyFill="1" applyBorder="1" applyAlignment="1">
      <alignment horizontal="center"/>
    </xf>
    <xf numFmtId="0" fontId="37" fillId="15" borderId="0" xfId="0" applyFont="1" applyFill="1"/>
    <xf numFmtId="49" fontId="37" fillId="15" borderId="0" xfId="0" applyNumberFormat="1" applyFont="1" applyFill="1"/>
    <xf numFmtId="0" fontId="7" fillId="34" borderId="1" xfId="0" applyFont="1" applyFill="1" applyBorder="1" applyAlignment="1">
      <alignment horizontal="center"/>
    </xf>
    <xf numFmtId="0" fontId="7" fillId="56" borderId="1" xfId="0" applyFont="1" applyFill="1" applyBorder="1" applyAlignment="1">
      <alignment horizontal="center"/>
    </xf>
    <xf numFmtId="0" fontId="25" fillId="6" borderId="5" xfId="0" applyFont="1" applyFill="1" applyBorder="1" applyAlignment="1">
      <alignment horizontal="center"/>
    </xf>
    <xf numFmtId="0" fontId="26" fillId="6" borderId="6" xfId="0" applyFont="1" applyFill="1" applyBorder="1" applyAlignment="1">
      <alignment horizontal="left"/>
    </xf>
    <xf numFmtId="49" fontId="26" fillId="6" borderId="6" xfId="0" applyNumberFormat="1" applyFont="1" applyFill="1" applyBorder="1" applyAlignment="1">
      <alignment horizontal="left"/>
    </xf>
    <xf numFmtId="0" fontId="26" fillId="6" borderId="7" xfId="0" applyFont="1" applyFill="1" applyBorder="1" applyAlignment="1">
      <alignment horizontal="left"/>
    </xf>
    <xf numFmtId="0" fontId="8" fillId="47" borderId="8" xfId="0" applyFont="1" applyFill="1" applyBorder="1" applyAlignment="1">
      <alignment horizontal="center"/>
    </xf>
    <xf numFmtId="0" fontId="7" fillId="47" borderId="3" xfId="0" applyFont="1" applyFill="1" applyBorder="1" applyAlignment="1">
      <alignment horizontal="left"/>
    </xf>
    <xf numFmtId="0" fontId="8" fillId="47" borderId="9" xfId="0" applyFont="1" applyFill="1" applyBorder="1" applyAlignment="1">
      <alignment horizontal="center"/>
    </xf>
    <xf numFmtId="0" fontId="13" fillId="47" borderId="10" xfId="0" applyFont="1" applyFill="1" applyBorder="1" applyAlignment="1">
      <alignment horizontal="left"/>
    </xf>
    <xf numFmtId="49" fontId="7" fillId="47" borderId="10" xfId="0" applyNumberFormat="1" applyFont="1" applyFill="1" applyBorder="1" applyAlignment="1">
      <alignment horizontal="left"/>
    </xf>
    <xf numFmtId="0" fontId="7" fillId="47" borderId="11" xfId="0" applyFont="1" applyFill="1" applyBorder="1" applyAlignment="1">
      <alignment horizontal="left"/>
    </xf>
    <xf numFmtId="0" fontId="11" fillId="50" borderId="5" xfId="0" applyFont="1" applyFill="1" applyBorder="1" applyAlignment="1">
      <alignment horizontal="center"/>
    </xf>
    <xf numFmtId="0" fontId="16" fillId="50" borderId="6" xfId="0" applyFont="1" applyFill="1" applyBorder="1" applyAlignment="1">
      <alignment horizontal="left"/>
    </xf>
    <xf numFmtId="49" fontId="16" fillId="14" borderId="6" xfId="0" applyNumberFormat="1" applyFont="1" applyFill="1" applyBorder="1" applyAlignment="1">
      <alignment horizontal="left"/>
    </xf>
    <xf numFmtId="0" fontId="16" fillId="14" borderId="7" xfId="0" applyFont="1" applyFill="1" applyBorder="1" applyAlignment="1">
      <alignment horizontal="left"/>
    </xf>
    <xf numFmtId="0" fontId="7" fillId="9" borderId="8" xfId="0" applyFont="1" applyFill="1" applyBorder="1" applyAlignment="1">
      <alignment horizontal="left"/>
    </xf>
    <xf numFmtId="0" fontId="7" fillId="9" borderId="3" xfId="0" applyFont="1" applyFill="1" applyBorder="1" applyAlignment="1">
      <alignment horizontal="left"/>
    </xf>
    <xf numFmtId="0" fontId="7" fillId="9" borderId="9" xfId="0" applyFont="1" applyFill="1" applyBorder="1" applyAlignment="1">
      <alignment horizontal="left"/>
    </xf>
    <xf numFmtId="0" fontId="13" fillId="9" borderId="10" xfId="0" applyFont="1" applyFill="1" applyBorder="1" applyAlignment="1">
      <alignment horizontal="left"/>
    </xf>
    <xf numFmtId="49" fontId="7" fillId="9" borderId="10" xfId="0" applyNumberFormat="1" applyFont="1" applyFill="1" applyBorder="1" applyAlignment="1">
      <alignment horizontal="left"/>
    </xf>
    <xf numFmtId="0" fontId="7" fillId="9" borderId="11" xfId="0" applyFont="1" applyFill="1" applyBorder="1" applyAlignment="1">
      <alignment horizontal="left"/>
    </xf>
    <xf numFmtId="0" fontId="7" fillId="58" borderId="1" xfId="0" applyFont="1" applyFill="1" applyBorder="1" applyAlignment="1">
      <alignment horizontal="center"/>
    </xf>
    <xf numFmtId="0" fontId="20" fillId="57" borderId="5" xfId="0" applyFont="1" applyFill="1" applyBorder="1" applyAlignment="1">
      <alignment horizontal="center"/>
    </xf>
    <xf numFmtId="0" fontId="21" fillId="57" borderId="6" xfId="0" applyFont="1" applyFill="1" applyBorder="1" applyAlignment="1">
      <alignment horizontal="left"/>
    </xf>
    <xf numFmtId="49" fontId="21" fillId="57" borderId="6" xfId="0" applyNumberFormat="1" applyFont="1" applyFill="1" applyBorder="1" applyAlignment="1">
      <alignment horizontal="left"/>
    </xf>
    <xf numFmtId="0" fontId="21" fillId="57" borderId="7" xfId="0" applyFont="1" applyFill="1" applyBorder="1" applyAlignment="1">
      <alignment horizontal="left"/>
    </xf>
    <xf numFmtId="0" fontId="8" fillId="58" borderId="8" xfId="0" applyFont="1" applyFill="1" applyBorder="1" applyAlignment="1">
      <alignment horizontal="center"/>
    </xf>
    <xf numFmtId="0" fontId="7" fillId="58" borderId="0" xfId="0" applyFont="1" applyFill="1" applyAlignment="1">
      <alignment horizontal="left"/>
    </xf>
    <xf numFmtId="49" fontId="7" fillId="58" borderId="0" xfId="0" applyNumberFormat="1" applyFont="1" applyFill="1" applyAlignment="1">
      <alignment horizontal="left"/>
    </xf>
    <xf numFmtId="0" fontId="7" fillId="58" borderId="3" xfId="0" applyFont="1" applyFill="1" applyBorder="1" applyAlignment="1">
      <alignment horizontal="left"/>
    </xf>
    <xf numFmtId="0" fontId="8" fillId="58" borderId="9" xfId="0" applyFont="1" applyFill="1" applyBorder="1" applyAlignment="1">
      <alignment horizontal="center"/>
    </xf>
    <xf numFmtId="0" fontId="13" fillId="58" borderId="10" xfId="0" applyFont="1" applyFill="1" applyBorder="1" applyAlignment="1">
      <alignment horizontal="left"/>
    </xf>
    <xf numFmtId="49" fontId="7" fillId="58" borderId="10" xfId="0" applyNumberFormat="1" applyFont="1" applyFill="1" applyBorder="1" applyAlignment="1">
      <alignment horizontal="left"/>
    </xf>
    <xf numFmtId="0" fontId="7" fillId="58" borderId="11" xfId="0" applyFont="1" applyFill="1" applyBorder="1" applyAlignment="1">
      <alignment horizontal="left"/>
    </xf>
    <xf numFmtId="0" fontId="7" fillId="60" borderId="1" xfId="0" applyFont="1" applyFill="1" applyBorder="1" applyAlignment="1">
      <alignment horizontal="center"/>
    </xf>
    <xf numFmtId="0" fontId="7" fillId="62" borderId="1" xfId="0" applyFont="1" applyFill="1" applyBorder="1" applyAlignment="1">
      <alignment horizontal="center"/>
    </xf>
    <xf numFmtId="0" fontId="16" fillId="18" borderId="6" xfId="0" applyFont="1" applyFill="1" applyBorder="1" applyAlignment="1">
      <alignment horizontal="left"/>
    </xf>
    <xf numFmtId="49" fontId="16" fillId="18" borderId="6" xfId="0" applyNumberFormat="1" applyFont="1" applyFill="1" applyBorder="1" applyAlignment="1">
      <alignment horizontal="left"/>
    </xf>
    <xf numFmtId="0" fontId="16" fillId="18" borderId="7" xfId="0" applyFont="1" applyFill="1" applyBorder="1" applyAlignment="1">
      <alignment horizontal="left"/>
    </xf>
    <xf numFmtId="0" fontId="8" fillId="23" borderId="8" xfId="0" applyFont="1" applyFill="1" applyBorder="1" applyAlignment="1">
      <alignment horizontal="center"/>
    </xf>
    <xf numFmtId="0" fontId="7" fillId="23" borderId="3" xfId="0" applyFont="1" applyFill="1" applyBorder="1" applyAlignment="1">
      <alignment horizontal="left"/>
    </xf>
    <xf numFmtId="0" fontId="8" fillId="23" borderId="9" xfId="0" applyFont="1" applyFill="1" applyBorder="1" applyAlignment="1">
      <alignment horizontal="center"/>
    </xf>
    <xf numFmtId="0" fontId="13" fillId="23" borderId="10" xfId="0" applyFont="1" applyFill="1" applyBorder="1" applyAlignment="1">
      <alignment horizontal="left"/>
    </xf>
    <xf numFmtId="49" fontId="7" fillId="23" borderId="10" xfId="0" applyNumberFormat="1" applyFont="1" applyFill="1" applyBorder="1" applyAlignment="1">
      <alignment horizontal="left"/>
    </xf>
    <xf numFmtId="0" fontId="7" fillId="23" borderId="11" xfId="0" applyFont="1" applyFill="1" applyBorder="1" applyAlignment="1">
      <alignment horizontal="left"/>
    </xf>
    <xf numFmtId="0" fontId="8" fillId="19" borderId="5" xfId="0" applyFont="1" applyFill="1" applyBorder="1" applyAlignment="1">
      <alignment horizontal="center"/>
    </xf>
    <xf numFmtId="0" fontId="7" fillId="19" borderId="6" xfId="0" applyFont="1" applyFill="1" applyBorder="1" applyAlignment="1">
      <alignment horizontal="left"/>
    </xf>
    <xf numFmtId="49" fontId="7" fillId="19" borderId="6" xfId="0" applyNumberFormat="1" applyFont="1" applyFill="1" applyBorder="1" applyAlignment="1">
      <alignment horizontal="left"/>
    </xf>
    <xf numFmtId="0" fontId="7" fillId="19" borderId="7" xfId="0" applyFont="1" applyFill="1" applyBorder="1" applyAlignment="1">
      <alignment horizontal="left"/>
    </xf>
    <xf numFmtId="0" fontId="8" fillId="19" borderId="8" xfId="0" applyFont="1" applyFill="1" applyBorder="1" applyAlignment="1">
      <alignment horizontal="center"/>
    </xf>
    <xf numFmtId="0" fontId="7" fillId="19" borderId="0" xfId="0" applyFont="1" applyFill="1" applyAlignment="1">
      <alignment horizontal="left"/>
    </xf>
    <xf numFmtId="49" fontId="7" fillId="19" borderId="0" xfId="0" applyNumberFormat="1" applyFont="1" applyFill="1" applyAlignment="1">
      <alignment horizontal="left"/>
    </xf>
    <xf numFmtId="0" fontId="7" fillId="19" borderId="3" xfId="0" applyFont="1" applyFill="1" applyBorder="1" applyAlignment="1">
      <alignment horizontal="left"/>
    </xf>
    <xf numFmtId="0" fontId="8" fillId="19" borderId="9" xfId="0" applyFont="1" applyFill="1" applyBorder="1" applyAlignment="1">
      <alignment horizontal="center"/>
    </xf>
    <xf numFmtId="49" fontId="7" fillId="19" borderId="10" xfId="0" applyNumberFormat="1" applyFont="1" applyFill="1" applyBorder="1" applyAlignment="1">
      <alignment horizontal="left"/>
    </xf>
    <xf numFmtId="0" fontId="7" fillId="19" borderId="11" xfId="0" applyFont="1" applyFill="1" applyBorder="1" applyAlignment="1">
      <alignment horizontal="left"/>
    </xf>
    <xf numFmtId="0" fontId="13" fillId="19" borderId="10" xfId="0" applyFont="1" applyFill="1" applyBorder="1" applyAlignment="1">
      <alignment horizontal="left"/>
    </xf>
    <xf numFmtId="0" fontId="7" fillId="63" borderId="1" xfId="0" applyFont="1" applyFill="1" applyBorder="1" applyAlignment="1">
      <alignment horizontal="center"/>
    </xf>
    <xf numFmtId="0" fontId="11" fillId="64" borderId="5" xfId="0" applyFont="1" applyFill="1" applyBorder="1" applyAlignment="1">
      <alignment horizontal="center"/>
    </xf>
    <xf numFmtId="0" fontId="16" fillId="64" borderId="6" xfId="0" applyFont="1" applyFill="1" applyBorder="1" applyAlignment="1">
      <alignment horizontal="left"/>
    </xf>
    <xf numFmtId="49" fontId="16" fillId="64" borderId="6" xfId="0" applyNumberFormat="1" applyFont="1" applyFill="1" applyBorder="1" applyAlignment="1">
      <alignment horizontal="left"/>
    </xf>
    <xf numFmtId="0" fontId="16" fillId="64" borderId="7" xfId="0" applyFont="1" applyFill="1" applyBorder="1" applyAlignment="1">
      <alignment horizontal="left"/>
    </xf>
    <xf numFmtId="0" fontId="14" fillId="63" borderId="8" xfId="0" applyFont="1" applyFill="1" applyBorder="1" applyAlignment="1">
      <alignment horizontal="center"/>
    </xf>
    <xf numFmtId="0" fontId="15" fillId="63" borderId="0" xfId="0" applyFont="1" applyFill="1" applyAlignment="1">
      <alignment horizontal="left"/>
    </xf>
    <xf numFmtId="49" fontId="15" fillId="63" borderId="0" xfId="0" applyNumberFormat="1" applyFont="1" applyFill="1" applyAlignment="1">
      <alignment horizontal="left"/>
    </xf>
    <xf numFmtId="0" fontId="15" fillId="63" borderId="3" xfId="0" applyFont="1" applyFill="1" applyBorder="1" applyAlignment="1">
      <alignment horizontal="left"/>
    </xf>
    <xf numFmtId="0" fontId="17" fillId="63" borderId="0" xfId="1" applyFont="1" applyFill="1" applyBorder="1" applyAlignment="1">
      <alignment horizontal="left"/>
    </xf>
    <xf numFmtId="0" fontId="14" fillId="63" borderId="9" xfId="0" applyFont="1" applyFill="1" applyBorder="1" applyAlignment="1">
      <alignment horizontal="center"/>
    </xf>
    <xf numFmtId="0" fontId="39" fillId="63" borderId="10" xfId="0" applyFont="1" applyFill="1" applyBorder="1" applyAlignment="1">
      <alignment horizontal="left"/>
    </xf>
    <xf numFmtId="49" fontId="15" fillId="63" borderId="10" xfId="0" applyNumberFormat="1" applyFont="1" applyFill="1" applyBorder="1" applyAlignment="1">
      <alignment horizontal="left"/>
    </xf>
    <xf numFmtId="0" fontId="15" fillId="63" borderId="11" xfId="0" applyFont="1" applyFill="1" applyBorder="1" applyAlignment="1">
      <alignment horizontal="left"/>
    </xf>
    <xf numFmtId="0" fontId="11" fillId="61" borderId="5" xfId="0" applyFont="1" applyFill="1" applyBorder="1" applyAlignment="1">
      <alignment horizontal="center"/>
    </xf>
    <xf numFmtId="0" fontId="16" fillId="61" borderId="6" xfId="0" applyFont="1" applyFill="1" applyBorder="1" applyAlignment="1">
      <alignment horizontal="left"/>
    </xf>
    <xf numFmtId="49" fontId="16" fillId="61" borderId="6" xfId="0" applyNumberFormat="1" applyFont="1" applyFill="1" applyBorder="1" applyAlignment="1">
      <alignment horizontal="left"/>
    </xf>
    <xf numFmtId="0" fontId="16" fillId="61" borderId="7" xfId="0" applyFont="1" applyFill="1" applyBorder="1" applyAlignment="1">
      <alignment horizontal="left"/>
    </xf>
    <xf numFmtId="0" fontId="8" fillId="62" borderId="8" xfId="0" applyFont="1" applyFill="1" applyBorder="1" applyAlignment="1">
      <alignment horizontal="center"/>
    </xf>
    <xf numFmtId="0" fontId="7" fillId="62" borderId="0" xfId="0" applyFont="1" applyFill="1" applyAlignment="1">
      <alignment horizontal="left"/>
    </xf>
    <xf numFmtId="49" fontId="7" fillId="62" borderId="0" xfId="0" applyNumberFormat="1" applyFont="1" applyFill="1" applyAlignment="1">
      <alignment horizontal="left"/>
    </xf>
    <xf numFmtId="0" fontId="7" fillId="62" borderId="3" xfId="0" applyFont="1" applyFill="1" applyBorder="1" applyAlignment="1">
      <alignment horizontal="left"/>
    </xf>
    <xf numFmtId="0" fontId="8" fillId="62" borderId="9" xfId="0" applyFont="1" applyFill="1" applyBorder="1" applyAlignment="1">
      <alignment horizontal="center"/>
    </xf>
    <xf numFmtId="0" fontId="13" fillId="62" borderId="10" xfId="0" applyFont="1" applyFill="1" applyBorder="1" applyAlignment="1">
      <alignment horizontal="left"/>
    </xf>
    <xf numFmtId="49" fontId="7" fillId="62" borderId="10" xfId="0" applyNumberFormat="1" applyFont="1" applyFill="1" applyBorder="1" applyAlignment="1">
      <alignment horizontal="left"/>
    </xf>
    <xf numFmtId="0" fontId="7" fillId="62" borderId="11" xfId="0" applyFont="1" applyFill="1" applyBorder="1" applyAlignment="1">
      <alignment horizontal="left"/>
    </xf>
    <xf numFmtId="0" fontId="38" fillId="59" borderId="5" xfId="0" applyFont="1" applyFill="1" applyBorder="1" applyAlignment="1">
      <alignment horizontal="center"/>
    </xf>
    <xf numFmtId="0" fontId="22" fillId="59" borderId="6" xfId="0" applyFont="1" applyFill="1" applyBorder="1" applyAlignment="1">
      <alignment horizontal="left"/>
    </xf>
    <xf numFmtId="49" fontId="22" fillId="59" borderId="6" xfId="0" applyNumberFormat="1" applyFont="1" applyFill="1" applyBorder="1" applyAlignment="1">
      <alignment horizontal="left"/>
    </xf>
    <xf numFmtId="0" fontId="22" fillId="59" borderId="7" xfId="0" applyFont="1" applyFill="1" applyBorder="1" applyAlignment="1">
      <alignment horizontal="left"/>
    </xf>
    <xf numFmtId="0" fontId="8" fillId="60" borderId="8" xfId="0" applyFont="1" applyFill="1" applyBorder="1" applyAlignment="1">
      <alignment horizontal="center"/>
    </xf>
    <xf numFmtId="0" fontId="7" fillId="60" borderId="0" xfId="0" applyFont="1" applyFill="1" applyAlignment="1">
      <alignment horizontal="left"/>
    </xf>
    <xf numFmtId="49" fontId="7" fillId="60" borderId="0" xfId="0" applyNumberFormat="1" applyFont="1" applyFill="1" applyAlignment="1">
      <alignment horizontal="left"/>
    </xf>
    <xf numFmtId="0" fontId="7" fillId="60" borderId="3" xfId="0" applyFont="1" applyFill="1" applyBorder="1" applyAlignment="1">
      <alignment horizontal="left"/>
    </xf>
    <xf numFmtId="0" fontId="8" fillId="60" borderId="9" xfId="0" applyFont="1" applyFill="1" applyBorder="1" applyAlignment="1">
      <alignment horizontal="center"/>
    </xf>
    <xf numFmtId="0" fontId="13" fillId="60" borderId="10" xfId="0" applyFont="1" applyFill="1" applyBorder="1" applyAlignment="1">
      <alignment horizontal="left"/>
    </xf>
    <xf numFmtId="49" fontId="7" fillId="60" borderId="10" xfId="0" applyNumberFormat="1" applyFont="1" applyFill="1" applyBorder="1" applyAlignment="1">
      <alignment horizontal="left"/>
    </xf>
    <xf numFmtId="0" fontId="7" fillId="60" borderId="11" xfId="0" applyFont="1" applyFill="1" applyBorder="1" applyAlignment="1">
      <alignment horizontal="left"/>
    </xf>
    <xf numFmtId="0" fontId="27" fillId="6" borderId="5" xfId="0" applyFont="1" applyFill="1" applyBorder="1" applyAlignment="1">
      <alignment horizontal="center"/>
    </xf>
    <xf numFmtId="0" fontId="28" fillId="6" borderId="6" xfId="0" applyFont="1" applyFill="1" applyBorder="1" applyAlignment="1">
      <alignment horizontal="left"/>
    </xf>
    <xf numFmtId="49" fontId="28" fillId="6" borderId="6" xfId="0" applyNumberFormat="1" applyFont="1" applyFill="1" applyBorder="1" applyAlignment="1">
      <alignment horizontal="left"/>
    </xf>
    <xf numFmtId="0" fontId="28" fillId="6" borderId="7" xfId="0" applyFont="1" applyFill="1" applyBorder="1" applyAlignment="1">
      <alignment horizontal="left"/>
    </xf>
    <xf numFmtId="0" fontId="8" fillId="24" borderId="8" xfId="0" applyFont="1" applyFill="1" applyBorder="1" applyAlignment="1">
      <alignment horizontal="center"/>
    </xf>
    <xf numFmtId="0" fontId="8" fillId="24" borderId="9" xfId="0" applyFont="1" applyFill="1" applyBorder="1" applyAlignment="1">
      <alignment horizontal="center"/>
    </xf>
    <xf numFmtId="0" fontId="7" fillId="48" borderId="1" xfId="0" applyFont="1" applyFill="1" applyBorder="1" applyAlignment="1">
      <alignment horizontal="center"/>
    </xf>
    <xf numFmtId="0" fontId="34" fillId="52" borderId="5" xfId="0" applyFont="1" applyFill="1" applyBorder="1" applyAlignment="1">
      <alignment horizontal="center"/>
    </xf>
    <xf numFmtId="0" fontId="35" fillId="52" borderId="6" xfId="0" applyFont="1" applyFill="1" applyBorder="1" applyAlignment="1">
      <alignment horizontal="left"/>
    </xf>
    <xf numFmtId="49" fontId="35" fillId="52" borderId="6" xfId="0" applyNumberFormat="1" applyFont="1" applyFill="1" applyBorder="1" applyAlignment="1">
      <alignment horizontal="left"/>
    </xf>
    <xf numFmtId="0" fontId="35" fillId="52" borderId="7" xfId="0" applyFont="1" applyFill="1" applyBorder="1" applyAlignment="1">
      <alignment horizontal="left"/>
    </xf>
    <xf numFmtId="0" fontId="8" fillId="53" borderId="8" xfId="0" applyFont="1" applyFill="1" applyBorder="1" applyAlignment="1">
      <alignment horizontal="center"/>
    </xf>
    <xf numFmtId="0" fontId="7" fillId="53" borderId="3" xfId="0" applyFont="1" applyFill="1" applyBorder="1" applyAlignment="1">
      <alignment horizontal="left"/>
    </xf>
    <xf numFmtId="0" fontId="8" fillId="53" borderId="9" xfId="0" applyFont="1" applyFill="1" applyBorder="1" applyAlignment="1">
      <alignment horizontal="center"/>
    </xf>
    <xf numFmtId="0" fontId="13" fillId="53" borderId="10" xfId="0" applyFont="1" applyFill="1" applyBorder="1" applyAlignment="1">
      <alignment horizontal="left"/>
    </xf>
    <xf numFmtId="49" fontId="7" fillId="53" borderId="10" xfId="0" applyNumberFormat="1" applyFont="1" applyFill="1" applyBorder="1" applyAlignment="1">
      <alignment horizontal="left"/>
    </xf>
    <xf numFmtId="0" fontId="7" fillId="53" borderId="11" xfId="0" applyFont="1" applyFill="1" applyBorder="1" applyAlignment="1">
      <alignment horizontal="left"/>
    </xf>
    <xf numFmtId="0" fontId="11" fillId="32" borderId="5" xfId="0" applyFont="1" applyFill="1" applyBorder="1" applyAlignment="1">
      <alignment horizontal="center"/>
    </xf>
    <xf numFmtId="0" fontId="16" fillId="32" borderId="6" xfId="0" applyFont="1" applyFill="1" applyBorder="1" applyAlignment="1">
      <alignment horizontal="left"/>
    </xf>
    <xf numFmtId="49" fontId="16" fillId="32" borderId="6" xfId="0" applyNumberFormat="1" applyFont="1" applyFill="1" applyBorder="1" applyAlignment="1">
      <alignment horizontal="left"/>
    </xf>
    <xf numFmtId="0" fontId="16" fillId="32" borderId="7" xfId="0" applyFont="1" applyFill="1" applyBorder="1" applyAlignment="1">
      <alignment horizontal="left"/>
    </xf>
    <xf numFmtId="0" fontId="8" fillId="33" borderId="8" xfId="0" applyFont="1" applyFill="1" applyBorder="1" applyAlignment="1">
      <alignment horizontal="center"/>
    </xf>
    <xf numFmtId="0" fontId="7" fillId="33" borderId="3" xfId="0" applyFont="1" applyFill="1" applyBorder="1" applyAlignment="1">
      <alignment horizontal="left"/>
    </xf>
    <xf numFmtId="0" fontId="8" fillId="33" borderId="9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left"/>
    </xf>
    <xf numFmtId="49" fontId="7" fillId="33" borderId="10" xfId="0" applyNumberFormat="1" applyFont="1" applyFill="1" applyBorder="1" applyAlignment="1">
      <alignment horizontal="left"/>
    </xf>
    <xf numFmtId="0" fontId="7" fillId="33" borderId="11" xfId="0" applyFont="1" applyFill="1" applyBorder="1" applyAlignment="1">
      <alignment horizontal="left"/>
    </xf>
    <xf numFmtId="0" fontId="8" fillId="65" borderId="5" xfId="0" applyFont="1" applyFill="1" applyBorder="1" applyAlignment="1">
      <alignment horizontal="center"/>
    </xf>
    <xf numFmtId="0" fontId="7" fillId="65" borderId="6" xfId="0" applyFont="1" applyFill="1" applyBorder="1" applyAlignment="1">
      <alignment horizontal="left"/>
    </xf>
    <xf numFmtId="49" fontId="7" fillId="65" borderId="6" xfId="0" applyNumberFormat="1" applyFont="1" applyFill="1" applyBorder="1" applyAlignment="1">
      <alignment horizontal="left"/>
    </xf>
    <xf numFmtId="0" fontId="7" fillId="65" borderId="7" xfId="0" applyFont="1" applyFill="1" applyBorder="1" applyAlignment="1">
      <alignment horizontal="left"/>
    </xf>
    <xf numFmtId="0" fontId="8" fillId="48" borderId="8" xfId="0" applyFont="1" applyFill="1" applyBorder="1" applyAlignment="1">
      <alignment horizontal="center"/>
    </xf>
    <xf numFmtId="0" fontId="7" fillId="48" borderId="0" xfId="0" applyFont="1" applyFill="1" applyAlignment="1">
      <alignment horizontal="left"/>
    </xf>
    <xf numFmtId="49" fontId="7" fillId="48" borderId="0" xfId="0" applyNumberFormat="1" applyFont="1" applyFill="1" applyAlignment="1">
      <alignment horizontal="left"/>
    </xf>
    <xf numFmtId="0" fontId="7" fillId="48" borderId="3" xfId="0" applyFont="1" applyFill="1" applyBorder="1" applyAlignment="1">
      <alignment horizontal="left"/>
    </xf>
    <xf numFmtId="0" fontId="8" fillId="48" borderId="9" xfId="0" applyFont="1" applyFill="1" applyBorder="1" applyAlignment="1">
      <alignment horizontal="center"/>
    </xf>
    <xf numFmtId="0" fontId="13" fillId="48" borderId="10" xfId="0" applyFont="1" applyFill="1" applyBorder="1" applyAlignment="1">
      <alignment horizontal="left"/>
    </xf>
    <xf numFmtId="49" fontId="7" fillId="48" borderId="10" xfId="0" applyNumberFormat="1" applyFont="1" applyFill="1" applyBorder="1" applyAlignment="1">
      <alignment horizontal="left"/>
    </xf>
    <xf numFmtId="0" fontId="7" fillId="48" borderId="11" xfId="0" applyFont="1" applyFill="1" applyBorder="1" applyAlignment="1">
      <alignment horizontal="left"/>
    </xf>
    <xf numFmtId="0" fontId="29" fillId="20" borderId="5" xfId="0" applyFont="1" applyFill="1" applyBorder="1" applyAlignment="1">
      <alignment horizontal="center"/>
    </xf>
    <xf numFmtId="49" fontId="30" fillId="20" borderId="6" xfId="0" applyNumberFormat="1" applyFont="1" applyFill="1" applyBorder="1" applyAlignment="1">
      <alignment horizontal="left"/>
    </xf>
    <xf numFmtId="0" fontId="30" fillId="20" borderId="7" xfId="0" applyFont="1" applyFill="1" applyBorder="1" applyAlignment="1">
      <alignment horizontal="left"/>
    </xf>
    <xf numFmtId="0" fontId="8" fillId="26" borderId="8" xfId="0" applyFont="1" applyFill="1" applyBorder="1" applyAlignment="1">
      <alignment horizontal="center"/>
    </xf>
    <xf numFmtId="0" fontId="8" fillId="26" borderId="9" xfId="0" applyFont="1" applyFill="1" applyBorder="1" applyAlignment="1">
      <alignment horizontal="center"/>
    </xf>
    <xf numFmtId="0" fontId="36" fillId="15" borderId="0" xfId="0" applyFont="1" applyFill="1" applyAlignment="1">
      <alignment horizontal="center"/>
    </xf>
    <xf numFmtId="0" fontId="8" fillId="66" borderId="8" xfId="0" applyFont="1" applyFill="1" applyBorder="1" applyAlignment="1">
      <alignment horizontal="left"/>
    </xf>
    <xf numFmtId="49" fontId="7" fillId="66" borderId="0" xfId="0" applyNumberFormat="1" applyFont="1" applyFill="1" applyAlignment="1">
      <alignment horizontal="left"/>
    </xf>
    <xf numFmtId="0" fontId="7" fillId="66" borderId="3" xfId="0" applyFont="1" applyFill="1" applyBorder="1" applyAlignment="1">
      <alignment horizontal="left"/>
    </xf>
    <xf numFmtId="0" fontId="8" fillId="66" borderId="9" xfId="0" applyFont="1" applyFill="1" applyBorder="1" applyAlignment="1">
      <alignment horizontal="left"/>
    </xf>
    <xf numFmtId="49" fontId="7" fillId="66" borderId="10" xfId="0" applyNumberFormat="1" applyFont="1" applyFill="1" applyBorder="1" applyAlignment="1">
      <alignment horizontal="left"/>
    </xf>
    <xf numFmtId="0" fontId="7" fillId="66" borderId="11" xfId="0" applyFont="1" applyFill="1" applyBorder="1" applyAlignment="1">
      <alignment horizontal="left"/>
    </xf>
    <xf numFmtId="0" fontId="16" fillId="41" borderId="0" xfId="0" applyFont="1" applyFill="1"/>
    <xf numFmtId="0" fontId="24" fillId="27" borderId="0" xfId="0" applyFont="1" applyFill="1"/>
    <xf numFmtId="0" fontId="7" fillId="25" borderId="0" xfId="0" applyFont="1" applyFill="1"/>
    <xf numFmtId="0" fontId="13" fillId="25" borderId="0" xfId="0" applyFont="1" applyFill="1"/>
    <xf numFmtId="0" fontId="33" fillId="17" borderId="0" xfId="0" applyFont="1" applyFill="1"/>
    <xf numFmtId="0" fontId="7" fillId="23" borderId="0" xfId="0" applyFont="1" applyFill="1"/>
    <xf numFmtId="0" fontId="13" fillId="23" borderId="0" xfId="0" applyFont="1" applyFill="1"/>
    <xf numFmtId="0" fontId="16" fillId="50" borderId="0" xfId="0" applyFont="1" applyFill="1"/>
    <xf numFmtId="0" fontId="7" fillId="9" borderId="0" xfId="0" applyFont="1" applyFill="1"/>
    <xf numFmtId="0" fontId="13" fillId="9" borderId="0" xfId="0" applyFont="1" applyFill="1"/>
    <xf numFmtId="0" fontId="28" fillId="6" borderId="6" xfId="0" applyFont="1" applyFill="1" applyBorder="1"/>
    <xf numFmtId="0" fontId="13" fillId="24" borderId="10" xfId="0" applyFont="1" applyFill="1" applyBorder="1"/>
    <xf numFmtId="0" fontId="16" fillId="54" borderId="0" xfId="0" applyFont="1" applyFill="1"/>
    <xf numFmtId="0" fontId="7" fillId="55" borderId="0" xfId="0" applyFont="1" applyFill="1"/>
    <xf numFmtId="0" fontId="13" fillId="55" borderId="0" xfId="0" applyFont="1" applyFill="1"/>
    <xf numFmtId="0" fontId="35" fillId="52" borderId="0" xfId="0" applyFont="1" applyFill="1"/>
    <xf numFmtId="0" fontId="7" fillId="53" borderId="0" xfId="0" applyFont="1" applyFill="1"/>
    <xf numFmtId="0" fontId="13" fillId="53" borderId="0" xfId="0" applyFont="1" applyFill="1"/>
    <xf numFmtId="0" fontId="16" fillId="32" borderId="6" xfId="0" applyFont="1" applyFill="1" applyBorder="1"/>
    <xf numFmtId="0" fontId="7" fillId="33" borderId="0" xfId="0" applyFont="1" applyFill="1"/>
    <xf numFmtId="0" fontId="13" fillId="33" borderId="10" xfId="0" applyFont="1" applyFill="1" applyBorder="1"/>
    <xf numFmtId="0" fontId="16" fillId="64" borderId="6" xfId="0" applyFont="1" applyFill="1" applyBorder="1"/>
    <xf numFmtId="0" fontId="15" fillId="63" borderId="0" xfId="0" applyFont="1" applyFill="1"/>
    <xf numFmtId="0" fontId="17" fillId="63" borderId="0" xfId="1" applyFont="1" applyFill="1" applyBorder="1" applyAlignment="1"/>
    <xf numFmtId="0" fontId="39" fillId="63" borderId="10" xfId="0" applyFont="1" applyFill="1" applyBorder="1"/>
    <xf numFmtId="0" fontId="7" fillId="19" borderId="6" xfId="0" applyFont="1" applyFill="1" applyBorder="1"/>
    <xf numFmtId="0" fontId="7" fillId="19" borderId="0" xfId="0" applyFont="1" applyFill="1"/>
    <xf numFmtId="0" fontId="13" fillId="19" borderId="10" xfId="0" applyFont="1" applyFill="1" applyBorder="1"/>
    <xf numFmtId="0" fontId="7" fillId="66" borderId="0" xfId="0" applyFont="1" applyFill="1"/>
    <xf numFmtId="0" fontId="13" fillId="66" borderId="10" xfId="0" applyFont="1" applyFill="1" applyBorder="1"/>
    <xf numFmtId="0" fontId="21" fillId="57" borderId="6" xfId="0" applyFont="1" applyFill="1" applyBorder="1"/>
    <xf numFmtId="0" fontId="7" fillId="58" borderId="0" xfId="0" applyFont="1" applyFill="1"/>
    <xf numFmtId="0" fontId="13" fillId="58" borderId="10" xfId="0" applyFont="1" applyFill="1" applyBorder="1"/>
    <xf numFmtId="0" fontId="30" fillId="20" borderId="6" xfId="0" applyFont="1" applyFill="1" applyBorder="1"/>
    <xf numFmtId="0" fontId="7" fillId="26" borderId="0" xfId="0" applyFont="1" applyFill="1"/>
    <xf numFmtId="0" fontId="13" fillId="26" borderId="10" xfId="0" applyFont="1" applyFill="1" applyBorder="1"/>
    <xf numFmtId="0" fontId="7" fillId="65" borderId="6" xfId="0" applyFont="1" applyFill="1" applyBorder="1"/>
    <xf numFmtId="0" fontId="7" fillId="48" borderId="0" xfId="0" applyFont="1" applyFill="1"/>
    <xf numFmtId="0" fontId="13" fillId="48" borderId="10" xfId="0" applyFont="1" applyFill="1" applyBorder="1"/>
    <xf numFmtId="0" fontId="11" fillId="67" borderId="5" xfId="0" applyFont="1" applyFill="1" applyBorder="1" applyAlignment="1">
      <alignment horizontal="center"/>
    </xf>
    <xf numFmtId="0" fontId="16" fillId="67" borderId="6" xfId="0" applyFont="1" applyFill="1" applyBorder="1"/>
    <xf numFmtId="49" fontId="16" fillId="67" borderId="6" xfId="0" applyNumberFormat="1" applyFont="1" applyFill="1" applyBorder="1" applyAlignment="1">
      <alignment horizontal="center"/>
    </xf>
    <xf numFmtId="0" fontId="16" fillId="67" borderId="7" xfId="0" applyFont="1" applyFill="1" applyBorder="1" applyAlignment="1">
      <alignment horizontal="center"/>
    </xf>
    <xf numFmtId="0" fontId="7" fillId="68" borderId="1" xfId="0" applyFont="1" applyFill="1" applyBorder="1" applyAlignment="1">
      <alignment horizontal="center"/>
    </xf>
    <xf numFmtId="0" fontId="11" fillId="70" borderId="5" xfId="0" applyFont="1" applyFill="1" applyBorder="1" applyAlignment="1">
      <alignment horizontal="center"/>
    </xf>
    <xf numFmtId="0" fontId="16" fillId="70" borderId="6" xfId="0" applyFont="1" applyFill="1" applyBorder="1" applyAlignment="1">
      <alignment horizontal="left"/>
    </xf>
    <xf numFmtId="49" fontId="16" fillId="70" borderId="6" xfId="0" applyNumberFormat="1" applyFont="1" applyFill="1" applyBorder="1" applyAlignment="1">
      <alignment horizontal="left"/>
    </xf>
    <xf numFmtId="0" fontId="16" fillId="70" borderId="7" xfId="0" applyFont="1" applyFill="1" applyBorder="1" applyAlignment="1">
      <alignment horizontal="left"/>
    </xf>
    <xf numFmtId="0" fontId="8" fillId="69" borderId="8" xfId="0" applyFont="1" applyFill="1" applyBorder="1" applyAlignment="1">
      <alignment horizontal="center"/>
    </xf>
    <xf numFmtId="0" fontId="7" fillId="69" borderId="0" xfId="0" applyFont="1" applyFill="1" applyAlignment="1">
      <alignment horizontal="left"/>
    </xf>
    <xf numFmtId="49" fontId="7" fillId="69" borderId="0" xfId="0" applyNumberFormat="1" applyFont="1" applyFill="1" applyAlignment="1">
      <alignment horizontal="left"/>
    </xf>
    <xf numFmtId="0" fontId="7" fillId="69" borderId="3" xfId="0" applyFont="1" applyFill="1" applyBorder="1" applyAlignment="1">
      <alignment horizontal="left"/>
    </xf>
    <xf numFmtId="0" fontId="8" fillId="69" borderId="9" xfId="0" applyFont="1" applyFill="1" applyBorder="1" applyAlignment="1">
      <alignment horizontal="center"/>
    </xf>
    <xf numFmtId="0" fontId="13" fillId="69" borderId="10" xfId="0" applyFont="1" applyFill="1" applyBorder="1" applyAlignment="1">
      <alignment horizontal="left"/>
    </xf>
    <xf numFmtId="49" fontId="7" fillId="69" borderId="10" xfId="0" applyNumberFormat="1" applyFont="1" applyFill="1" applyBorder="1" applyAlignment="1">
      <alignment horizontal="left"/>
    </xf>
    <xf numFmtId="0" fontId="7" fillId="69" borderId="11" xfId="0" applyFont="1" applyFill="1" applyBorder="1" applyAlignment="1">
      <alignment horizontal="left"/>
    </xf>
    <xf numFmtId="0" fontId="11" fillId="71" borderId="5" xfId="0" applyFont="1" applyFill="1" applyBorder="1" applyAlignment="1">
      <alignment horizontal="center"/>
    </xf>
    <xf numFmtId="0" fontId="16" fillId="71" borderId="6" xfId="0" applyFont="1" applyFill="1" applyBorder="1" applyAlignment="1">
      <alignment horizontal="left"/>
    </xf>
    <xf numFmtId="49" fontId="16" fillId="71" borderId="6" xfId="0" applyNumberFormat="1" applyFont="1" applyFill="1" applyBorder="1" applyAlignment="1">
      <alignment horizontal="left"/>
    </xf>
    <xf numFmtId="0" fontId="16" fillId="71" borderId="7" xfId="0" applyFont="1" applyFill="1" applyBorder="1" applyAlignment="1">
      <alignment horizontal="left"/>
    </xf>
    <xf numFmtId="49" fontId="11" fillId="16" borderId="0" xfId="0" applyNumberFormat="1" applyFont="1" applyFill="1" applyAlignment="1">
      <alignment horizontal="center"/>
    </xf>
    <xf numFmtId="49" fontId="8" fillId="24" borderId="0" xfId="0" applyNumberFormat="1" applyFont="1" applyFill="1" applyAlignment="1">
      <alignment horizontal="center"/>
    </xf>
    <xf numFmtId="0" fontId="8" fillId="66" borderId="8" xfId="0" applyFont="1" applyFill="1" applyBorder="1" applyAlignment="1">
      <alignment horizontal="center"/>
    </xf>
    <xf numFmtId="0" fontId="8" fillId="66" borderId="9" xfId="0" applyFont="1" applyFill="1" applyBorder="1" applyAlignment="1">
      <alignment horizontal="center"/>
    </xf>
    <xf numFmtId="0" fontId="26" fillId="6" borderId="6" xfId="0" applyFont="1" applyFill="1" applyBorder="1"/>
    <xf numFmtId="0" fontId="7" fillId="47" borderId="0" xfId="0" applyFont="1" applyFill="1"/>
    <xf numFmtId="0" fontId="13" fillId="47" borderId="10" xfId="0" applyFont="1" applyFill="1" applyBorder="1"/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49" fontId="7" fillId="0" borderId="6" xfId="0" applyNumberFormat="1" applyFont="1" applyBorder="1" applyAlignment="1">
      <alignment horizontal="left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49" fontId="7" fillId="0" borderId="6" xfId="0" applyNumberFormat="1" applyFont="1" applyBorder="1"/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18" fillId="30" borderId="5" xfId="0" applyFont="1" applyFill="1" applyBorder="1" applyAlignment="1">
      <alignment horizontal="center"/>
    </xf>
    <xf numFmtId="0" fontId="19" fillId="30" borderId="6" xfId="0" applyFont="1" applyFill="1" applyBorder="1" applyAlignment="1">
      <alignment horizontal="left"/>
    </xf>
    <xf numFmtId="49" fontId="19" fillId="30" borderId="6" xfId="0" applyNumberFormat="1" applyFont="1" applyFill="1" applyBorder="1" applyAlignment="1">
      <alignment horizontal="left"/>
    </xf>
    <xf numFmtId="0" fontId="19" fillId="30" borderId="7" xfId="0" applyFont="1" applyFill="1" applyBorder="1" applyAlignment="1">
      <alignment horizontal="left"/>
    </xf>
    <xf numFmtId="0" fontId="8" fillId="31" borderId="8" xfId="0" applyFont="1" applyFill="1" applyBorder="1" applyAlignment="1">
      <alignment horizontal="center"/>
    </xf>
    <xf numFmtId="0" fontId="7" fillId="31" borderId="3" xfId="0" applyFont="1" applyFill="1" applyBorder="1" applyAlignment="1">
      <alignment horizontal="left"/>
    </xf>
    <xf numFmtId="0" fontId="8" fillId="31" borderId="9" xfId="0" applyFont="1" applyFill="1" applyBorder="1" applyAlignment="1">
      <alignment horizontal="center"/>
    </xf>
    <xf numFmtId="0" fontId="13" fillId="31" borderId="10" xfId="0" applyFont="1" applyFill="1" applyBorder="1" applyAlignment="1">
      <alignment horizontal="left"/>
    </xf>
    <xf numFmtId="49" fontId="7" fillId="31" borderId="10" xfId="0" applyNumberFormat="1" applyFont="1" applyFill="1" applyBorder="1" applyAlignment="1">
      <alignment horizontal="left"/>
    </xf>
    <xf numFmtId="0" fontId="7" fillId="31" borderId="11" xfId="0" applyFont="1" applyFill="1" applyBorder="1" applyAlignment="1">
      <alignment horizontal="left"/>
    </xf>
    <xf numFmtId="0" fontId="14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left"/>
    </xf>
    <xf numFmtId="49" fontId="15" fillId="5" borderId="6" xfId="0" applyNumberFormat="1" applyFont="1" applyFill="1" applyBorder="1" applyAlignment="1">
      <alignment horizontal="left"/>
    </xf>
    <xf numFmtId="0" fontId="15" fillId="5" borderId="7" xfId="0" applyFont="1" applyFill="1" applyBorder="1" applyAlignment="1">
      <alignment horizontal="left"/>
    </xf>
    <xf numFmtId="0" fontId="8" fillId="8" borderId="8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left"/>
    </xf>
    <xf numFmtId="0" fontId="8" fillId="8" borderId="9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left"/>
    </xf>
    <xf numFmtId="49" fontId="7" fillId="8" borderId="10" xfId="0" applyNumberFormat="1" applyFont="1" applyFill="1" applyBorder="1" applyAlignment="1">
      <alignment horizontal="left"/>
    </xf>
    <xf numFmtId="0" fontId="7" fillId="8" borderId="11" xfId="0" applyFont="1" applyFill="1" applyBorder="1" applyAlignment="1">
      <alignment horizontal="left"/>
    </xf>
    <xf numFmtId="0" fontId="8" fillId="12" borderId="5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left"/>
    </xf>
    <xf numFmtId="49" fontId="7" fillId="12" borderId="6" xfId="0" applyNumberFormat="1" applyFont="1" applyFill="1" applyBorder="1" applyAlignment="1">
      <alignment horizontal="left"/>
    </xf>
    <xf numFmtId="0" fontId="7" fillId="12" borderId="7" xfId="0" applyFont="1" applyFill="1" applyBorder="1" applyAlignment="1">
      <alignment horizontal="left"/>
    </xf>
    <xf numFmtId="0" fontId="8" fillId="37" borderId="8" xfId="0" applyFont="1" applyFill="1" applyBorder="1" applyAlignment="1">
      <alignment horizontal="center"/>
    </xf>
    <xf numFmtId="0" fontId="7" fillId="37" borderId="3" xfId="0" applyFont="1" applyFill="1" applyBorder="1" applyAlignment="1">
      <alignment horizontal="left"/>
    </xf>
    <xf numFmtId="0" fontId="8" fillId="37" borderId="9" xfId="0" applyFont="1" applyFill="1" applyBorder="1" applyAlignment="1">
      <alignment horizontal="center"/>
    </xf>
    <xf numFmtId="0" fontId="13" fillId="37" borderId="10" xfId="0" applyFont="1" applyFill="1" applyBorder="1" applyAlignment="1">
      <alignment horizontal="left"/>
    </xf>
    <xf numFmtId="49" fontId="7" fillId="37" borderId="10" xfId="0" applyNumberFormat="1" applyFont="1" applyFill="1" applyBorder="1" applyAlignment="1">
      <alignment horizontal="left"/>
    </xf>
    <xf numFmtId="0" fontId="7" fillId="37" borderId="11" xfId="0" applyFont="1" applyFill="1" applyBorder="1" applyAlignment="1">
      <alignment horizontal="left"/>
    </xf>
    <xf numFmtId="0" fontId="11" fillId="41" borderId="5" xfId="0" applyFont="1" applyFill="1" applyBorder="1" applyAlignment="1">
      <alignment horizontal="center"/>
    </xf>
    <xf numFmtId="0" fontId="16" fillId="41" borderId="6" xfId="0" applyFont="1" applyFill="1" applyBorder="1" applyAlignment="1">
      <alignment horizontal="left"/>
    </xf>
    <xf numFmtId="49" fontId="16" fillId="41" borderId="6" xfId="0" applyNumberFormat="1" applyFont="1" applyFill="1" applyBorder="1" applyAlignment="1">
      <alignment horizontal="left"/>
    </xf>
    <xf numFmtId="0" fontId="16" fillId="41" borderId="7" xfId="0" applyFont="1" applyFill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31" fillId="0" borderId="6" xfId="0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1" fillId="0" borderId="6" xfId="0" applyFont="1" applyBorder="1"/>
    <xf numFmtId="0" fontId="16" fillId="0" borderId="6" xfId="0" applyFont="1" applyBorder="1" applyAlignment="1">
      <alignment horizontal="center"/>
    </xf>
    <xf numFmtId="0" fontId="16" fillId="0" borderId="6" xfId="0" applyFont="1" applyBorder="1"/>
    <xf numFmtId="49" fontId="16" fillId="0" borderId="6" xfId="0" applyNumberFormat="1" applyFont="1" applyBorder="1"/>
    <xf numFmtId="0" fontId="11" fillId="16" borderId="5" xfId="0" applyFont="1" applyFill="1" applyBorder="1" applyAlignment="1">
      <alignment horizontal="center"/>
    </xf>
    <xf numFmtId="0" fontId="16" fillId="16" borderId="6" xfId="0" applyFont="1" applyFill="1" applyBorder="1" applyAlignment="1">
      <alignment horizontal="left"/>
    </xf>
    <xf numFmtId="49" fontId="16" fillId="16" borderId="6" xfId="0" applyNumberFormat="1" applyFont="1" applyFill="1" applyBorder="1" applyAlignment="1">
      <alignment horizontal="left"/>
    </xf>
    <xf numFmtId="0" fontId="16" fillId="16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7" fillId="4" borderId="3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left"/>
    </xf>
    <xf numFmtId="49" fontId="7" fillId="4" borderId="10" xfId="0" applyNumberFormat="1" applyFont="1" applyFill="1" applyBorder="1" applyAlignment="1">
      <alignment horizontal="left"/>
    </xf>
    <xf numFmtId="0" fontId="7" fillId="4" borderId="11" xfId="0" applyFont="1" applyFill="1" applyBorder="1" applyAlignment="1">
      <alignment horizontal="left"/>
    </xf>
    <xf numFmtId="0" fontId="8" fillId="29" borderId="5" xfId="0" applyFont="1" applyFill="1" applyBorder="1" applyAlignment="1">
      <alignment horizontal="center"/>
    </xf>
    <xf numFmtId="0" fontId="7" fillId="29" borderId="6" xfId="0" applyFont="1" applyFill="1" applyBorder="1" applyAlignment="1">
      <alignment horizontal="left"/>
    </xf>
    <xf numFmtId="49" fontId="7" fillId="29" borderId="6" xfId="0" applyNumberFormat="1" applyFont="1" applyFill="1" applyBorder="1" applyAlignment="1">
      <alignment horizontal="left"/>
    </xf>
    <xf numFmtId="0" fontId="7" fillId="29" borderId="7" xfId="0" applyFont="1" applyFill="1" applyBorder="1" applyAlignment="1">
      <alignment horizontal="left"/>
    </xf>
    <xf numFmtId="0" fontId="8" fillId="28" borderId="8" xfId="0" applyFont="1" applyFill="1" applyBorder="1" applyAlignment="1">
      <alignment horizontal="center"/>
    </xf>
    <xf numFmtId="0" fontId="7" fillId="28" borderId="3" xfId="0" applyFont="1" applyFill="1" applyBorder="1" applyAlignment="1">
      <alignment horizontal="left"/>
    </xf>
    <xf numFmtId="0" fontId="8" fillId="28" borderId="9" xfId="0" applyFont="1" applyFill="1" applyBorder="1" applyAlignment="1">
      <alignment horizontal="center"/>
    </xf>
    <xf numFmtId="0" fontId="13" fillId="28" borderId="10" xfId="0" applyFont="1" applyFill="1" applyBorder="1" applyAlignment="1">
      <alignment horizontal="left"/>
    </xf>
    <xf numFmtId="49" fontId="7" fillId="28" borderId="10" xfId="0" applyNumberFormat="1" applyFont="1" applyFill="1" applyBorder="1" applyAlignment="1">
      <alignment horizontal="left"/>
    </xf>
    <xf numFmtId="0" fontId="7" fillId="28" borderId="11" xfId="0" applyFont="1" applyFill="1" applyBorder="1" applyAlignment="1">
      <alignment horizontal="left"/>
    </xf>
    <xf numFmtId="0" fontId="7" fillId="10" borderId="6" xfId="0" applyFont="1" applyFill="1" applyBorder="1" applyAlignment="1">
      <alignment horizontal="left"/>
    </xf>
    <xf numFmtId="49" fontId="7" fillId="0" borderId="6" xfId="0" applyNumberFormat="1" applyFont="1" applyBorder="1" applyAlignment="1">
      <alignment horizontal="center"/>
    </xf>
    <xf numFmtId="0" fontId="23" fillId="27" borderId="5" xfId="0" applyFont="1" applyFill="1" applyBorder="1" applyAlignment="1">
      <alignment horizontal="center"/>
    </xf>
    <xf numFmtId="0" fontId="24" fillId="27" borderId="6" xfId="0" applyFont="1" applyFill="1" applyBorder="1" applyAlignment="1">
      <alignment horizontal="left"/>
    </xf>
    <xf numFmtId="49" fontId="24" fillId="27" borderId="6" xfId="0" applyNumberFormat="1" applyFont="1" applyFill="1" applyBorder="1" applyAlignment="1">
      <alignment horizontal="left"/>
    </xf>
    <xf numFmtId="0" fontId="24" fillId="27" borderId="7" xfId="0" applyFont="1" applyFill="1" applyBorder="1" applyAlignment="1">
      <alignment horizontal="left"/>
    </xf>
    <xf numFmtId="0" fontId="8" fillId="25" borderId="8" xfId="0" applyFont="1" applyFill="1" applyBorder="1" applyAlignment="1">
      <alignment horizontal="center"/>
    </xf>
    <xf numFmtId="0" fontId="7" fillId="25" borderId="3" xfId="0" applyFont="1" applyFill="1" applyBorder="1" applyAlignment="1">
      <alignment horizontal="left"/>
    </xf>
    <xf numFmtId="0" fontId="8" fillId="25" borderId="9" xfId="0" applyFont="1" applyFill="1" applyBorder="1" applyAlignment="1">
      <alignment horizontal="center"/>
    </xf>
    <xf numFmtId="0" fontId="13" fillId="25" borderId="10" xfId="0" applyFont="1" applyFill="1" applyBorder="1" applyAlignment="1">
      <alignment horizontal="left"/>
    </xf>
    <xf numFmtId="49" fontId="7" fillId="25" borderId="10" xfId="0" applyNumberFormat="1" applyFont="1" applyFill="1" applyBorder="1" applyAlignment="1">
      <alignment horizontal="left"/>
    </xf>
    <xf numFmtId="0" fontId="7" fillId="25" borderId="11" xfId="0" applyFont="1" applyFill="1" applyBorder="1" applyAlignment="1">
      <alignment horizontal="left"/>
    </xf>
    <xf numFmtId="0" fontId="8" fillId="72" borderId="8" xfId="0" applyFont="1" applyFill="1" applyBorder="1" applyAlignment="1">
      <alignment horizontal="center"/>
    </xf>
    <xf numFmtId="0" fontId="7" fillId="72" borderId="0" xfId="0" applyFont="1" applyFill="1" applyAlignment="1">
      <alignment horizontal="left"/>
    </xf>
    <xf numFmtId="49" fontId="7" fillId="72" borderId="0" xfId="0" applyNumberFormat="1" applyFont="1" applyFill="1" applyAlignment="1">
      <alignment horizontal="left"/>
    </xf>
    <xf numFmtId="0" fontId="7" fillId="72" borderId="3" xfId="0" applyFont="1" applyFill="1" applyBorder="1" applyAlignment="1">
      <alignment horizontal="left"/>
    </xf>
    <xf numFmtId="0" fontId="8" fillId="72" borderId="9" xfId="0" applyFont="1" applyFill="1" applyBorder="1" applyAlignment="1">
      <alignment horizontal="center"/>
    </xf>
    <xf numFmtId="0" fontId="13" fillId="72" borderId="10" xfId="0" applyFont="1" applyFill="1" applyBorder="1" applyAlignment="1">
      <alignment horizontal="left"/>
    </xf>
    <xf numFmtId="49" fontId="7" fillId="72" borderId="10" xfId="0" applyNumberFormat="1" applyFont="1" applyFill="1" applyBorder="1" applyAlignment="1">
      <alignment horizontal="left"/>
    </xf>
    <xf numFmtId="0" fontId="7" fillId="72" borderId="11" xfId="0" applyFont="1" applyFill="1" applyBorder="1" applyAlignment="1">
      <alignment horizontal="left"/>
    </xf>
    <xf numFmtId="0" fontId="8" fillId="73" borderId="5" xfId="0" applyFont="1" applyFill="1" applyBorder="1" applyAlignment="1">
      <alignment horizontal="center"/>
    </xf>
    <xf numFmtId="0" fontId="7" fillId="73" borderId="6" xfId="0" applyFont="1" applyFill="1" applyBorder="1" applyAlignment="1">
      <alignment horizontal="left"/>
    </xf>
    <xf numFmtId="49" fontId="7" fillId="73" borderId="6" xfId="0" applyNumberFormat="1" applyFont="1" applyFill="1" applyBorder="1" applyAlignment="1">
      <alignment horizontal="left"/>
    </xf>
    <xf numFmtId="0" fontId="7" fillId="73" borderId="7" xfId="0" applyFont="1" applyFill="1" applyBorder="1" applyAlignment="1">
      <alignment horizontal="left"/>
    </xf>
    <xf numFmtId="0" fontId="8" fillId="74" borderId="8" xfId="0" applyFont="1" applyFill="1" applyBorder="1" applyAlignment="1">
      <alignment horizontal="center"/>
    </xf>
    <xf numFmtId="0" fontId="7" fillId="74" borderId="0" xfId="0" applyFont="1" applyFill="1" applyAlignment="1">
      <alignment horizontal="left"/>
    </xf>
    <xf numFmtId="49" fontId="7" fillId="74" borderId="0" xfId="0" applyNumberFormat="1" applyFont="1" applyFill="1" applyAlignment="1">
      <alignment horizontal="left"/>
    </xf>
    <xf numFmtId="0" fontId="7" fillId="74" borderId="3" xfId="0" applyFont="1" applyFill="1" applyBorder="1" applyAlignment="1">
      <alignment horizontal="left"/>
    </xf>
    <xf numFmtId="0" fontId="8" fillId="74" borderId="9" xfId="0" applyFont="1" applyFill="1" applyBorder="1" applyAlignment="1">
      <alignment horizontal="center"/>
    </xf>
    <xf numFmtId="0" fontId="13" fillId="74" borderId="10" xfId="0" applyFont="1" applyFill="1" applyBorder="1" applyAlignment="1">
      <alignment horizontal="left"/>
    </xf>
    <xf numFmtId="49" fontId="7" fillId="74" borderId="10" xfId="0" applyNumberFormat="1" applyFont="1" applyFill="1" applyBorder="1" applyAlignment="1">
      <alignment horizontal="left"/>
    </xf>
    <xf numFmtId="0" fontId="7" fillId="74" borderId="11" xfId="0" applyFont="1" applyFill="1" applyBorder="1" applyAlignment="1">
      <alignment horizontal="left"/>
    </xf>
    <xf numFmtId="0" fontId="7" fillId="74" borderId="1" xfId="0" applyFont="1" applyFill="1" applyBorder="1" applyAlignment="1">
      <alignment horizontal="center"/>
    </xf>
    <xf numFmtId="0" fontId="7" fillId="29" borderId="6" xfId="0" applyFont="1" applyFill="1" applyBorder="1"/>
    <xf numFmtId="0" fontId="7" fillId="28" borderId="0" xfId="0" applyFont="1" applyFill="1"/>
    <xf numFmtId="0" fontId="13" fillId="28" borderId="10" xfId="0" applyFont="1" applyFill="1" applyBorder="1"/>
    <xf numFmtId="0" fontId="11" fillId="75" borderId="5" xfId="0" applyFont="1" applyFill="1" applyBorder="1" applyAlignment="1">
      <alignment horizontal="center"/>
    </xf>
    <xf numFmtId="0" fontId="16" fillId="75" borderId="6" xfId="0" applyFont="1" applyFill="1" applyBorder="1" applyAlignment="1">
      <alignment horizontal="left"/>
    </xf>
    <xf numFmtId="49" fontId="16" fillId="75" borderId="6" xfId="0" applyNumberFormat="1" applyFont="1" applyFill="1" applyBorder="1" applyAlignment="1">
      <alignment horizontal="left"/>
    </xf>
    <xf numFmtId="0" fontId="16" fillId="75" borderId="7" xfId="0" applyFont="1" applyFill="1" applyBorder="1" applyAlignment="1">
      <alignment horizontal="left"/>
    </xf>
    <xf numFmtId="0" fontId="8" fillId="76" borderId="8" xfId="0" applyFont="1" applyFill="1" applyBorder="1" applyAlignment="1">
      <alignment horizontal="center"/>
    </xf>
    <xf numFmtId="0" fontId="7" fillId="76" borderId="0" xfId="0" applyFont="1" applyFill="1" applyAlignment="1">
      <alignment horizontal="left"/>
    </xf>
    <xf numFmtId="49" fontId="7" fillId="76" borderId="0" xfId="0" applyNumberFormat="1" applyFont="1" applyFill="1" applyAlignment="1">
      <alignment horizontal="left"/>
    </xf>
    <xf numFmtId="0" fontId="7" fillId="76" borderId="3" xfId="0" applyFont="1" applyFill="1" applyBorder="1" applyAlignment="1">
      <alignment horizontal="left"/>
    </xf>
    <xf numFmtId="0" fontId="8" fillId="76" borderId="9" xfId="0" applyFont="1" applyFill="1" applyBorder="1" applyAlignment="1">
      <alignment horizontal="center"/>
    </xf>
    <xf numFmtId="0" fontId="8" fillId="76" borderId="10" xfId="0" applyFont="1" applyFill="1" applyBorder="1" applyAlignment="1">
      <alignment horizontal="left"/>
    </xf>
    <xf numFmtId="49" fontId="7" fillId="76" borderId="10" xfId="0" applyNumberFormat="1" applyFont="1" applyFill="1" applyBorder="1" applyAlignment="1">
      <alignment horizontal="left"/>
    </xf>
    <xf numFmtId="0" fontId="7" fillId="76" borderId="11" xfId="0" applyFont="1" applyFill="1" applyBorder="1" applyAlignment="1">
      <alignment horizontal="left"/>
    </xf>
    <xf numFmtId="0" fontId="7" fillId="76" borderId="1" xfId="0" applyFont="1" applyFill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34" fillId="77" borderId="5" xfId="0" applyFont="1" applyFill="1" applyBorder="1" applyAlignment="1">
      <alignment horizontal="center"/>
    </xf>
    <xf numFmtId="0" fontId="35" fillId="77" borderId="6" xfId="0" applyFont="1" applyFill="1" applyBorder="1" applyAlignment="1">
      <alignment horizontal="left"/>
    </xf>
    <xf numFmtId="49" fontId="35" fillId="77" borderId="6" xfId="0" applyNumberFormat="1" applyFont="1" applyFill="1" applyBorder="1" applyAlignment="1">
      <alignment horizontal="left"/>
    </xf>
    <xf numFmtId="0" fontId="35" fillId="77" borderId="7" xfId="0" applyFont="1" applyFill="1" applyBorder="1" applyAlignment="1">
      <alignment horizontal="left"/>
    </xf>
    <xf numFmtId="0" fontId="8" fillId="78" borderId="8" xfId="0" applyFont="1" applyFill="1" applyBorder="1" applyAlignment="1">
      <alignment horizontal="center"/>
    </xf>
    <xf numFmtId="0" fontId="7" fillId="78" borderId="0" xfId="0" applyFont="1" applyFill="1" applyAlignment="1">
      <alignment horizontal="left"/>
    </xf>
    <xf numFmtId="49" fontId="7" fillId="78" borderId="0" xfId="0" applyNumberFormat="1" applyFont="1" applyFill="1" applyAlignment="1">
      <alignment horizontal="left"/>
    </xf>
    <xf numFmtId="0" fontId="7" fillId="78" borderId="3" xfId="0" applyFont="1" applyFill="1" applyBorder="1" applyAlignment="1">
      <alignment horizontal="left"/>
    </xf>
    <xf numFmtId="0" fontId="8" fillId="78" borderId="9" xfId="0" applyFont="1" applyFill="1" applyBorder="1" applyAlignment="1">
      <alignment horizontal="center"/>
    </xf>
    <xf numFmtId="0" fontId="13" fillId="78" borderId="10" xfId="0" applyFont="1" applyFill="1" applyBorder="1" applyAlignment="1">
      <alignment horizontal="left"/>
    </xf>
    <xf numFmtId="49" fontId="7" fillId="78" borderId="10" xfId="0" applyNumberFormat="1" applyFont="1" applyFill="1" applyBorder="1" applyAlignment="1">
      <alignment horizontal="left"/>
    </xf>
    <xf numFmtId="0" fontId="7" fillId="78" borderId="11" xfId="0" applyFont="1" applyFill="1" applyBorder="1" applyAlignment="1">
      <alignment horizontal="left"/>
    </xf>
    <xf numFmtId="0" fontId="7" fillId="78" borderId="1" xfId="0" applyFont="1" applyFill="1" applyBorder="1" applyAlignment="1">
      <alignment horizontal="center"/>
    </xf>
    <xf numFmtId="0" fontId="8" fillId="34" borderId="8" xfId="0" applyFont="1" applyFill="1" applyBorder="1" applyAlignment="1">
      <alignment horizontal="center"/>
    </xf>
    <xf numFmtId="0" fontId="7" fillId="34" borderId="3" xfId="0" applyFont="1" applyFill="1" applyBorder="1" applyAlignment="1">
      <alignment horizontal="left"/>
    </xf>
    <xf numFmtId="0" fontId="8" fillId="34" borderId="9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left"/>
    </xf>
    <xf numFmtId="49" fontId="7" fillId="34" borderId="10" xfId="0" applyNumberFormat="1" applyFont="1" applyFill="1" applyBorder="1" applyAlignment="1">
      <alignment horizontal="left"/>
    </xf>
    <xf numFmtId="0" fontId="7" fillId="34" borderId="11" xfId="0" applyFont="1" applyFill="1" applyBorder="1" applyAlignment="1">
      <alignment horizontal="left"/>
    </xf>
    <xf numFmtId="0" fontId="7" fillId="79" borderId="1" xfId="0" applyFont="1" applyFill="1" applyBorder="1" applyAlignment="1">
      <alignment horizontal="center"/>
    </xf>
    <xf numFmtId="0" fontId="11" fillId="80" borderId="5" xfId="0" applyFont="1" applyFill="1" applyBorder="1" applyAlignment="1">
      <alignment horizontal="center"/>
    </xf>
    <xf numFmtId="0" fontId="16" fillId="80" borderId="6" xfId="0" applyFont="1" applyFill="1" applyBorder="1" applyAlignment="1">
      <alignment horizontal="left"/>
    </xf>
    <xf numFmtId="49" fontId="16" fillId="80" borderId="6" xfId="0" applyNumberFormat="1" applyFont="1" applyFill="1" applyBorder="1" applyAlignment="1">
      <alignment horizontal="left"/>
    </xf>
    <xf numFmtId="0" fontId="16" fillId="80" borderId="7" xfId="0" applyFont="1" applyFill="1" applyBorder="1" applyAlignment="1">
      <alignment horizontal="left"/>
    </xf>
    <xf numFmtId="0" fontId="8" fillId="79" borderId="8" xfId="0" applyFont="1" applyFill="1" applyBorder="1" applyAlignment="1">
      <alignment horizontal="center"/>
    </xf>
    <xf numFmtId="0" fontId="7" fillId="79" borderId="0" xfId="0" applyFont="1" applyFill="1" applyAlignment="1">
      <alignment horizontal="left"/>
    </xf>
    <xf numFmtId="49" fontId="7" fillId="79" borderId="0" xfId="0" applyNumberFormat="1" applyFont="1" applyFill="1" applyAlignment="1">
      <alignment horizontal="left"/>
    </xf>
    <xf numFmtId="0" fontId="7" fillId="79" borderId="3" xfId="0" applyFont="1" applyFill="1" applyBorder="1" applyAlignment="1">
      <alignment horizontal="left"/>
    </xf>
    <xf numFmtId="0" fontId="8" fillId="79" borderId="9" xfId="0" applyFont="1" applyFill="1" applyBorder="1" applyAlignment="1">
      <alignment horizontal="center"/>
    </xf>
    <xf numFmtId="0" fontId="13" fillId="79" borderId="10" xfId="0" applyFont="1" applyFill="1" applyBorder="1" applyAlignment="1">
      <alignment horizontal="left"/>
    </xf>
    <xf numFmtId="49" fontId="7" fillId="79" borderId="10" xfId="0" applyNumberFormat="1" applyFont="1" applyFill="1" applyBorder="1" applyAlignment="1">
      <alignment horizontal="left"/>
    </xf>
    <xf numFmtId="0" fontId="7" fillId="79" borderId="11" xfId="0" applyFont="1" applyFill="1" applyBorder="1" applyAlignment="1">
      <alignment horizontal="left"/>
    </xf>
    <xf numFmtId="0" fontId="11" fillId="81" borderId="5" xfId="0" applyFont="1" applyFill="1" applyBorder="1" applyAlignment="1">
      <alignment horizontal="center"/>
    </xf>
    <xf numFmtId="0" fontId="16" fillId="81" borderId="6" xfId="0" applyFont="1" applyFill="1" applyBorder="1" applyAlignment="1">
      <alignment horizontal="left"/>
    </xf>
    <xf numFmtId="49" fontId="16" fillId="81" borderId="6" xfId="0" applyNumberFormat="1" applyFont="1" applyFill="1" applyBorder="1" applyAlignment="1">
      <alignment horizontal="left"/>
    </xf>
    <xf numFmtId="0" fontId="16" fillId="81" borderId="7" xfId="0" applyFont="1" applyFill="1" applyBorder="1" applyAlignment="1">
      <alignment horizontal="left"/>
    </xf>
    <xf numFmtId="0" fontId="8" fillId="82" borderId="8" xfId="0" applyFont="1" applyFill="1" applyBorder="1" applyAlignment="1">
      <alignment horizontal="center"/>
    </xf>
    <xf numFmtId="0" fontId="7" fillId="82" borderId="0" xfId="0" applyFont="1" applyFill="1" applyAlignment="1">
      <alignment horizontal="left"/>
    </xf>
    <xf numFmtId="49" fontId="7" fillId="82" borderId="0" xfId="0" applyNumberFormat="1" applyFont="1" applyFill="1" applyAlignment="1">
      <alignment horizontal="left"/>
    </xf>
    <xf numFmtId="0" fontId="7" fillId="82" borderId="3" xfId="0" applyFont="1" applyFill="1" applyBorder="1" applyAlignment="1">
      <alignment horizontal="left"/>
    </xf>
    <xf numFmtId="0" fontId="8" fillId="82" borderId="9" xfId="0" applyFont="1" applyFill="1" applyBorder="1" applyAlignment="1">
      <alignment horizontal="center"/>
    </xf>
    <xf numFmtId="0" fontId="13" fillId="82" borderId="10" xfId="0" applyFont="1" applyFill="1" applyBorder="1" applyAlignment="1">
      <alignment horizontal="left"/>
    </xf>
    <xf numFmtId="49" fontId="7" fillId="82" borderId="10" xfId="0" applyNumberFormat="1" applyFont="1" applyFill="1" applyBorder="1" applyAlignment="1">
      <alignment horizontal="left"/>
    </xf>
    <xf numFmtId="0" fontId="7" fillId="82" borderId="11" xfId="0" applyFont="1" applyFill="1" applyBorder="1" applyAlignment="1">
      <alignment horizontal="left"/>
    </xf>
    <xf numFmtId="0" fontId="7" fillId="82" borderId="1" xfId="0" applyFont="1" applyFill="1" applyBorder="1" applyAlignment="1">
      <alignment horizontal="center"/>
    </xf>
    <xf numFmtId="0" fontId="18" fillId="22" borderId="5" xfId="0" applyFont="1" applyFill="1" applyBorder="1" applyAlignment="1">
      <alignment horizontal="center"/>
    </xf>
    <xf numFmtId="0" fontId="19" fillId="22" borderId="6" xfId="0" applyFont="1" applyFill="1" applyBorder="1" applyAlignment="1">
      <alignment horizontal="left"/>
    </xf>
    <xf numFmtId="49" fontId="19" fillId="22" borderId="6" xfId="0" applyNumberFormat="1" applyFont="1" applyFill="1" applyBorder="1" applyAlignment="1">
      <alignment horizontal="left"/>
    </xf>
    <xf numFmtId="0" fontId="19" fillId="22" borderId="7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/>
    </xf>
    <xf numFmtId="0" fontId="16" fillId="6" borderId="6" xfId="0" applyFont="1" applyFill="1" applyBorder="1" applyAlignment="1">
      <alignment horizontal="left"/>
    </xf>
    <xf numFmtId="49" fontId="16" fillId="6" borderId="6" xfId="0" applyNumberFormat="1" applyFont="1" applyFill="1" applyBorder="1" applyAlignment="1">
      <alignment horizontal="left"/>
    </xf>
    <xf numFmtId="0" fontId="16" fillId="6" borderId="7" xfId="0" applyFont="1" applyFill="1" applyBorder="1" applyAlignment="1">
      <alignment horizontal="left"/>
    </xf>
    <xf numFmtId="0" fontId="27" fillId="83" borderId="5" xfId="0" applyFont="1" applyFill="1" applyBorder="1" applyAlignment="1">
      <alignment horizontal="center"/>
    </xf>
    <xf numFmtId="0" fontId="28" fillId="83" borderId="6" xfId="0" applyFont="1" applyFill="1" applyBorder="1" applyAlignment="1">
      <alignment horizontal="left"/>
    </xf>
    <xf numFmtId="49" fontId="28" fillId="83" borderId="6" xfId="0" applyNumberFormat="1" applyFont="1" applyFill="1" applyBorder="1" applyAlignment="1">
      <alignment horizontal="left"/>
    </xf>
    <xf numFmtId="0" fontId="28" fillId="83" borderId="7" xfId="0" applyFont="1" applyFill="1" applyBorder="1" applyAlignment="1">
      <alignment horizontal="left"/>
    </xf>
    <xf numFmtId="0" fontId="8" fillId="84" borderId="8" xfId="0" applyFont="1" applyFill="1" applyBorder="1" applyAlignment="1">
      <alignment horizontal="center"/>
    </xf>
    <xf numFmtId="0" fontId="7" fillId="84" borderId="0" xfId="0" applyFont="1" applyFill="1" applyAlignment="1">
      <alignment horizontal="left"/>
    </xf>
    <xf numFmtId="49" fontId="7" fillId="84" borderId="0" xfId="0" applyNumberFormat="1" applyFont="1" applyFill="1" applyAlignment="1">
      <alignment horizontal="left"/>
    </xf>
    <xf numFmtId="0" fontId="7" fillId="84" borderId="3" xfId="0" applyFont="1" applyFill="1" applyBorder="1" applyAlignment="1">
      <alignment horizontal="left"/>
    </xf>
    <xf numFmtId="0" fontId="8" fillId="84" borderId="9" xfId="0" applyFont="1" applyFill="1" applyBorder="1" applyAlignment="1">
      <alignment horizontal="center"/>
    </xf>
    <xf numFmtId="0" fontId="13" fillId="84" borderId="10" xfId="0" applyFont="1" applyFill="1" applyBorder="1" applyAlignment="1">
      <alignment horizontal="left"/>
    </xf>
    <xf numFmtId="49" fontId="7" fillId="84" borderId="10" xfId="0" applyNumberFormat="1" applyFont="1" applyFill="1" applyBorder="1" applyAlignment="1">
      <alignment horizontal="left"/>
    </xf>
    <xf numFmtId="0" fontId="7" fillId="84" borderId="11" xfId="0" applyFont="1" applyFill="1" applyBorder="1" applyAlignment="1">
      <alignment horizontal="left"/>
    </xf>
    <xf numFmtId="0" fontId="7" fillId="84" borderId="1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1" fillId="3" borderId="7" xfId="0" applyFont="1" applyFill="1" applyBorder="1" applyAlignment="1">
      <alignment horizontal="left"/>
    </xf>
    <xf numFmtId="0" fontId="8" fillId="85" borderId="8" xfId="0" applyFont="1" applyFill="1" applyBorder="1" applyAlignment="1">
      <alignment horizontal="center"/>
    </xf>
    <xf numFmtId="0" fontId="7" fillId="85" borderId="0" xfId="0" applyFont="1" applyFill="1" applyAlignment="1">
      <alignment horizontal="left"/>
    </xf>
    <xf numFmtId="49" fontId="7" fillId="85" borderId="0" xfId="0" applyNumberFormat="1" applyFont="1" applyFill="1" applyAlignment="1">
      <alignment horizontal="left"/>
    </xf>
    <xf numFmtId="0" fontId="7" fillId="85" borderId="3" xfId="0" applyFont="1" applyFill="1" applyBorder="1" applyAlignment="1">
      <alignment horizontal="left"/>
    </xf>
    <xf numFmtId="0" fontId="8" fillId="85" borderId="9" xfId="0" applyFont="1" applyFill="1" applyBorder="1" applyAlignment="1">
      <alignment horizontal="center"/>
    </xf>
    <xf numFmtId="0" fontId="13" fillId="85" borderId="10" xfId="0" applyFont="1" applyFill="1" applyBorder="1" applyAlignment="1">
      <alignment horizontal="left"/>
    </xf>
    <xf numFmtId="49" fontId="7" fillId="85" borderId="10" xfId="0" applyNumberFormat="1" applyFont="1" applyFill="1" applyBorder="1" applyAlignment="1">
      <alignment horizontal="left"/>
    </xf>
    <xf numFmtId="0" fontId="7" fillId="85" borderId="11" xfId="0" applyFont="1" applyFill="1" applyBorder="1" applyAlignment="1">
      <alignment horizontal="left"/>
    </xf>
    <xf numFmtId="0" fontId="7" fillId="85" borderId="1" xfId="0" applyFont="1" applyFill="1" applyBorder="1" applyAlignment="1">
      <alignment horizontal="center"/>
    </xf>
    <xf numFmtId="0" fontId="11" fillId="86" borderId="5" xfId="0" applyFont="1" applyFill="1" applyBorder="1" applyAlignment="1">
      <alignment horizontal="center"/>
    </xf>
    <xf numFmtId="0" fontId="16" fillId="86" borderId="6" xfId="0" applyFont="1" applyFill="1" applyBorder="1" applyAlignment="1">
      <alignment horizontal="left"/>
    </xf>
    <xf numFmtId="49" fontId="16" fillId="86" borderId="6" xfId="0" applyNumberFormat="1" applyFont="1" applyFill="1" applyBorder="1" applyAlignment="1">
      <alignment horizontal="left"/>
    </xf>
    <xf numFmtId="0" fontId="16" fillId="86" borderId="7" xfId="0" applyFont="1" applyFill="1" applyBorder="1" applyAlignment="1">
      <alignment horizontal="left"/>
    </xf>
    <xf numFmtId="0" fontId="8" fillId="87" borderId="8" xfId="0" applyFont="1" applyFill="1" applyBorder="1" applyAlignment="1">
      <alignment horizontal="center"/>
    </xf>
    <xf numFmtId="0" fontId="7" fillId="87" borderId="0" xfId="0" applyFont="1" applyFill="1" applyAlignment="1">
      <alignment horizontal="left"/>
    </xf>
    <xf numFmtId="49" fontId="7" fillId="87" borderId="0" xfId="0" applyNumberFormat="1" applyFont="1" applyFill="1" applyAlignment="1">
      <alignment horizontal="left"/>
    </xf>
    <xf numFmtId="0" fontId="7" fillId="87" borderId="3" xfId="0" applyFont="1" applyFill="1" applyBorder="1" applyAlignment="1">
      <alignment horizontal="left"/>
    </xf>
    <xf numFmtId="0" fontId="8" fillId="87" borderId="9" xfId="0" applyFont="1" applyFill="1" applyBorder="1" applyAlignment="1">
      <alignment horizontal="center"/>
    </xf>
    <xf numFmtId="0" fontId="13" fillId="87" borderId="10" xfId="0" applyFont="1" applyFill="1" applyBorder="1" applyAlignment="1">
      <alignment horizontal="left"/>
    </xf>
    <xf numFmtId="49" fontId="7" fillId="87" borderId="10" xfId="0" applyNumberFormat="1" applyFont="1" applyFill="1" applyBorder="1" applyAlignment="1">
      <alignment horizontal="left"/>
    </xf>
    <xf numFmtId="0" fontId="7" fillId="87" borderId="11" xfId="0" applyFont="1" applyFill="1" applyBorder="1" applyAlignment="1">
      <alignment horizontal="left"/>
    </xf>
    <xf numFmtId="0" fontId="11" fillId="88" borderId="5" xfId="0" applyFont="1" applyFill="1" applyBorder="1" applyAlignment="1">
      <alignment horizontal="center"/>
    </xf>
    <xf numFmtId="0" fontId="16" fillId="88" borderId="6" xfId="0" applyFont="1" applyFill="1" applyBorder="1" applyAlignment="1">
      <alignment horizontal="left"/>
    </xf>
    <xf numFmtId="49" fontId="16" fillId="88" borderId="6" xfId="0" applyNumberFormat="1" applyFont="1" applyFill="1" applyBorder="1" applyAlignment="1">
      <alignment horizontal="left"/>
    </xf>
    <xf numFmtId="0" fontId="16" fillId="88" borderId="7" xfId="0" applyFont="1" applyFill="1" applyBorder="1" applyAlignment="1">
      <alignment horizontal="left"/>
    </xf>
    <xf numFmtId="0" fontId="8" fillId="89" borderId="8" xfId="0" applyFont="1" applyFill="1" applyBorder="1" applyAlignment="1">
      <alignment horizontal="center"/>
    </xf>
    <xf numFmtId="0" fontId="7" fillId="89" borderId="0" xfId="0" applyFont="1" applyFill="1" applyAlignment="1">
      <alignment horizontal="left"/>
    </xf>
    <xf numFmtId="49" fontId="7" fillId="89" borderId="0" xfId="0" applyNumberFormat="1" applyFont="1" applyFill="1" applyAlignment="1">
      <alignment horizontal="left"/>
    </xf>
    <xf numFmtId="0" fontId="7" fillId="89" borderId="3" xfId="0" applyFont="1" applyFill="1" applyBorder="1" applyAlignment="1">
      <alignment horizontal="left"/>
    </xf>
    <xf numFmtId="0" fontId="8" fillId="89" borderId="9" xfId="0" applyFont="1" applyFill="1" applyBorder="1" applyAlignment="1">
      <alignment horizontal="center"/>
    </xf>
    <xf numFmtId="0" fontId="13" fillId="89" borderId="10" xfId="0" applyFont="1" applyFill="1" applyBorder="1" applyAlignment="1">
      <alignment horizontal="left"/>
    </xf>
    <xf numFmtId="49" fontId="7" fillId="89" borderId="10" xfId="0" applyNumberFormat="1" applyFont="1" applyFill="1" applyBorder="1" applyAlignment="1">
      <alignment horizontal="left"/>
    </xf>
    <xf numFmtId="0" fontId="7" fillId="89" borderId="11" xfId="0" applyFont="1" applyFill="1" applyBorder="1" applyAlignment="1">
      <alignment horizontal="left"/>
    </xf>
    <xf numFmtId="0" fontId="7" fillId="89" borderId="1" xfId="0" applyFont="1" applyFill="1" applyBorder="1" applyAlignment="1">
      <alignment horizontal="center"/>
    </xf>
    <xf numFmtId="0" fontId="11" fillId="42" borderId="5" xfId="0" applyFont="1" applyFill="1" applyBorder="1" applyAlignment="1">
      <alignment horizontal="center"/>
    </xf>
    <xf numFmtId="0" fontId="16" fillId="42" borderId="6" xfId="0" applyFont="1" applyFill="1" applyBorder="1"/>
    <xf numFmtId="49" fontId="16" fillId="42" borderId="6" xfId="0" applyNumberFormat="1" applyFont="1" applyFill="1" applyBorder="1"/>
    <xf numFmtId="0" fontId="16" fillId="42" borderId="7" xfId="0" applyFont="1" applyFill="1" applyBorder="1"/>
    <xf numFmtId="0" fontId="7" fillId="43" borderId="8" xfId="0" applyFont="1" applyFill="1" applyBorder="1" applyAlignment="1">
      <alignment horizontal="center"/>
    </xf>
    <xf numFmtId="0" fontId="7" fillId="43" borderId="0" xfId="0" applyFont="1" applyFill="1"/>
    <xf numFmtId="49" fontId="7" fillId="43" borderId="0" xfId="0" applyNumberFormat="1" applyFont="1" applyFill="1"/>
    <xf numFmtId="0" fontId="7" fillId="43" borderId="3" xfId="0" applyFont="1" applyFill="1" applyBorder="1"/>
    <xf numFmtId="0" fontId="7" fillId="43" borderId="9" xfId="0" applyFont="1" applyFill="1" applyBorder="1" applyAlignment="1">
      <alignment horizontal="center"/>
    </xf>
    <xf numFmtId="0" fontId="13" fillId="43" borderId="10" xfId="0" applyFont="1" applyFill="1" applyBorder="1"/>
    <xf numFmtId="49" fontId="7" fillId="43" borderId="10" xfId="0" applyNumberFormat="1" applyFont="1" applyFill="1" applyBorder="1"/>
    <xf numFmtId="0" fontId="7" fillId="43" borderId="11" xfId="0" applyFont="1" applyFill="1" applyBorder="1"/>
    <xf numFmtId="0" fontId="32" fillId="17" borderId="5" xfId="0" applyFont="1" applyFill="1" applyBorder="1" applyAlignment="1">
      <alignment horizontal="center"/>
    </xf>
    <xf numFmtId="0" fontId="33" fillId="17" borderId="6" xfId="0" applyFont="1" applyFill="1" applyBorder="1" applyAlignment="1">
      <alignment horizontal="left"/>
    </xf>
    <xf numFmtId="49" fontId="33" fillId="17" borderId="6" xfId="0" applyNumberFormat="1" applyFont="1" applyFill="1" applyBorder="1" applyAlignment="1">
      <alignment horizontal="left"/>
    </xf>
    <xf numFmtId="0" fontId="33" fillId="17" borderId="7" xfId="0" applyFont="1" applyFill="1" applyBorder="1" applyAlignment="1">
      <alignment horizontal="left"/>
    </xf>
    <xf numFmtId="0" fontId="8" fillId="90" borderId="8" xfId="0" applyFont="1" applyFill="1" applyBorder="1" applyAlignment="1">
      <alignment horizontal="center"/>
    </xf>
    <xf numFmtId="0" fontId="7" fillId="90" borderId="0" xfId="0" applyFont="1" applyFill="1" applyAlignment="1">
      <alignment horizontal="left"/>
    </xf>
    <xf numFmtId="49" fontId="7" fillId="90" borderId="0" xfId="0" applyNumberFormat="1" applyFont="1" applyFill="1" applyAlignment="1">
      <alignment horizontal="left"/>
    </xf>
    <xf numFmtId="0" fontId="7" fillId="90" borderId="3" xfId="0" applyFont="1" applyFill="1" applyBorder="1" applyAlignment="1">
      <alignment horizontal="left"/>
    </xf>
    <xf numFmtId="0" fontId="8" fillId="90" borderId="9" xfId="0" applyFont="1" applyFill="1" applyBorder="1" applyAlignment="1">
      <alignment horizontal="center"/>
    </xf>
    <xf numFmtId="0" fontId="13" fillId="90" borderId="10" xfId="0" applyFont="1" applyFill="1" applyBorder="1" applyAlignment="1">
      <alignment horizontal="left"/>
    </xf>
    <xf numFmtId="49" fontId="7" fillId="90" borderId="10" xfId="0" applyNumberFormat="1" applyFont="1" applyFill="1" applyBorder="1" applyAlignment="1">
      <alignment horizontal="left"/>
    </xf>
    <xf numFmtId="0" fontId="7" fillId="90" borderId="11" xfId="0" applyFont="1" applyFill="1" applyBorder="1" applyAlignment="1">
      <alignment horizontal="left"/>
    </xf>
    <xf numFmtId="0" fontId="7" fillId="90" borderId="1" xfId="0" applyFont="1" applyFill="1" applyBorder="1" applyAlignment="1">
      <alignment horizontal="center"/>
    </xf>
    <xf numFmtId="0" fontId="8" fillId="91" borderId="5" xfId="0" applyFont="1" applyFill="1" applyBorder="1" applyAlignment="1">
      <alignment horizontal="center"/>
    </xf>
    <xf numFmtId="0" fontId="7" fillId="91" borderId="6" xfId="0" applyFont="1" applyFill="1" applyBorder="1" applyAlignment="1">
      <alignment horizontal="left"/>
    </xf>
    <xf numFmtId="49" fontId="7" fillId="91" borderId="6" xfId="0" applyNumberFormat="1" applyFont="1" applyFill="1" applyBorder="1" applyAlignment="1">
      <alignment horizontal="left"/>
    </xf>
    <xf numFmtId="0" fontId="7" fillId="91" borderId="7" xfId="0" applyFont="1" applyFill="1" applyBorder="1" applyAlignment="1">
      <alignment horizontal="left"/>
    </xf>
    <xf numFmtId="14" fontId="40" fillId="33" borderId="8" xfId="0" applyNumberFormat="1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7" fillId="13" borderId="6" xfId="0" applyFont="1" applyFill="1" applyBorder="1" applyAlignment="1">
      <alignment horizontal="left"/>
    </xf>
    <xf numFmtId="49" fontId="7" fillId="13" borderId="6" xfId="0" applyNumberFormat="1" applyFont="1" applyFill="1" applyBorder="1" applyAlignment="1">
      <alignment horizontal="left"/>
    </xf>
    <xf numFmtId="0" fontId="7" fillId="13" borderId="7" xfId="0" applyFont="1" applyFill="1" applyBorder="1" applyAlignment="1">
      <alignment horizontal="left"/>
    </xf>
    <xf numFmtId="0" fontId="8" fillId="35" borderId="8" xfId="0" applyFont="1" applyFill="1" applyBorder="1" applyAlignment="1">
      <alignment horizontal="center"/>
    </xf>
    <xf numFmtId="0" fontId="7" fillId="35" borderId="3" xfId="0" applyFont="1" applyFill="1" applyBorder="1" applyAlignment="1">
      <alignment horizontal="left"/>
    </xf>
    <xf numFmtId="0" fontId="8" fillId="35" borderId="9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left"/>
    </xf>
    <xf numFmtId="49" fontId="7" fillId="35" borderId="10" xfId="0" applyNumberFormat="1" applyFont="1" applyFill="1" applyBorder="1" applyAlignment="1">
      <alignment horizontal="left"/>
    </xf>
    <xf numFmtId="0" fontId="7" fillId="35" borderId="11" xfId="0" applyFont="1" applyFill="1" applyBorder="1" applyAlignment="1">
      <alignment horizontal="left"/>
    </xf>
    <xf numFmtId="0" fontId="8" fillId="92" borderId="5" xfId="0" applyFont="1" applyFill="1" applyBorder="1" applyAlignment="1">
      <alignment horizontal="center"/>
    </xf>
    <xf numFmtId="0" fontId="7" fillId="92" borderId="6" xfId="0" applyFont="1" applyFill="1" applyBorder="1" applyAlignment="1">
      <alignment horizontal="left"/>
    </xf>
    <xf numFmtId="49" fontId="7" fillId="92" borderId="6" xfId="0" applyNumberFormat="1" applyFont="1" applyFill="1" applyBorder="1" applyAlignment="1">
      <alignment horizontal="left"/>
    </xf>
    <xf numFmtId="0" fontId="7" fillId="92" borderId="7" xfId="0" applyFont="1" applyFill="1" applyBorder="1" applyAlignment="1">
      <alignment horizontal="left"/>
    </xf>
    <xf numFmtId="0" fontId="8" fillId="93" borderId="8" xfId="0" applyFont="1" applyFill="1" applyBorder="1" applyAlignment="1">
      <alignment horizontal="center"/>
    </xf>
    <xf numFmtId="0" fontId="7" fillId="93" borderId="0" xfId="0" applyFont="1" applyFill="1" applyAlignment="1">
      <alignment horizontal="left"/>
    </xf>
    <xf numFmtId="49" fontId="7" fillId="93" borderId="0" xfId="0" applyNumberFormat="1" applyFont="1" applyFill="1" applyAlignment="1">
      <alignment horizontal="left"/>
    </xf>
    <xf numFmtId="0" fontId="7" fillId="93" borderId="3" xfId="0" applyFont="1" applyFill="1" applyBorder="1" applyAlignment="1">
      <alignment horizontal="left"/>
    </xf>
    <xf numFmtId="0" fontId="8" fillId="93" borderId="9" xfId="0" applyFont="1" applyFill="1" applyBorder="1" applyAlignment="1">
      <alignment horizontal="center"/>
    </xf>
    <xf numFmtId="0" fontId="13" fillId="93" borderId="10" xfId="0" applyFont="1" applyFill="1" applyBorder="1" applyAlignment="1">
      <alignment horizontal="left"/>
    </xf>
    <xf numFmtId="49" fontId="7" fillId="93" borderId="10" xfId="0" applyNumberFormat="1" applyFont="1" applyFill="1" applyBorder="1" applyAlignment="1">
      <alignment horizontal="left"/>
    </xf>
    <xf numFmtId="0" fontId="7" fillId="93" borderId="11" xfId="0" applyFont="1" applyFill="1" applyBorder="1" applyAlignment="1">
      <alignment horizontal="left"/>
    </xf>
    <xf numFmtId="0" fontId="36" fillId="15" borderId="5" xfId="0" applyFont="1" applyFill="1" applyBorder="1" applyAlignment="1">
      <alignment horizontal="left"/>
    </xf>
    <xf numFmtId="0" fontId="37" fillId="15" borderId="6" xfId="0" applyFont="1" applyFill="1" applyBorder="1"/>
    <xf numFmtId="49" fontId="37" fillId="15" borderId="6" xfId="0" applyNumberFormat="1" applyFont="1" applyFill="1" applyBorder="1"/>
    <xf numFmtId="0" fontId="37" fillId="15" borderId="7" xfId="0" applyFont="1" applyFill="1" applyBorder="1"/>
    <xf numFmtId="0" fontId="8" fillId="24" borderId="8" xfId="0" applyFont="1" applyFill="1" applyBorder="1" applyAlignment="1">
      <alignment horizontal="left"/>
    </xf>
    <xf numFmtId="0" fontId="7" fillId="24" borderId="3" xfId="0" applyFont="1" applyFill="1" applyBorder="1"/>
    <xf numFmtId="0" fontId="8" fillId="24" borderId="9" xfId="0" applyFont="1" applyFill="1" applyBorder="1" applyAlignment="1">
      <alignment horizontal="left"/>
    </xf>
    <xf numFmtId="49" fontId="7" fillId="24" borderId="10" xfId="0" applyNumberFormat="1" applyFont="1" applyFill="1" applyBorder="1"/>
    <xf numFmtId="0" fontId="7" fillId="24" borderId="11" xfId="0" applyFont="1" applyFill="1" applyBorder="1"/>
    <xf numFmtId="14" fontId="2" fillId="22" borderId="0" xfId="0" applyNumberFormat="1" applyFont="1" applyFill="1"/>
    <xf numFmtId="1" fontId="3" fillId="22" borderId="1" xfId="0" applyNumberFormat="1" applyFont="1" applyFill="1" applyBorder="1" applyAlignment="1">
      <alignment horizontal="center"/>
    </xf>
    <xf numFmtId="0" fontId="16" fillId="94" borderId="7" xfId="0" applyFont="1" applyFill="1" applyBorder="1" applyAlignment="1">
      <alignment horizontal="left"/>
    </xf>
    <xf numFmtId="0" fontId="11" fillId="94" borderId="5" xfId="0" applyFont="1" applyFill="1" applyBorder="1" applyAlignment="1">
      <alignment horizontal="center"/>
    </xf>
    <xf numFmtId="0" fontId="0" fillId="24" borderId="0" xfId="0" applyFill="1"/>
    <xf numFmtId="0" fontId="7" fillId="12" borderId="6" xfId="0" applyFont="1" applyFill="1" applyBorder="1"/>
    <xf numFmtId="0" fontId="7" fillId="37" borderId="0" xfId="0" applyFont="1" applyFill="1"/>
    <xf numFmtId="0" fontId="13" fillId="37" borderId="10" xfId="0" applyFont="1" applyFill="1" applyBorder="1"/>
    <xf numFmtId="14" fontId="7" fillId="0" borderId="0" xfId="0" applyNumberFormat="1" applyFont="1"/>
    <xf numFmtId="14" fontId="2" fillId="25" borderId="0" xfId="0" applyNumberFormat="1" applyFont="1" applyFill="1"/>
    <xf numFmtId="1" fontId="3" fillId="25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3" fillId="95" borderId="1" xfId="0" applyFont="1" applyFill="1" applyBorder="1" applyAlignment="1">
      <alignment horizontal="left"/>
    </xf>
    <xf numFmtId="0" fontId="2" fillId="95" borderId="0" xfId="0" applyFont="1" applyFill="1"/>
    <xf numFmtId="0" fontId="0" fillId="95" borderId="0" xfId="0" applyFill="1"/>
    <xf numFmtId="0" fontId="16" fillId="96" borderId="0" xfId="0" applyFont="1" applyFill="1" applyAlignment="1">
      <alignment horizontal="center"/>
    </xf>
    <xf numFmtId="14" fontId="2" fillId="97" borderId="0" xfId="0" applyNumberFormat="1" applyFont="1" applyFill="1"/>
    <xf numFmtId="0" fontId="8" fillId="24" borderId="0" xfId="0" applyFont="1" applyFill="1"/>
    <xf numFmtId="0" fontId="8" fillId="98" borderId="5" xfId="0" applyFont="1" applyFill="1" applyBorder="1" applyAlignment="1">
      <alignment horizontal="center"/>
    </xf>
    <xf numFmtId="0" fontId="7" fillId="98" borderId="6" xfId="0" applyFont="1" applyFill="1" applyBorder="1"/>
    <xf numFmtId="49" fontId="7" fillId="98" borderId="6" xfId="0" applyNumberFormat="1" applyFont="1" applyFill="1" applyBorder="1" applyAlignment="1">
      <alignment horizontal="left"/>
    </xf>
    <xf numFmtId="0" fontId="7" fillId="98" borderId="7" xfId="0" applyFont="1" applyFill="1" applyBorder="1" applyAlignment="1">
      <alignment horizontal="left"/>
    </xf>
    <xf numFmtId="0" fontId="8" fillId="99" borderId="8" xfId="0" applyFont="1" applyFill="1" applyBorder="1" applyAlignment="1">
      <alignment horizontal="center"/>
    </xf>
    <xf numFmtId="0" fontId="7" fillId="99" borderId="0" xfId="0" applyFont="1" applyFill="1"/>
    <xf numFmtId="49" fontId="7" fillId="99" borderId="0" xfId="0" applyNumberFormat="1" applyFont="1" applyFill="1" applyAlignment="1">
      <alignment horizontal="left"/>
    </xf>
    <xf numFmtId="0" fontId="7" fillId="99" borderId="3" xfId="0" applyFont="1" applyFill="1" applyBorder="1" applyAlignment="1">
      <alignment horizontal="left"/>
    </xf>
    <xf numFmtId="0" fontId="8" fillId="99" borderId="9" xfId="0" applyFont="1" applyFill="1" applyBorder="1" applyAlignment="1">
      <alignment horizontal="center"/>
    </xf>
    <xf numFmtId="0" fontId="13" fillId="99" borderId="10" xfId="0" applyFont="1" applyFill="1" applyBorder="1"/>
    <xf numFmtId="49" fontId="7" fillId="99" borderId="10" xfId="0" applyNumberFormat="1" applyFont="1" applyFill="1" applyBorder="1" applyAlignment="1">
      <alignment horizontal="left"/>
    </xf>
    <xf numFmtId="0" fontId="7" fillId="99" borderId="11" xfId="0" applyFont="1" applyFill="1" applyBorder="1" applyAlignment="1">
      <alignment horizontal="left"/>
    </xf>
    <xf numFmtId="0" fontId="7" fillId="99" borderId="1" xfId="0" applyFont="1" applyFill="1" applyBorder="1" applyAlignment="1">
      <alignment horizontal="center"/>
    </xf>
    <xf numFmtId="0" fontId="36" fillId="15" borderId="5" xfId="0" applyFont="1" applyFill="1" applyBorder="1" applyAlignment="1">
      <alignment horizontal="center"/>
    </xf>
    <xf numFmtId="0" fontId="8" fillId="100" borderId="8" xfId="0" applyFont="1" applyFill="1" applyBorder="1" applyAlignment="1">
      <alignment horizontal="center"/>
    </xf>
    <xf numFmtId="0" fontId="7" fillId="100" borderId="0" xfId="0" applyFont="1" applyFill="1"/>
    <xf numFmtId="49" fontId="7" fillId="100" borderId="0" xfId="0" applyNumberFormat="1" applyFont="1" applyFill="1"/>
    <xf numFmtId="0" fontId="7" fillId="100" borderId="3" xfId="0" applyFont="1" applyFill="1" applyBorder="1"/>
    <xf numFmtId="0" fontId="8" fillId="100" borderId="9" xfId="0" applyFont="1" applyFill="1" applyBorder="1" applyAlignment="1">
      <alignment horizontal="center"/>
    </xf>
    <xf numFmtId="0" fontId="13" fillId="100" borderId="10" xfId="0" applyFont="1" applyFill="1" applyBorder="1"/>
    <xf numFmtId="49" fontId="7" fillId="100" borderId="10" xfId="0" applyNumberFormat="1" applyFont="1" applyFill="1" applyBorder="1"/>
    <xf numFmtId="0" fontId="7" fillId="100" borderId="11" xfId="0" applyFont="1" applyFill="1" applyBorder="1"/>
    <xf numFmtId="0" fontId="7" fillId="10" borderId="1" xfId="0" applyFont="1" applyFill="1" applyBorder="1" applyAlignment="1">
      <alignment horizontal="center"/>
    </xf>
    <xf numFmtId="0" fontId="36" fillId="101" borderId="5" xfId="0" applyFont="1" applyFill="1" applyBorder="1" applyAlignment="1">
      <alignment horizontal="center"/>
    </xf>
    <xf numFmtId="0" fontId="37" fillId="101" borderId="6" xfId="0" applyFont="1" applyFill="1" applyBorder="1"/>
    <xf numFmtId="49" fontId="37" fillId="101" borderId="6" xfId="0" applyNumberFormat="1" applyFont="1" applyFill="1" applyBorder="1"/>
    <xf numFmtId="0" fontId="37" fillId="101" borderId="7" xfId="0" applyFont="1" applyFill="1" applyBorder="1"/>
    <xf numFmtId="0" fontId="11" fillId="54" borderId="5" xfId="0" applyFont="1" applyFill="1" applyBorder="1" applyAlignment="1">
      <alignment horizontal="center"/>
    </xf>
    <xf numFmtId="0" fontId="16" fillId="54" borderId="6" xfId="0" applyFont="1" applyFill="1" applyBorder="1"/>
    <xf numFmtId="49" fontId="16" fillId="54" borderId="6" xfId="0" applyNumberFormat="1" applyFont="1" applyFill="1" applyBorder="1" applyAlignment="1">
      <alignment horizontal="left"/>
    </xf>
    <xf numFmtId="0" fontId="16" fillId="54" borderId="7" xfId="0" applyFont="1" applyFill="1" applyBorder="1" applyAlignment="1">
      <alignment horizontal="left"/>
    </xf>
    <xf numFmtId="0" fontId="8" fillId="55" borderId="8" xfId="0" applyFont="1" applyFill="1" applyBorder="1" applyAlignment="1">
      <alignment horizontal="center"/>
    </xf>
    <xf numFmtId="0" fontId="7" fillId="55" borderId="3" xfId="0" applyFont="1" applyFill="1" applyBorder="1" applyAlignment="1">
      <alignment horizontal="left"/>
    </xf>
    <xf numFmtId="0" fontId="8" fillId="55" borderId="9" xfId="0" applyFont="1" applyFill="1" applyBorder="1" applyAlignment="1">
      <alignment horizontal="center"/>
    </xf>
    <xf numFmtId="0" fontId="13" fillId="55" borderId="10" xfId="0" applyFont="1" applyFill="1" applyBorder="1"/>
    <xf numFmtId="49" fontId="7" fillId="55" borderId="10" xfId="0" applyNumberFormat="1" applyFont="1" applyFill="1" applyBorder="1" applyAlignment="1">
      <alignment horizontal="left"/>
    </xf>
    <xf numFmtId="0" fontId="7" fillId="55" borderId="11" xfId="0" applyFont="1" applyFill="1" applyBorder="1" applyAlignment="1">
      <alignment horizontal="left"/>
    </xf>
    <xf numFmtId="0" fontId="16" fillId="41" borderId="6" xfId="0" applyFont="1" applyFill="1" applyBorder="1"/>
    <xf numFmtId="0" fontId="11" fillId="17" borderId="5" xfId="0" applyFont="1" applyFill="1" applyBorder="1" applyAlignment="1">
      <alignment horizontal="center"/>
    </xf>
    <xf numFmtId="0" fontId="16" fillId="17" borderId="6" xfId="0" applyFont="1" applyFill="1" applyBorder="1"/>
    <xf numFmtId="49" fontId="16" fillId="17" borderId="6" xfId="0" applyNumberFormat="1" applyFont="1" applyFill="1" applyBorder="1" applyAlignment="1">
      <alignment horizontal="left"/>
    </xf>
    <xf numFmtId="0" fontId="16" fillId="17" borderId="7" xfId="0" applyFont="1" applyFill="1" applyBorder="1" applyAlignment="1">
      <alignment horizontal="left"/>
    </xf>
    <xf numFmtId="0" fontId="13" fillId="23" borderId="10" xfId="0" applyFont="1" applyFill="1" applyBorder="1"/>
    <xf numFmtId="14" fontId="2" fillId="102" borderId="0" xfId="0" applyNumberFormat="1" applyFont="1" applyFill="1"/>
    <xf numFmtId="14" fontId="2" fillId="9" borderId="0" xfId="0" applyNumberFormat="1" applyFont="1" applyFill="1"/>
    <xf numFmtId="14" fontId="2" fillId="5" borderId="0" xfId="0" applyNumberFormat="1" applyFont="1" applyFill="1"/>
    <xf numFmtId="0" fontId="38" fillId="103" borderId="5" xfId="0" applyFont="1" applyFill="1" applyBorder="1" applyAlignment="1">
      <alignment horizontal="center"/>
    </xf>
    <xf numFmtId="0" fontId="22" fillId="103" borderId="6" xfId="0" applyFont="1" applyFill="1" applyBorder="1" applyAlignment="1">
      <alignment horizontal="left"/>
    </xf>
    <xf numFmtId="49" fontId="22" fillId="103" borderId="6" xfId="0" applyNumberFormat="1" applyFont="1" applyFill="1" applyBorder="1" applyAlignment="1">
      <alignment horizontal="left"/>
    </xf>
    <xf numFmtId="0" fontId="22" fillId="103" borderId="7" xfId="0" applyFont="1" applyFill="1" applyBorder="1" applyAlignment="1">
      <alignment horizontal="left"/>
    </xf>
    <xf numFmtId="0" fontId="7" fillId="104" borderId="1" xfId="0" applyFont="1" applyFill="1" applyBorder="1" applyAlignment="1">
      <alignment horizontal="center"/>
    </xf>
    <xf numFmtId="0" fontId="8" fillId="104" borderId="8" xfId="0" applyFont="1" applyFill="1" applyBorder="1" applyAlignment="1">
      <alignment horizontal="center"/>
    </xf>
    <xf numFmtId="0" fontId="7" fillId="104" borderId="0" xfId="0" applyFont="1" applyFill="1" applyAlignment="1">
      <alignment horizontal="left"/>
    </xf>
    <xf numFmtId="49" fontId="7" fillId="104" borderId="0" xfId="0" applyNumberFormat="1" applyFont="1" applyFill="1" applyAlignment="1">
      <alignment horizontal="left"/>
    </xf>
    <xf numFmtId="0" fontId="7" fillId="104" borderId="3" xfId="0" applyFont="1" applyFill="1" applyBorder="1" applyAlignment="1">
      <alignment horizontal="left"/>
    </xf>
    <xf numFmtId="0" fontId="8" fillId="104" borderId="9" xfId="0" applyFont="1" applyFill="1" applyBorder="1" applyAlignment="1">
      <alignment horizontal="center"/>
    </xf>
    <xf numFmtId="0" fontId="13" fillId="104" borderId="10" xfId="0" applyFont="1" applyFill="1" applyBorder="1" applyAlignment="1">
      <alignment horizontal="left"/>
    </xf>
    <xf numFmtId="49" fontId="7" fillId="104" borderId="10" xfId="0" applyNumberFormat="1" applyFont="1" applyFill="1" applyBorder="1" applyAlignment="1">
      <alignment horizontal="left"/>
    </xf>
    <xf numFmtId="0" fontId="7" fillId="104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57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DDE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002060"/>
        </patternFill>
      </fill>
    </dxf>
  </dxfs>
  <tableStyles count="0" defaultTableStyle="TableStyleMedium2" defaultPivotStyle="PivotStyleLight16"/>
  <colors>
    <mruColors>
      <color rgb="FFBBD9FD"/>
      <color rgb="FFFDDFE9"/>
      <color rgb="FFFEE2FA"/>
      <color rgb="FF69CC5C"/>
      <color rgb="FFDCF3D9"/>
      <color rgb="FFE3E5D7"/>
      <color rgb="FFE6DCD2"/>
      <color rgb="FF9A7958"/>
      <color rgb="FF8C945E"/>
      <color rgb="FFBDC2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i_2GELMwfY" TargetMode="External"/><Relationship Id="rId2" Type="http://schemas.openxmlformats.org/officeDocument/2006/relationships/hyperlink" Target="https://www.youtube.com/watch?v=zCUGgdWQhRU" TargetMode="External"/><Relationship Id="rId1" Type="http://schemas.openxmlformats.org/officeDocument/2006/relationships/hyperlink" Target="https://youtu.be/zhEWqfP6V_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efa.com/euro2024/match/2036189--england-vs-slovenia/" TargetMode="External"/><Relationship Id="rId13" Type="http://schemas.openxmlformats.org/officeDocument/2006/relationships/hyperlink" Target="https://www.uefa.com/euro2024/match/2036202--france-vs-belgium/" TargetMode="External"/><Relationship Id="rId18" Type="http://schemas.openxmlformats.org/officeDocument/2006/relationships/hyperlink" Target="https://www.uefa.com/euro2024/match/2036208--england-vs-switzerland/" TargetMode="External"/><Relationship Id="rId3" Type="http://schemas.openxmlformats.org/officeDocument/2006/relationships/hyperlink" Target="https://www.uefa.com/euro2024/match/2036193--ukraine-vs-belgium/" TargetMode="External"/><Relationship Id="rId21" Type="http://schemas.openxmlformats.org/officeDocument/2006/relationships/hyperlink" Target="https://www.youtube.com/watch?v=GVdK_uqMs0s" TargetMode="External"/><Relationship Id="rId7" Type="http://schemas.openxmlformats.org/officeDocument/2006/relationships/hyperlink" Target="https://www.uefa.com/euro2024/match/2036183--turkiye-vs-portugal/" TargetMode="External"/><Relationship Id="rId12" Type="http://schemas.openxmlformats.org/officeDocument/2006/relationships/hyperlink" Target="https://www.uefa.com/euro2024/match/2036199--spain-vs-georgia/" TargetMode="External"/><Relationship Id="rId17" Type="http://schemas.openxmlformats.org/officeDocument/2006/relationships/hyperlink" Target="https://www.uefa.com/euro2024/match/2036207--netherlands-vs-turkiye/" TargetMode="External"/><Relationship Id="rId2" Type="http://schemas.openxmlformats.org/officeDocument/2006/relationships/hyperlink" Target="https://www.uefa.com/euro2024/match/2036161--germany-vs-scotland/" TargetMode="External"/><Relationship Id="rId16" Type="http://schemas.openxmlformats.org/officeDocument/2006/relationships/hyperlink" Target="https://www.uefa.com/euro2024/match/2036205--spain-vs-germany/" TargetMode="External"/><Relationship Id="rId20" Type="http://schemas.openxmlformats.org/officeDocument/2006/relationships/hyperlink" Target="https://www.uefa.com/euro2024/match/2036210--netherlands-vs-england/" TargetMode="External"/><Relationship Id="rId1" Type="http://schemas.openxmlformats.org/officeDocument/2006/relationships/hyperlink" Target="https://www.youtube.com/watch?v=efYXt5MddAE" TargetMode="External"/><Relationship Id="rId6" Type="http://schemas.openxmlformats.org/officeDocument/2006/relationships/hyperlink" Target="https://www.uefa.com/euro2024/match/2036178--denmark-vs-england/" TargetMode="External"/><Relationship Id="rId11" Type="http://schemas.openxmlformats.org/officeDocument/2006/relationships/hyperlink" Target="https://www.uefa.com/euro2024/match/2036198--switzerland-vs-italy/" TargetMode="External"/><Relationship Id="rId5" Type="http://schemas.openxmlformats.org/officeDocument/2006/relationships/hyperlink" Target="https://www.uefa.com/euro2024/match/2036185--switzerland-vs-germany/" TargetMode="External"/><Relationship Id="rId15" Type="http://schemas.openxmlformats.org/officeDocument/2006/relationships/hyperlink" Target="https://www.uefa.com/euro2024/match/2036197--germany-vs-denmark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uefa.com/euro2024/match/2036163--spain-vs-croatia/" TargetMode="External"/><Relationship Id="rId19" Type="http://schemas.openxmlformats.org/officeDocument/2006/relationships/hyperlink" Target="https://www.uefa.com/euro2024/match/2036206--portugal-vs-france/" TargetMode="External"/><Relationship Id="rId4" Type="http://schemas.openxmlformats.org/officeDocument/2006/relationships/hyperlink" Target="https://www.uefa.com/euro2024/match/2036188--croatia-vs-italy/" TargetMode="External"/><Relationship Id="rId9" Type="http://schemas.openxmlformats.org/officeDocument/2006/relationships/hyperlink" Target="https://www.uefa.com/euro2024/match/2036180--netherlands-vs-france/" TargetMode="External"/><Relationship Id="rId14" Type="http://schemas.openxmlformats.org/officeDocument/2006/relationships/hyperlink" Target="https://www.uefa.com/euro2024/match/2036203--romania-vs-netherlands/" TargetMode="External"/><Relationship Id="rId22" Type="http://schemas.openxmlformats.org/officeDocument/2006/relationships/hyperlink" Target="https://www.uefa.com/euro2024/match/2036204--austria-vs-turkiy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IfRd8uYBg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baYUxzsabM" TargetMode="External"/><Relationship Id="rId2" Type="http://schemas.openxmlformats.org/officeDocument/2006/relationships/hyperlink" Target="https://www.youtube.com/watch?v=I-M2e5yWQ3w" TargetMode="External"/><Relationship Id="rId1" Type="http://schemas.openxmlformats.org/officeDocument/2006/relationships/hyperlink" Target="https://www.youtube.com/watch?v=bQsr_mZjgaA" TargetMode="External"/><Relationship Id="rId4" Type="http://schemas.openxmlformats.org/officeDocument/2006/relationships/hyperlink" Target="https://www.youtube.com/watch?v=I-M2e5yWQ3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k4YGR44sHA" TargetMode="External"/><Relationship Id="rId2" Type="http://schemas.openxmlformats.org/officeDocument/2006/relationships/hyperlink" Target="https://www.youtube.com/watch?v=59r_3_oysuQ" TargetMode="External"/><Relationship Id="rId1" Type="http://schemas.openxmlformats.org/officeDocument/2006/relationships/hyperlink" Target="https://www.youtube.com/watch?v=NqXFQj2KgNE" TargetMode="External"/><Relationship Id="rId4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WqCTLEbeU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BCA0-21A6-4691-9D24-D91973675733}">
  <sheetPr codeName="Sheet2">
    <tabColor theme="0"/>
  </sheetPr>
  <dimension ref="A1:M1101"/>
  <sheetViews>
    <sheetView topLeftCell="A513" zoomScaleNormal="100" workbookViewId="0">
      <selection activeCell="A525" sqref="A525"/>
    </sheetView>
  </sheetViews>
  <sheetFormatPr defaultRowHeight="15" x14ac:dyDescent="0.35"/>
  <cols>
    <col min="1" max="1" width="10.109375" style="1" bestFit="1" customWidth="1"/>
    <col min="2" max="2" width="3.109375" style="2" customWidth="1"/>
    <col min="3" max="3" width="8.109375" style="8" customWidth="1"/>
    <col min="4" max="4" width="145.6640625" style="7" customWidth="1"/>
    <col min="5" max="5" width="89.88671875" style="7" customWidth="1"/>
    <col min="6" max="6" width="41.109375" customWidth="1"/>
    <col min="7" max="13" width="24.33203125" customWidth="1"/>
  </cols>
  <sheetData>
    <row r="1" spans="1:13" x14ac:dyDescent="0.35">
      <c r="A1" s="3">
        <v>45267</v>
      </c>
      <c r="B1" s="4"/>
      <c r="C1" s="10"/>
      <c r="F1" t="s">
        <v>104</v>
      </c>
      <c r="G1" t="s">
        <v>111</v>
      </c>
      <c r="H1" t="s">
        <v>96</v>
      </c>
      <c r="I1" t="s">
        <v>127</v>
      </c>
      <c r="J1" t="s">
        <v>100</v>
      </c>
      <c r="K1" t="s">
        <v>32</v>
      </c>
      <c r="L1" t="s">
        <v>102</v>
      </c>
      <c r="M1" t="s">
        <v>133</v>
      </c>
    </row>
    <row r="2" spans="1:13" x14ac:dyDescent="0.35">
      <c r="A2" s="3">
        <f>A1+1</f>
        <v>45268</v>
      </c>
      <c r="B2" s="5">
        <f>WEEKDAY(A2,2)</f>
        <v>5</v>
      </c>
      <c r="C2" s="9">
        <f>C1+1</f>
        <v>1</v>
      </c>
      <c r="D2" s="6" t="str" cm="1">
        <f t="array" ref="D2">IFERROR(INDEX(F2:M2, MATCH(TRUE, F2:M2&lt;&gt;"-",0)),"")</f>
        <v>[{order:"1",result:"France 2-1 Portugal",playerday:"Zinédine Zidane",year:"2000", category:"EURO",prow:["Played Euro 2000","Real Madrid","Barcelona"], pcolumn: ["FRA","POR","Juventus"],ylink:"https://www.youtube.com/watch?v=BeHaPM91ZF4"}],</v>
      </c>
      <c r="E2" s="6" t="str">
        <f>SUBSTITUTE(SUBSTITUTE(SUBSTITUTE(SUBSTITUTE(SUBSTITUTE(SUBSTITUTE(SUBSTITUTE(SUBSTITUTE(D2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[{"order":"1","result":"France 2-1 Portugal","playerday":"Zinédine Zidane","year":"2000", "category":"EURO","prow":["Played Euro 2000","Real Madrid","Barcelona"], "pcolumn": ["FRA","POR","Juventus"],"ylink":"https://www.youtube.com/watch?v=BeHaPM91ZF4"}],</v>
      </c>
      <c r="F2" s="1" t="str">
        <f>IFERROR(_xlfn.XLOOKUP($C2,Champions!J:J,Champions!K:K),"-")</f>
        <v>-</v>
      </c>
      <c r="G2" s="1" t="str">
        <f>IFERROR(_xlfn.XLOOKUP($C2,EuropaL!J:J,EuropaL!K:K),"-")</f>
        <v>-</v>
      </c>
      <c r="H2" s="1" t="str">
        <f>IFERROR(_xlfn.XLOOKUP($C2,WC!J:J,WC!K:K),"-")</f>
        <v>-</v>
      </c>
      <c r="I2" s="1" t="str">
        <f>IFERROR(_xlfn.XLOOKUP($C2,EURO!J:J,EURO!K:K),"-")</f>
        <v>[{order:"1",result:"France 2-1 Portugal",playerday:"Zinédine Zidane",year:"2000", category:"EURO",prow:["Played Euro 2000","Real Madrid","Barcelona"], pcolumn: ["FRA","POR","Juventus"],ylink:"https://www.youtube.com/watch?v=BeHaPM91ZF4"}],</v>
      </c>
      <c r="J2" s="1" t="str">
        <f>IFERROR(_xlfn.XLOOKUP($C2,Other!J:J,Other!K:K),"-")</f>
        <v>-</v>
      </c>
      <c r="K2" s="1" t="str">
        <f>IFERROR(_xlfn.XLOOKUP($C2,Premier!J:J,Premier!K:K),"-")</f>
        <v>-</v>
      </c>
      <c r="L2" s="1" t="str">
        <f>IFERROR(_xlfn.XLOOKUP($C2,LaLiga!K:K,LaLiga!L:L),"-")</f>
        <v>-</v>
      </c>
      <c r="M2" s="1" t="str">
        <f>IFERROR(_xlfn.XLOOKUP($C2,SerieA!J:J,SerieA!K:K),"-")</f>
        <v>-</v>
      </c>
    </row>
    <row r="3" spans="1:13" x14ac:dyDescent="0.35">
      <c r="A3" s="3">
        <f t="shared" ref="A3:A66" si="0">A2+1</f>
        <v>45269</v>
      </c>
      <c r="B3" s="5">
        <f t="shared" ref="B3:B66" si="1">WEEKDAY(A3,2)</f>
        <v>6</v>
      </c>
      <c r="C3" s="9">
        <f t="shared" ref="C3:C66" si="2">C2+1</f>
        <v>2</v>
      </c>
      <c r="D3" s="6" t="str" cm="1">
        <f t="array" ref="D3">IFERROR(INDEX(F3:M3, MATCH(TRUE, F3:M3&lt;&gt;"-",0)),"")</f>
        <v>[{order:"2",result:"R. Madrid 3-1 Man City",playerday:"Rodrygo",year:"2022", category:"Champions",prow:["Real Madrid","Premier","Played WC 2022"], pcolumn: ["Man City","BRA","ChampionsWin"],ylink:"https://www.youtube.com/watch?v=8MC1kRv2WCc"}],</v>
      </c>
      <c r="E3" s="6" t="str">
        <f t="shared" ref="E3:E66" si="3">SUBSTITUTE(SUBSTITUTE(SUBSTITUTE(SUBSTITUTE(SUBSTITUTE(SUBSTITUTE(SUBSTITUTE(SUBSTITUTE(D3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[{"order":"2","result":"R. Madrid 3-1 Man City","playerday":"Rodrygo","year":"2022", "category":"Champions","prow":["Real Madrid","Premier","Played WC 2022"], "pcolumn": ["Man City","BRA","ChampionsWin"],"ylink":"https://www.youtube.com/watch?v=8MC1kRv2WCc"}],</v>
      </c>
      <c r="F3" s="1" t="str">
        <f>IFERROR(_xlfn.XLOOKUP(C3,Champions!J:J,Champions!K:K),"-")</f>
        <v>[{order:"2",result:"R. Madrid 3-1 Man City",playerday:"Rodrygo",year:"2022", category:"Champions",prow:["Real Madrid","Premier","Played WC 2022"], pcolumn: ["Man City","BRA","ChampionsWin"],ylink:"https://www.youtube.com/watch?v=8MC1kRv2WCc"}],</v>
      </c>
      <c r="G3" s="1" t="str">
        <f>IFERROR(_xlfn.XLOOKUP($C3,EuropaL!J:J,EuropaL!K:K),"-")</f>
        <v>-</v>
      </c>
      <c r="H3" s="1" t="str">
        <f>IFERROR(_xlfn.XLOOKUP($C3,WC!J:J,WC!K:K),"-")</f>
        <v>-</v>
      </c>
      <c r="I3" s="1" t="str">
        <f>IFERROR(_xlfn.XLOOKUP($C3,EURO!J:J,EURO!K:K),"-")</f>
        <v>-</v>
      </c>
      <c r="J3" s="1" t="str">
        <f>IFERROR(_xlfn.XLOOKUP($C3,Other!J:J,Other!K:K),"-")</f>
        <v>-</v>
      </c>
      <c r="K3" s="1" t="str">
        <f>IFERROR(_xlfn.XLOOKUP($C3,Premier!J:J,Premier!K:K),"-")</f>
        <v>-</v>
      </c>
      <c r="L3" s="1" t="str">
        <f>IFERROR(_xlfn.XLOOKUP($C3,LaLiga!K:K,LaLiga!L:L),"-")</f>
        <v>-</v>
      </c>
      <c r="M3" s="1" t="str">
        <f>IFERROR(_xlfn.XLOOKUP($C3,SerieA!J:J,SerieA!K:K),"-")</f>
        <v>-</v>
      </c>
    </row>
    <row r="4" spans="1:13" x14ac:dyDescent="0.35">
      <c r="A4" s="3">
        <f t="shared" si="0"/>
        <v>45270</v>
      </c>
      <c r="B4" s="5">
        <f t="shared" si="1"/>
        <v>7</v>
      </c>
      <c r="C4" s="9">
        <f t="shared" si="2"/>
        <v>3</v>
      </c>
      <c r="D4" s="6" t="str" cm="1">
        <f t="array" ref="D4">IFERROR(INDEX(F4:M4, MATCH(TRUE, F4:M4&lt;&gt;"-",0)),"")</f>
        <v>[{order:"3",result:"Arsenal 2-3 Tottenham",playerday:"Younes Kaboul",year:"2010", category:"Premier League",prow:["FRA","DF","Played WC 2010"], pcolumn: ["Arsenal","Tottenham","startY"],ylink:"https://www.youtube.com/watch?v=dIZz_A3sZ7E"}],</v>
      </c>
      <c r="E4" s="6" t="str">
        <f t="shared" si="3"/>
        <v>[{"order":"3","result":"Arsenal 2-3 Tottenham","playerday":"Younes Kaboul","year":"2010", "category":"Premier League","prow":["FRA","DF","Played WC 2010"], "pcolumn": ["Arsenal","Tottenham","startY"],"ylink":"https://www.youtube.com/watch?v=dIZz_A3sZ7E"}],</v>
      </c>
      <c r="F4" s="1" t="str">
        <f>IFERROR(_xlfn.XLOOKUP(C4,Champions!J:J,Champions!K:K),"-")</f>
        <v>-</v>
      </c>
      <c r="G4" s="1" t="str">
        <f>IFERROR(_xlfn.XLOOKUP($C4,EuropaL!J:J,EuropaL!K:K),"-")</f>
        <v>-</v>
      </c>
      <c r="H4" s="1" t="str">
        <f>IFERROR(_xlfn.XLOOKUP($C4,WC!J:J,WC!K:K),"-")</f>
        <v>-</v>
      </c>
      <c r="I4" s="1" t="str">
        <f>IFERROR(_xlfn.XLOOKUP($C4,EURO!J:J,EURO!K:K),"-")</f>
        <v>-</v>
      </c>
      <c r="J4" s="1" t="str">
        <f>IFERROR(_xlfn.XLOOKUP($C4,Other!J:J,Other!K:K),"-")</f>
        <v>-</v>
      </c>
      <c r="K4" s="1" t="str">
        <f>IFERROR(_xlfn.XLOOKUP($C4,Premier!J:J,Premier!K:K),"-")</f>
        <v>[{order:"3",result:"Arsenal 2-3 Tottenham",playerday:"Younes Kaboul",year:"2010", category:"Premier League",prow:["FRA","DF","Played WC 2010"], pcolumn: ["Arsenal","Tottenham","startY"],ylink:"https://www.youtube.com/watch?v=dIZz_A3sZ7E"}],</v>
      </c>
      <c r="L4" s="1" t="str">
        <f>IFERROR(_xlfn.XLOOKUP($C4,LaLiga!K:K,LaLiga!L:L),"-")</f>
        <v>-</v>
      </c>
      <c r="M4" s="1" t="str">
        <f>IFERROR(_xlfn.XLOOKUP($C4,SerieA!J:J,SerieA!K:K),"-")</f>
        <v>-</v>
      </c>
    </row>
    <row r="5" spans="1:13" x14ac:dyDescent="0.35">
      <c r="A5" s="3">
        <f t="shared" si="0"/>
        <v>45271</v>
      </c>
      <c r="B5" s="5">
        <f t="shared" si="1"/>
        <v>1</v>
      </c>
      <c r="C5" s="9">
        <f t="shared" si="2"/>
        <v>4</v>
      </c>
      <c r="D5" s="6" t="str" cm="1">
        <f t="array" ref="D5">IFERROR(INDEX(F5:M5, MATCH(TRUE, F5:M5&lt;&gt;"-",0)),"")</f>
        <v>[{order:"4",result:"Liverpool 3-3 Milan",playerday:"Jerzy Dudek",year:"2005", category:"Champions",prow:["ChampionsWin","DL","PO"], pcolumn: ["Liverpool","Milan","Premier"],ylink:"https://www.youtube.com/watch?v=3ojXHf293M8"}],</v>
      </c>
      <c r="E5" s="6" t="str">
        <f t="shared" si="3"/>
        <v>[{"order":"4","result":"Liverpool 3-3 Milan","playerday":"Jerzy Dudek","year":"2005", "category":"Champions","prow":["ChampionsWin","DL","PO"], "pcolumn": ["Liverpool","Milan","Premier"],"ylink":"https://www.youtube.com/watch?v=3ojXHf293M8"}],</v>
      </c>
      <c r="F5" s="1" t="str">
        <f>IFERROR(_xlfn.XLOOKUP(C5,Champions!J:J,Champions!K:K),"-")</f>
        <v>[{order:"4",result:"Liverpool 3-3 Milan",playerday:"Jerzy Dudek",year:"2005", category:"Champions",prow:["ChampionsWin","DL","PO"], pcolumn: ["Liverpool","Milan","Premier"],ylink:"https://www.youtube.com/watch?v=3ojXHf293M8"}],</v>
      </c>
      <c r="G5" s="1" t="str">
        <f>IFERROR(_xlfn.XLOOKUP($C5,EuropaL!J:J,EuropaL!K:K),"-")</f>
        <v>-</v>
      </c>
      <c r="H5" s="1" t="str">
        <f>IFERROR(_xlfn.XLOOKUP($C5,WC!J:J,WC!K:K),"-")</f>
        <v>-</v>
      </c>
      <c r="I5" s="1" t="str">
        <f>IFERROR(_xlfn.XLOOKUP($C5,EURO!J:J,EURO!K:K),"-")</f>
        <v>-</v>
      </c>
      <c r="J5" s="1" t="str">
        <f>IFERROR(_xlfn.XLOOKUP($C5,Other!J:J,Other!K:K),"-")</f>
        <v>-</v>
      </c>
      <c r="K5" s="1" t="str">
        <f>IFERROR(_xlfn.XLOOKUP($C5,Premier!J:J,Premier!K:K),"-")</f>
        <v>-</v>
      </c>
      <c r="L5" s="1" t="str">
        <f>IFERROR(_xlfn.XLOOKUP($C5,LaLiga!K:K,LaLiga!L:L),"-")</f>
        <v>-</v>
      </c>
      <c r="M5" s="1" t="str">
        <f>IFERROR(_xlfn.XLOOKUP($C5,SerieA!J:J,SerieA!K:K),"-")</f>
        <v>-</v>
      </c>
    </row>
    <row r="6" spans="1:13" x14ac:dyDescent="0.35">
      <c r="A6" s="3">
        <f t="shared" si="0"/>
        <v>45272</v>
      </c>
      <c r="B6" s="5">
        <f t="shared" si="1"/>
        <v>2</v>
      </c>
      <c r="C6" s="9">
        <f t="shared" si="2"/>
        <v>5</v>
      </c>
      <c r="D6" s="6" t="str" cm="1">
        <f t="array" ref="D6">IFERROR(INDEX(F6:M6, MATCH(TRUE, F6:M6&lt;&gt;"-",0)),"")</f>
        <v>[{order:"5",result:"Man Utd 2-1 Bayern",playerday:"Ole Gunnar Solskjaer",year:"1999", category:"Champions",prow:["ChampionsWin","Premier","DL"], pcolumn: ["Man Utd","Bayern","NOR"],ylink:"https://www.youtube.com/watch?v=kiEq_TLXiCg"}],</v>
      </c>
      <c r="E6" s="6" t="str">
        <f t="shared" si="3"/>
        <v>[{"order":"5","result":"Man Utd 2-1 Bayern","playerday":"Ole Gunnar Solskjaer","year":"1999", "category":"Champions","prow":["ChampionsWin","Premier","DL"], "pcolumn": ["Man Utd","Bayern","NOR"],"ylink":"https://www.youtube.com/watch?v=kiEq_TLXiCg"}],</v>
      </c>
      <c r="F6" s="1" t="str">
        <f>IFERROR(_xlfn.XLOOKUP(C6,Champions!J:J,Champions!K:K),"-")</f>
        <v>[{order:"5",result:"Man Utd 2-1 Bayern",playerday:"Ole Gunnar Solskjaer",year:"1999", category:"Champions",prow:["ChampionsWin","Premier","DL"], pcolumn: ["Man Utd","Bayern","NOR"],ylink:"https://www.youtube.com/watch?v=kiEq_TLXiCg"}],</v>
      </c>
      <c r="G6" s="1" t="str">
        <f>IFERROR(_xlfn.XLOOKUP($C6,EuropaL!J:J,EuropaL!K:K),"-")</f>
        <v>-</v>
      </c>
      <c r="H6" s="1" t="str">
        <f>IFERROR(_xlfn.XLOOKUP($C6,WC!J:J,WC!K:K),"-")</f>
        <v>-</v>
      </c>
      <c r="I6" s="1" t="str">
        <f>IFERROR(_xlfn.XLOOKUP($C6,EURO!J:J,EURO!K:K),"-")</f>
        <v>-</v>
      </c>
      <c r="J6" s="1" t="str">
        <f>IFERROR(_xlfn.XLOOKUP($C6,Other!J:J,Other!K:K),"-")</f>
        <v>-</v>
      </c>
      <c r="K6" s="1" t="str">
        <f>IFERROR(_xlfn.XLOOKUP($C6,Premier!J:J,Premier!K:K),"-")</f>
        <v>-</v>
      </c>
      <c r="L6" s="1" t="str">
        <f>IFERROR(_xlfn.XLOOKUP($C6,LaLiga!K:K,LaLiga!L:L),"-")</f>
        <v>-</v>
      </c>
      <c r="M6" s="1" t="str">
        <f>IFERROR(_xlfn.XLOOKUP($C6,SerieA!J:J,SerieA!K:K),"-")</f>
        <v>-</v>
      </c>
    </row>
    <row r="7" spans="1:13" x14ac:dyDescent="0.35">
      <c r="A7" s="3">
        <f t="shared" si="0"/>
        <v>45273</v>
      </c>
      <c r="B7" s="5">
        <f t="shared" si="1"/>
        <v>3</v>
      </c>
      <c r="C7" s="9">
        <f t="shared" si="2"/>
        <v>6</v>
      </c>
      <c r="D7" s="6" t="str" cm="1">
        <f t="array" ref="D7">IFERROR(INDEX(F7:M7, MATCH(TRUE, F7:M7&lt;&gt;"-",0)),"")</f>
        <v>[{order:"6",result:"Netherlands 0-1 Spain",playerday:"Andrés Iniesta",year:"2010", category:"World Cup",prow:["Played WC 2010","CC","Barcelona"], pcolumn: ["NED","ESP","WC01"],ylink:"https://www.youtube.com/watch?v=aKSHgMqCwbQ"}],</v>
      </c>
      <c r="E7" s="6" t="str">
        <f t="shared" si="3"/>
        <v>[{"order":"6","result":"Netherlands 0-1 Spain","playerday":"Andrés Iniesta","year":"2010", "category":"World Cup","prow":["Played WC 2010","CC","Barcelona"], "pcolumn": ["NED","ESP","WC01"],"ylink":"https://www.youtube.com/watch?v=aKSHgMqCwbQ"}],</v>
      </c>
      <c r="F7" s="1" t="str">
        <f>IFERROR(_xlfn.XLOOKUP(C7,Champions!J:J,Champions!K:K),"-")</f>
        <v>-</v>
      </c>
      <c r="G7" s="1" t="str">
        <f>IFERROR(_xlfn.XLOOKUP($C7,EuropaL!J:J,EuropaL!K:K),"-")</f>
        <v>-</v>
      </c>
      <c r="H7" s="1" t="str">
        <f>IFERROR(_xlfn.XLOOKUP($C7,WC!J:J,WC!K:K),"-")</f>
        <v>[{order:"6",result:"Netherlands 0-1 Spain",playerday:"Andrés Iniesta",year:"2010", category:"World Cup",prow:["Played WC 2010","CC","Barcelona"], pcolumn: ["NED","ESP","WC01"],ylink:"https://www.youtube.com/watch?v=aKSHgMqCwbQ"}],</v>
      </c>
      <c r="I7" s="1" t="str">
        <f>IFERROR(_xlfn.XLOOKUP($C7,EURO!J:J,EURO!K:K),"-")</f>
        <v>-</v>
      </c>
      <c r="J7" s="1" t="str">
        <f>IFERROR(_xlfn.XLOOKUP($C7,Other!J:J,Other!K:K),"-")</f>
        <v>-</v>
      </c>
      <c r="K7" s="1" t="str">
        <f>IFERROR(_xlfn.XLOOKUP($C7,Premier!J:J,Premier!K:K),"-")</f>
        <v>-</v>
      </c>
      <c r="L7" s="1" t="str">
        <f>IFERROR(_xlfn.XLOOKUP($C7,LaLiga!K:K,LaLiga!L:L),"-")</f>
        <v>-</v>
      </c>
      <c r="M7" s="1" t="str">
        <f>IFERROR(_xlfn.XLOOKUP($C7,SerieA!J:J,SerieA!K:K),"-")</f>
        <v>-</v>
      </c>
    </row>
    <row r="8" spans="1:13" x14ac:dyDescent="0.35">
      <c r="A8" s="3">
        <f t="shared" si="0"/>
        <v>45274</v>
      </c>
      <c r="B8" s="5">
        <f t="shared" si="1"/>
        <v>4</v>
      </c>
      <c r="C8" s="9">
        <f t="shared" si="2"/>
        <v>7</v>
      </c>
      <c r="D8" s="6" t="str" cm="1">
        <f t="array" ref="D8">IFERROR(INDEX(F8:M8, MATCH(TRUE, F8:M8&lt;&gt;"-",0)),"")</f>
        <v>[{order:"7",result:"Germany 1-0 Argentina",playerday:"Mario Götze",year:"2014", category:"World Cup",prow:["Played WC 2014","WC01","CC"], pcolumn: ["Borussia","ARG","GER"],ylink:"https://www.youtube.com/watch?v=ffAYByv2pLc"}],</v>
      </c>
      <c r="E8" s="6" t="str">
        <f t="shared" si="3"/>
        <v>[{"order":"7","result":"Germany 1-0 Argentina","playerday":"Mario Götze","year":"2014", "category":"World Cup","prow":["Played WC 2014","WC01","CC"], "pcolumn": ["Borussia","ARG","GER"],"ylink":"https://www.youtube.com/watch?v=ffAYByv2pLc"}],</v>
      </c>
      <c r="F8" s="1" t="str">
        <f>IFERROR(_xlfn.XLOOKUP(C8,Champions!J:J,Champions!K:K),"-")</f>
        <v>-</v>
      </c>
      <c r="G8" s="1" t="str">
        <f>IFERROR(_xlfn.XLOOKUP($C8,EuropaL!J:J,EuropaL!K:K),"-")</f>
        <v>-</v>
      </c>
      <c r="H8" s="1" t="str">
        <f>IFERROR(_xlfn.XLOOKUP($C8,WC!J:J,WC!K:K),"-")</f>
        <v>[{order:"7",result:"Germany 1-0 Argentina",playerday:"Mario Götze",year:"2014", category:"World Cup",prow:["Played WC 2014","WC01","CC"], pcolumn: ["Borussia","ARG","GER"],ylink:"https://www.youtube.com/watch?v=ffAYByv2pLc"}],</v>
      </c>
      <c r="I8" s="1" t="str">
        <f>IFERROR(_xlfn.XLOOKUP($C8,EURO!J:J,EURO!K:K),"-")</f>
        <v>-</v>
      </c>
      <c r="J8" s="1" t="str">
        <f>IFERROR(_xlfn.XLOOKUP($C8,Other!J:J,Other!K:K),"-")</f>
        <v>-</v>
      </c>
      <c r="K8" s="1" t="str">
        <f>IFERROR(_xlfn.XLOOKUP($C8,Premier!J:J,Premier!K:K),"-")</f>
        <v>-</v>
      </c>
      <c r="L8" s="1" t="str">
        <f>IFERROR(_xlfn.XLOOKUP($C8,LaLiga!K:K,LaLiga!L:L),"-")</f>
        <v>-</v>
      </c>
      <c r="M8" s="1" t="str">
        <f>IFERROR(_xlfn.XLOOKUP($C8,SerieA!J:J,SerieA!K:K),"-")</f>
        <v>-</v>
      </c>
    </row>
    <row r="9" spans="1:13" x14ac:dyDescent="0.35">
      <c r="A9" s="3">
        <f t="shared" si="0"/>
        <v>45275</v>
      </c>
      <c r="B9" s="5">
        <f t="shared" si="1"/>
        <v>5</v>
      </c>
      <c r="C9" s="9">
        <f t="shared" si="2"/>
        <v>8</v>
      </c>
      <c r="D9" s="6" t="str" cm="1">
        <f t="array" ref="D9">IFERROR(INDEX(F9:M9, MATCH(TRUE, F9:M9&lt;&gt;"-",0)),"")</f>
        <v>[{order:"8",result:"Liverpool 4-0 R. Madrid",playerday:"Xabi Alonso",year:"2009", category:"Champions",prow:["Real Madrid","ESP","Played Euro 2008"], pcolumn: ["Liverpool","ChampionsWin","Premier"],ylink:"https://www.youtube.com/watch?v=1eN_ehTBPb4"}],</v>
      </c>
      <c r="E9" s="6" t="str">
        <f t="shared" si="3"/>
        <v>[{"order":"8","result":"Liverpool 4-0 R. Madrid","playerday":"Xabi Alonso","year":"2009", "category":"Champions","prow":["Real Madrid","ESP","Played Euro 2008"], "pcolumn": ["Liverpool","ChampionsWin","Premier"],"ylink":"https://www.youtube.com/watch?v=1eN_ehTBPb4"}],</v>
      </c>
      <c r="F9" s="1" t="str">
        <f>IFERROR(_xlfn.XLOOKUP(C9,Champions!J:J,Champions!K:K),"-")</f>
        <v>[{order:"8",result:"Liverpool 4-0 R. Madrid",playerday:"Xabi Alonso",year:"2009", category:"Champions",prow:["Real Madrid","ESP","Played Euro 2008"], pcolumn: ["Liverpool","ChampionsWin","Premier"],ylink:"https://www.youtube.com/watch?v=1eN_ehTBPb4"}],</v>
      </c>
      <c r="G9" s="1" t="str">
        <f>IFERROR(_xlfn.XLOOKUP($C9,EuropaL!J:J,EuropaL!K:K),"-")</f>
        <v>-</v>
      </c>
      <c r="H9" s="1" t="str">
        <f>IFERROR(_xlfn.XLOOKUP($C9,WC!J:J,WC!K:K),"-")</f>
        <v>-</v>
      </c>
      <c r="I9" s="1" t="str">
        <f>IFERROR(_xlfn.XLOOKUP($C9,EURO!J:J,EURO!K:K),"-")</f>
        <v>-</v>
      </c>
      <c r="J9" s="1" t="str">
        <f>IFERROR(_xlfn.XLOOKUP($C9,Other!J:J,Other!K:K),"-")</f>
        <v>-</v>
      </c>
      <c r="K9" s="1" t="str">
        <f>IFERROR(_xlfn.XLOOKUP($C9,Premier!J:J,Premier!K:K),"-")</f>
        <v>-</v>
      </c>
      <c r="L9" s="1" t="str">
        <f>IFERROR(_xlfn.XLOOKUP($C9,LaLiga!K:K,LaLiga!L:L),"-")</f>
        <v>-</v>
      </c>
      <c r="M9" s="1" t="str">
        <f>IFERROR(_xlfn.XLOOKUP($C9,SerieA!J:J,SerieA!K:K),"-")</f>
        <v>-</v>
      </c>
    </row>
    <row r="10" spans="1:13" x14ac:dyDescent="0.35">
      <c r="A10" s="3">
        <f t="shared" si="0"/>
        <v>45276</v>
      </c>
      <c r="B10" s="5">
        <f t="shared" si="1"/>
        <v>6</v>
      </c>
      <c r="C10" s="9">
        <f t="shared" si="2"/>
        <v>9</v>
      </c>
      <c r="D10" s="6" t="str" cm="1">
        <f t="array" ref="D10">IFERROR(INDEX(F10:M10, MATCH(TRUE, F10:M10&lt;&gt;"-",0)),"")</f>
        <v>[{order:"9",result:"Netherlands 1-1 Czech Rep",playerday:"Vladimír Šmicer",year:"2004", category:"EURO",prow:["Played Euro 2004","DF","CC"], pcolumn: ["NED","CZE","Liverpool"],ylink:"https://www.youtube.com/watch?v=uqZRycLNrT4"}],</v>
      </c>
      <c r="E10" s="6" t="str">
        <f t="shared" si="3"/>
        <v>[{"order":"9","result":"Netherlands 1-1 Czech Rep","playerday":"Vladimír Šmicer","year":"2004", "category":"EURO","prow":["Played Euro 2004","DF","CC"], "pcolumn": ["NED","CZE","Liverpool"],"ylink":"https://www.youtube.com/watch?v=uqZRycLNrT4"}],</v>
      </c>
      <c r="F10" s="1" t="str">
        <f>IFERROR(_xlfn.XLOOKUP(C10,Champions!J:J,Champions!K:K),"-")</f>
        <v>-</v>
      </c>
      <c r="G10" s="1" t="str">
        <f>IFERROR(_xlfn.XLOOKUP($C10,EuropaL!J:J,EuropaL!K:K),"-")</f>
        <v>-</v>
      </c>
      <c r="H10" s="1" t="str">
        <f>IFERROR(_xlfn.XLOOKUP($C10,WC!J:J,WC!K:K),"-")</f>
        <v>-</v>
      </c>
      <c r="I10" s="1" t="str">
        <f>IFERROR(_xlfn.XLOOKUP($C10,EURO!J:J,EURO!K:K),"-")</f>
        <v>[{order:"9",result:"Netherlands 1-1 Czech Rep",playerday:"Vladimír Šmicer",year:"2004", category:"EURO",prow:["Played Euro 2004","DF","CC"], pcolumn: ["NED","CZE","Liverpool"],ylink:"https://www.youtube.com/watch?v=uqZRycLNrT4"}],</v>
      </c>
      <c r="J10" s="1" t="str">
        <f>IFERROR(_xlfn.XLOOKUP($C10,Other!J:J,Other!K:K),"-")</f>
        <v>-</v>
      </c>
      <c r="K10" s="1" t="str">
        <f>IFERROR(_xlfn.XLOOKUP($C10,Premier!J:J,Premier!K:K),"-")</f>
        <v>-</v>
      </c>
      <c r="L10" s="1" t="str">
        <f>IFERROR(_xlfn.XLOOKUP($C10,LaLiga!K:K,LaLiga!L:L),"-")</f>
        <v>-</v>
      </c>
      <c r="M10" s="1" t="str">
        <f>IFERROR(_xlfn.XLOOKUP($C10,SerieA!J:J,SerieA!K:K),"-")</f>
        <v>-</v>
      </c>
    </row>
    <row r="11" spans="1:13" x14ac:dyDescent="0.35">
      <c r="A11" s="3">
        <f t="shared" si="0"/>
        <v>45277</v>
      </c>
      <c r="B11" s="5">
        <f t="shared" si="1"/>
        <v>7</v>
      </c>
      <c r="C11" s="9">
        <f t="shared" si="2"/>
        <v>10</v>
      </c>
      <c r="D11" s="6" t="str" cm="1">
        <f t="array" ref="D11">IFERROR(INDEX(F11:M11, MATCH(TRUE, F11:M11&lt;&gt;"-",0)),"")</f>
        <v>[{order:"10",result:"Chelsea 1-0 Man City",playerday:"Kai Havertz",year:"2021", category:"Champions",prow:["Chelsea","Man City","DL"], pcolumn: ["ChampionsWin","GER","FRA"],ylink:"https://www.youtube.com/watch?v=GX0H_EzxXvM"}],</v>
      </c>
      <c r="E11" s="6" t="str">
        <f t="shared" si="3"/>
        <v>[{"order":"10","result":"Chelsea 1-0 Man City","playerday":"Kai Havertz","year":"2021", "category":"Champions","prow":["Chelsea","Man City","DL"], "pcolumn": ["ChampionsWin","GER","FRA"],"ylink":"https://www.youtube.com/watch?v=GX0H_EzxXvM"}],</v>
      </c>
      <c r="F11" s="1" t="str">
        <f>IFERROR(_xlfn.XLOOKUP(C11,Champions!J:J,Champions!K:K),"-")</f>
        <v>[{order:"10",result:"Chelsea 1-0 Man City",playerday:"Kai Havertz",year:"2021", category:"Champions",prow:["Chelsea","Man City","DL"], pcolumn: ["ChampionsWin","GER","FRA"],ylink:"https://www.youtube.com/watch?v=GX0H_EzxXvM"}],</v>
      </c>
      <c r="G11" s="1" t="str">
        <f>IFERROR(_xlfn.XLOOKUP($C11,EuropaL!J:J,EuropaL!K:K),"-")</f>
        <v>-</v>
      </c>
      <c r="H11" s="1" t="str">
        <f>IFERROR(_xlfn.XLOOKUP($C11,WC!J:J,WC!K:K),"-")</f>
        <v>-</v>
      </c>
      <c r="I11" s="1" t="str">
        <f>IFERROR(_xlfn.XLOOKUP($C11,EURO!J:J,EURO!K:K),"-")</f>
        <v>-</v>
      </c>
      <c r="J11" s="1" t="str">
        <f>IFERROR(_xlfn.XLOOKUP($C11,Other!J:J,Other!K:K),"-")</f>
        <v>-</v>
      </c>
      <c r="K11" s="1" t="str">
        <f>IFERROR(_xlfn.XLOOKUP($C11,Premier!J:J,Premier!K:K),"-")</f>
        <v>-</v>
      </c>
      <c r="L11" s="1" t="str">
        <f>IFERROR(_xlfn.XLOOKUP($C11,LaLiga!K:K,LaLiga!L:L),"-")</f>
        <v>-</v>
      </c>
      <c r="M11" s="1" t="str">
        <f>IFERROR(_xlfn.XLOOKUP($C11,SerieA!J:J,SerieA!K:K),"-")</f>
        <v>-</v>
      </c>
    </row>
    <row r="12" spans="1:13" x14ac:dyDescent="0.35">
      <c r="A12" s="3">
        <f t="shared" si="0"/>
        <v>45278</v>
      </c>
      <c r="B12" s="5">
        <f t="shared" si="1"/>
        <v>1</v>
      </c>
      <c r="C12" s="9">
        <f t="shared" si="2"/>
        <v>11</v>
      </c>
      <c r="D12" s="6" t="str" cm="1">
        <f t="array" ref="D12">IFERROR(INDEX(F12:M12, MATCH(TRUE, F12:M12&lt;&gt;"-",0)),"")</f>
        <v>[{order:"11",result:"R. Madrid 3-0 Valencia",playerday:"Fernando Morientes",year:"2000", category:"Champions",prow:["ChampionsWin","Played Euro 2000","Liverpool"], pcolumn: ["Real Madrid","Valencia","LaLigaWin"],ylink:"https://www.youtube.com/watch?v=NheGyuANjiI"}],</v>
      </c>
      <c r="E12" s="6" t="str">
        <f t="shared" si="3"/>
        <v>[{"order":"11","result":"R. Madrid 3-0 Valencia","playerday":"Fernando Morientes","year":"2000", "category":"Champions","prow":["ChampionsWin","Played Euro 2000","Liverpool"], "pcolumn": ["Real Madrid","Valencia","LaLigaWin"],"ylink":"https://www.youtube.com/watch?v=NheGyuANjiI"}],</v>
      </c>
      <c r="F12" s="1" t="str">
        <f>IFERROR(_xlfn.XLOOKUP(C12,Champions!J:J,Champions!K:K),"-")</f>
        <v>[{order:"11",result:"R. Madrid 3-0 Valencia",playerday:"Fernando Morientes",year:"2000", category:"Champions",prow:["ChampionsWin","Played Euro 2000","Liverpool"], pcolumn: ["Real Madrid","Valencia","LaLigaWin"],ylink:"https://www.youtube.com/watch?v=NheGyuANjiI"}],</v>
      </c>
      <c r="G12" s="1" t="str">
        <f>IFERROR(_xlfn.XLOOKUP($C12,EuropaL!J:J,EuropaL!K:K),"-")</f>
        <v>-</v>
      </c>
      <c r="H12" s="1" t="str">
        <f>IFERROR(_xlfn.XLOOKUP($C12,WC!J:J,WC!K:K),"-")</f>
        <v>-</v>
      </c>
      <c r="I12" s="1" t="str">
        <f>IFERROR(_xlfn.XLOOKUP($C12,EURO!J:J,EURO!K:K),"-")</f>
        <v>-</v>
      </c>
      <c r="J12" s="1" t="str">
        <f>IFERROR(_xlfn.XLOOKUP($C12,Other!J:J,Other!K:K),"-")</f>
        <v>-</v>
      </c>
      <c r="K12" s="1" t="str">
        <f>IFERROR(_xlfn.XLOOKUP($C12,Premier!J:J,Premier!K:K),"-")</f>
        <v>-</v>
      </c>
      <c r="L12" s="1" t="str">
        <f>IFERROR(_xlfn.XLOOKUP($C12,LaLiga!K:K,LaLiga!L:L),"-")</f>
        <v>-</v>
      </c>
      <c r="M12" s="1" t="str">
        <f>IFERROR(_xlfn.XLOOKUP($C12,SerieA!J:J,SerieA!K:K),"-")</f>
        <v>-</v>
      </c>
    </row>
    <row r="13" spans="1:13" x14ac:dyDescent="0.35">
      <c r="A13" s="3">
        <f t="shared" si="0"/>
        <v>45279</v>
      </c>
      <c r="B13" s="5">
        <f t="shared" si="1"/>
        <v>2</v>
      </c>
      <c r="C13" s="9">
        <f t="shared" si="2"/>
        <v>12</v>
      </c>
      <c r="D13" s="6" t="str" cm="1">
        <f t="array" ref="D13">IFERROR(INDEX(F13:M13, MATCH(TRUE, F13:M13&lt;&gt;"-",0)),"")</f>
        <v>[{order:"12",result:"Brazil 2-0 Germany",playerday:"Ronaldo Nazario",year:"2002", category:"World Cup",prow:["Played WC 2002","DL","Real Madrid"], pcolumn: ["BRA","GER","Barcelona"],ylink:"https://www.youtube.com/watch?v=O8dUhMGtUtw"}],</v>
      </c>
      <c r="E13" s="6" t="str">
        <f t="shared" si="3"/>
        <v>[{"order":"12","result":"Brazil 2-0 Germany","playerday":"Ronaldo Nazario","year":"2002", "category":"World Cup","prow":["Played WC 2002","DL","Real Madrid"], "pcolumn": ["BRA","GER","Barcelona"],"ylink":"https://www.youtube.com/watch?v=O8dUhMGtUtw"}],</v>
      </c>
      <c r="F13" s="1" t="str">
        <f>IFERROR(_xlfn.XLOOKUP(C13,Champions!J:J,Champions!K:K),"-")</f>
        <v>-</v>
      </c>
      <c r="G13" s="1" t="str">
        <f>IFERROR(_xlfn.XLOOKUP($C13,EuropaL!J:J,EuropaL!K:K),"-")</f>
        <v>-</v>
      </c>
      <c r="H13" s="1" t="str">
        <f>IFERROR(_xlfn.XLOOKUP($C13,WC!J:J,WC!K:K),"-")</f>
        <v>[{order:"12",result:"Brazil 2-0 Germany",playerday:"Ronaldo Nazario",year:"2002", category:"World Cup",prow:["Played WC 2002","DL","Real Madrid"], pcolumn: ["BRA","GER","Barcelona"],ylink:"https://www.youtube.com/watch?v=O8dUhMGtUtw"}],</v>
      </c>
      <c r="I13" s="1" t="str">
        <f>IFERROR(_xlfn.XLOOKUP($C13,EURO!J:J,EURO!K:K),"-")</f>
        <v>-</v>
      </c>
      <c r="J13" s="1" t="str">
        <f>IFERROR(_xlfn.XLOOKUP($C13,Other!J:J,Other!K:K),"-")</f>
        <v>-</v>
      </c>
      <c r="K13" s="1" t="str">
        <f>IFERROR(_xlfn.XLOOKUP($C13,Premier!J:J,Premier!K:K),"-")</f>
        <v>-</v>
      </c>
      <c r="L13" s="1" t="str">
        <f>IFERROR(_xlfn.XLOOKUP($C13,LaLiga!K:K,LaLiga!L:L),"-")</f>
        <v>-</v>
      </c>
      <c r="M13" s="1" t="str">
        <f>IFERROR(_xlfn.XLOOKUP($C13,SerieA!J:J,SerieA!K:K),"-")</f>
        <v>-</v>
      </c>
    </row>
    <row r="14" spans="1:13" x14ac:dyDescent="0.35">
      <c r="A14" s="3">
        <f t="shared" si="0"/>
        <v>45280</v>
      </c>
      <c r="B14" s="5">
        <f t="shared" si="1"/>
        <v>3</v>
      </c>
      <c r="C14" s="9">
        <f t="shared" si="2"/>
        <v>13</v>
      </c>
      <c r="D14" s="6" t="str" cm="1">
        <f t="array" ref="D14">IFERROR(INDEX(F14:M14, MATCH(TRUE, F14:M14&lt;&gt;"-",0)),"")</f>
        <v>[{order:"13",result:"Bayern 2-1 R. Madrid",playerday:"Nicolas Anelka",year:"2000", category:"Champions",prow:["FRA","Premier","Played Euro 2000"], pcolumn: ["Bayern","Real Madrid","ChampionsWin"],ylink:"https://www.youtube.com/watch?v=3tGISSPC6HM"}],</v>
      </c>
      <c r="E14" s="6" t="str">
        <f t="shared" si="3"/>
        <v>[{"order":"13","result":"Bayern 2-1 R. Madrid","playerday":"Nicolas Anelka","year":"2000", "category":"Champions","prow":["FRA","Premier","Played Euro 2000"], "pcolumn": ["Bayern","Real Madrid","ChampionsWin"],"ylink":"https://www.youtube.com/watch?v=3tGISSPC6HM"}],</v>
      </c>
      <c r="F14" s="1" t="str">
        <f>IFERROR(_xlfn.XLOOKUP(C14,Champions!J:J,Champions!K:K),"-")</f>
        <v>[{order:"13",result:"Bayern 2-1 R. Madrid",playerday:"Nicolas Anelka",year:"2000", category:"Champions",prow:["FRA","Premier","Played Euro 2000"], pcolumn: ["Bayern","Real Madrid","ChampionsWin"],ylink:"https://www.youtube.com/watch?v=3tGISSPC6HM"}],</v>
      </c>
      <c r="G14" s="1" t="str">
        <f>IFERROR(_xlfn.XLOOKUP($C14,EuropaL!J:J,EuropaL!K:K),"-")</f>
        <v>-</v>
      </c>
      <c r="H14" s="1" t="str">
        <f>IFERROR(_xlfn.XLOOKUP($C14,WC!J:J,WC!K:K),"-")</f>
        <v>-</v>
      </c>
      <c r="I14" s="1" t="str">
        <f>IFERROR(_xlfn.XLOOKUP($C14,EURO!J:J,EURO!K:K),"-")</f>
        <v>-</v>
      </c>
      <c r="J14" s="1" t="str">
        <f>IFERROR(_xlfn.XLOOKUP($C14,Other!J:J,Other!K:K),"-")</f>
        <v>-</v>
      </c>
      <c r="K14" s="1" t="str">
        <f>IFERROR(_xlfn.XLOOKUP($C14,Premier!J:J,Premier!K:K),"-")</f>
        <v>-</v>
      </c>
      <c r="L14" s="1" t="str">
        <f>IFERROR(_xlfn.XLOOKUP($C14,LaLiga!K:K,LaLiga!L:L),"-")</f>
        <v>-</v>
      </c>
      <c r="M14" s="1" t="str">
        <f>IFERROR(_xlfn.XLOOKUP($C14,SerieA!J:J,SerieA!K:K),"-")</f>
        <v>-</v>
      </c>
    </row>
    <row r="15" spans="1:13" x14ac:dyDescent="0.35">
      <c r="A15" s="3">
        <f t="shared" si="0"/>
        <v>45281</v>
      </c>
      <c r="B15" s="5">
        <f t="shared" si="1"/>
        <v>4</v>
      </c>
      <c r="C15" s="9">
        <f t="shared" si="2"/>
        <v>14</v>
      </c>
      <c r="D15" s="6" t="str" cm="1">
        <f t="array" ref="D15">IFERROR(INDEX(F15:M15, MATCH(TRUE, F15:M15&lt;&gt;"-",0)),"")</f>
        <v>[{order:"14",result:"Milan 0-0 Juventus",playerday:"Paolo Maldini",year:"2003", category:"Champions",prow:["ChampionsWin","PO","DF"], pcolumn: ["Milan","Juventus","ITA"],ylink:"https://www.youtube.com/watch?v=fGT5raSCUSQ"}],</v>
      </c>
      <c r="E15" s="6" t="str">
        <f t="shared" si="3"/>
        <v>[{"order":"14","result":"Milan 0-0 Juventus","playerday":"Paolo Maldini","year":"2003", "category":"Champions","prow":["ChampionsWin","PO","DF"], "pcolumn": ["Milan","Juventus","ITA"],"ylink":"https://www.youtube.com/watch?v=fGT5raSCUSQ"}],</v>
      </c>
      <c r="F15" s="1" t="str">
        <f>IFERROR(_xlfn.XLOOKUP(C15,Champions!J:J,Champions!K:K),"-")</f>
        <v>[{order:"14",result:"Milan 0-0 Juventus",playerday:"Paolo Maldini",year:"2003", category:"Champions",prow:["ChampionsWin","PO","DF"], pcolumn: ["Milan","Juventus","ITA"],ylink:"https://www.youtube.com/watch?v=fGT5raSCUSQ"}],</v>
      </c>
      <c r="G15" s="1" t="str">
        <f>IFERROR(_xlfn.XLOOKUP($C15,EuropaL!J:J,EuropaL!K:K),"-")</f>
        <v>-</v>
      </c>
      <c r="H15" s="1" t="str">
        <f>IFERROR(_xlfn.XLOOKUP($C15,WC!J:J,WC!K:K),"-")</f>
        <v>-</v>
      </c>
      <c r="I15" s="1" t="str">
        <f>IFERROR(_xlfn.XLOOKUP($C15,EURO!J:J,EURO!K:K),"-")</f>
        <v>-</v>
      </c>
      <c r="J15" s="1" t="str">
        <f>IFERROR(_xlfn.XLOOKUP($C15,Other!J:J,Other!K:K),"-")</f>
        <v>-</v>
      </c>
      <c r="K15" s="1" t="str">
        <f>IFERROR(_xlfn.XLOOKUP($C15,Premier!J:J,Premier!K:K),"-")</f>
        <v>-</v>
      </c>
      <c r="L15" s="1" t="str">
        <f>IFERROR(_xlfn.XLOOKUP($C15,LaLiga!K:K,LaLiga!L:L),"-")</f>
        <v>-</v>
      </c>
      <c r="M15" s="1" t="str">
        <f>IFERROR(_xlfn.XLOOKUP($C15,SerieA!J:J,SerieA!K:K),"-")</f>
        <v>-</v>
      </c>
    </row>
    <row r="16" spans="1:13" x14ac:dyDescent="0.35">
      <c r="A16" s="3">
        <f t="shared" si="0"/>
        <v>45282</v>
      </c>
      <c r="B16" s="5">
        <f t="shared" si="1"/>
        <v>5</v>
      </c>
      <c r="C16" s="9">
        <f t="shared" si="2"/>
        <v>15</v>
      </c>
      <c r="D16" s="6" t="str" cm="1">
        <f t="array" ref="D16">IFERROR(INDEX(F16:M16, MATCH(TRUE, F16:M16&lt;&gt;"-",0)),"")</f>
        <v>[{order:"15",result:"Argentina 0-3 Croatia",playerday:"Luka Modrić",year:"2018", category:"World Cup",prow:["LaLigaWin","ChampionsWin","CC"], pcolumn: ["CRO","ARG","Played WC 2018"],ylink:"https://www.youtube.com/watch?v=hcM5n71XmBo"}],</v>
      </c>
      <c r="E16" s="6" t="str">
        <f t="shared" si="3"/>
        <v>[{"order":"15","result":"Argentina 0-3 Croatia","playerday":"Luka Modrić","year":"2018", "category":"World Cup","prow":["LaLigaWin","ChampionsWin","CC"], "pcolumn": ["CRO","ARG","Played WC 2018"],"ylink":"https://www.youtube.com/watch?v=hcM5n71XmBo"}],</v>
      </c>
      <c r="F16" s="1" t="str">
        <f>IFERROR(_xlfn.XLOOKUP(C16,Champions!J:J,Champions!K:K),"-")</f>
        <v>-</v>
      </c>
      <c r="G16" s="1" t="str">
        <f>IFERROR(_xlfn.XLOOKUP($C16,EuropaL!J:J,EuropaL!K:K),"-")</f>
        <v>-</v>
      </c>
      <c r="H16" s="1" t="str">
        <f>IFERROR(_xlfn.XLOOKUP($C16,WC!J:J,WC!K:K),"-")</f>
        <v>[{order:"15",result:"Argentina 0-3 Croatia",playerday:"Luka Modrić",year:"2018", category:"World Cup",prow:["LaLigaWin","ChampionsWin","CC"], pcolumn: ["CRO","ARG","Played WC 2018"],ylink:"https://www.youtube.com/watch?v=hcM5n71XmBo"}],</v>
      </c>
      <c r="I16" s="1" t="str">
        <f>IFERROR(_xlfn.XLOOKUP($C16,EURO!J:J,EURO!K:K),"-")</f>
        <v>-</v>
      </c>
      <c r="J16" s="1" t="str">
        <f>IFERROR(_xlfn.XLOOKUP($C16,Other!J:J,Other!K:K),"-")</f>
        <v>-</v>
      </c>
      <c r="K16" s="1" t="str">
        <f>IFERROR(_xlfn.XLOOKUP($C16,Premier!J:J,Premier!K:K),"-")</f>
        <v>-</v>
      </c>
      <c r="L16" s="1" t="str">
        <f>IFERROR(_xlfn.XLOOKUP($C16,LaLiga!K:K,LaLiga!L:L),"-")</f>
        <v>-</v>
      </c>
      <c r="M16" s="1" t="str">
        <f>IFERROR(_xlfn.XLOOKUP($C16,SerieA!J:J,SerieA!K:K),"-")</f>
        <v>-</v>
      </c>
    </row>
    <row r="17" spans="1:13" x14ac:dyDescent="0.35">
      <c r="A17" s="3">
        <f t="shared" si="0"/>
        <v>45283</v>
      </c>
      <c r="B17" s="5">
        <f t="shared" si="1"/>
        <v>6</v>
      </c>
      <c r="C17" s="9">
        <f t="shared" si="2"/>
        <v>16</v>
      </c>
      <c r="D17" s="6" t="str" cm="1">
        <f t="array" ref="D17">IFERROR(INDEX(F17:M17, MATCH(TRUE, F17:M17&lt;&gt;"-",0)),"")</f>
        <v>[{order:"16",result:"Juventus 1-3 Barcelona",playerday:"Neymar",year:"2015", category:"Champions",prow:["CRO","URU","BRA"], pcolumn: ["Barcelona","Juventus","ChampionsWin"],ylink:"https://www.youtube.com/watch?v=1mVu7AzvCDo"}],</v>
      </c>
      <c r="E17" s="6" t="str">
        <f t="shared" si="3"/>
        <v>[{"order":"16","result":"Juventus 1-3 Barcelona","playerday":"Neymar","year":"2015", "category":"Champions","prow":["CRO","URU","BRA"], "pcolumn": ["Barcelona","Juventus","ChampionsWin"],"ylink":"https://www.youtube.com/watch?v=1mVu7AzvCDo"}],</v>
      </c>
      <c r="F17" s="1" t="str">
        <f>IFERROR(_xlfn.XLOOKUP(C17,Champions!J:J,Champions!K:K),"-")</f>
        <v>[{order:"16",result:"Juventus 1-3 Barcelona",playerday:"Neymar",year:"2015", category:"Champions",prow:["CRO","URU","BRA"], pcolumn: ["Barcelona","Juventus","ChampionsWin"],ylink:"https://www.youtube.com/watch?v=1mVu7AzvCDo"}],</v>
      </c>
      <c r="G17" s="1" t="str">
        <f>IFERROR(_xlfn.XLOOKUP($C17,EuropaL!J:J,EuropaL!K:K),"-")</f>
        <v>-</v>
      </c>
      <c r="H17" s="1" t="str">
        <f>IFERROR(_xlfn.XLOOKUP($C17,WC!J:J,WC!K:K),"-")</f>
        <v>-</v>
      </c>
      <c r="I17" s="1" t="str">
        <f>IFERROR(_xlfn.XLOOKUP($C17,EURO!J:J,EURO!K:K),"-")</f>
        <v>-</v>
      </c>
      <c r="J17" s="1" t="str">
        <f>IFERROR(_xlfn.XLOOKUP($C17,Other!J:J,Other!K:K),"-")</f>
        <v>-</v>
      </c>
      <c r="K17" s="1" t="str">
        <f>IFERROR(_xlfn.XLOOKUP($C17,Premier!J:J,Premier!K:K),"-")</f>
        <v>-</v>
      </c>
      <c r="L17" s="1" t="str">
        <f>IFERROR(_xlfn.XLOOKUP($C17,LaLiga!K:K,LaLiga!L:L),"-")</f>
        <v>-</v>
      </c>
      <c r="M17" s="1" t="str">
        <f>IFERROR(_xlfn.XLOOKUP($C17,SerieA!J:J,SerieA!K:K),"-")</f>
        <v>-</v>
      </c>
    </row>
    <row r="18" spans="1:13" x14ac:dyDescent="0.35">
      <c r="A18" s="3">
        <f t="shared" si="0"/>
        <v>45284</v>
      </c>
      <c r="B18" s="5">
        <f t="shared" si="1"/>
        <v>7</v>
      </c>
      <c r="C18" s="9">
        <f t="shared" si="2"/>
        <v>17</v>
      </c>
      <c r="D18" s="6" t="str" cm="1">
        <f t="array" ref="D18">IFERROR(INDEX(F18:M18, MATCH(TRUE, F18:M18&lt;&gt;"-",0)),"")</f>
        <v>[{order:"17",result:"R. Madrid 1-0 Liverpool",playerday:"Thibaut Courtois",year:"2022", category:"Champions",prow:["PO","BRA","Played WC 2022"], pcolumn: ["Real Madrid","Liverpool","ChampionsWin"],ylink:"https://www.youtube.com/watch?v=Q-s0OqlZnMY"}],</v>
      </c>
      <c r="E18" s="6" t="str">
        <f t="shared" si="3"/>
        <v>[{"order":"17","result":"R. Madrid 1-0 Liverpool","playerday":"Thibaut Courtois","year":"2022", "category":"Champions","prow":["PO","BRA","Played WC 2022"], "pcolumn": ["Real Madrid","Liverpool","ChampionsWin"],"ylink":"https://www.youtube.com/watch?v=Q-s0OqlZnMY"}],</v>
      </c>
      <c r="F18" s="1" t="str">
        <f>IFERROR(_xlfn.XLOOKUP(C18,Champions!J:J,Champions!K:K),"-")</f>
        <v>[{order:"17",result:"R. Madrid 1-0 Liverpool",playerday:"Thibaut Courtois",year:"2022", category:"Champions",prow:["PO","BRA","Played WC 2022"], pcolumn: ["Real Madrid","Liverpool","ChampionsWin"],ylink:"https://www.youtube.com/watch?v=Q-s0OqlZnMY"}],</v>
      </c>
      <c r="G18" s="1" t="str">
        <f>IFERROR(_xlfn.XLOOKUP($C18,EuropaL!J:J,EuropaL!K:K),"-")</f>
        <v>-</v>
      </c>
      <c r="H18" s="1" t="str">
        <f>IFERROR(_xlfn.XLOOKUP($C18,WC!J:J,WC!K:K),"-")</f>
        <v>-</v>
      </c>
      <c r="I18" s="1" t="str">
        <f>IFERROR(_xlfn.XLOOKUP($C18,EURO!J:J,EURO!K:K),"-")</f>
        <v>-</v>
      </c>
      <c r="J18" s="1" t="str">
        <f>IFERROR(_xlfn.XLOOKUP($C18,Other!J:J,Other!K:K),"-")</f>
        <v>-</v>
      </c>
      <c r="K18" s="1" t="str">
        <f>IFERROR(_xlfn.XLOOKUP($C18,Premier!J:J,Premier!K:K),"-")</f>
        <v>-</v>
      </c>
      <c r="L18" s="1" t="str">
        <f>IFERROR(_xlfn.XLOOKUP($C18,LaLiga!K:K,LaLiga!L:L),"-")</f>
        <v>-</v>
      </c>
      <c r="M18" s="1" t="str">
        <f>IFERROR(_xlfn.XLOOKUP($C18,SerieA!J:J,SerieA!K:K),"-")</f>
        <v>-</v>
      </c>
    </row>
    <row r="19" spans="1:13" x14ac:dyDescent="0.35">
      <c r="A19" s="3">
        <f t="shared" si="0"/>
        <v>45285</v>
      </c>
      <c r="B19" s="5">
        <f t="shared" si="1"/>
        <v>1</v>
      </c>
      <c r="C19" s="9">
        <f t="shared" si="2"/>
        <v>18</v>
      </c>
      <c r="D19" s="6" t="str" cm="1">
        <f t="array" ref="D19">IFERROR(INDEX(F19:M19, MATCH(TRUE, F19:M19&lt;&gt;"-",0)),"")</f>
        <v>[{order:"18",result:"Sweden 4-2 England",playerday:"Zlatan Ibrahimović",year:"2011", category:"Other",prow:["Man Utd","DL","Played Euro 2012"], pcolumn: ["SWE","ENG","Ajax"],ylink:"https://www.youtube.com/watch?v=RDsxKXa0PbA"}],</v>
      </c>
      <c r="E19" s="6" t="str">
        <f t="shared" si="3"/>
        <v>[{"order":"18","result":"Sweden 4-2 England","playerday":"Zlatan Ibrahimović","year":"2011", "category":"Other","prow":["Man Utd","DL","Played Euro 2012"], "pcolumn": ["SWE","ENG","Ajax"],"ylink":"https://www.youtube.com/watch?v=RDsxKXa0PbA"}],</v>
      </c>
      <c r="F19" s="1" t="str">
        <f>IFERROR(_xlfn.XLOOKUP(C19,Champions!J:J,Champions!K:K),"-")</f>
        <v>-</v>
      </c>
      <c r="G19" s="1" t="str">
        <f>IFERROR(_xlfn.XLOOKUP($C19,EuropaL!J:J,EuropaL!K:K),"-")</f>
        <v>-</v>
      </c>
      <c r="H19" s="1" t="str">
        <f>IFERROR(_xlfn.XLOOKUP($C19,WC!J:J,WC!K:K),"-")</f>
        <v>-</v>
      </c>
      <c r="I19" s="1" t="str">
        <f>IFERROR(_xlfn.XLOOKUP($C19,EURO!J:J,EURO!K:K),"-")</f>
        <v>-</v>
      </c>
      <c r="J19" s="1" t="str">
        <f>IFERROR(_xlfn.XLOOKUP($C19,Other!J:J,Other!K:K),"-")</f>
        <v>[{order:"18",result:"Sweden 4-2 England",playerday:"Zlatan Ibrahimović",year:"2011", category:"Other",prow:["Man Utd","DL","Played Euro 2012"], pcolumn: ["SWE","ENG","Ajax"],ylink:"https://www.youtube.com/watch?v=RDsxKXa0PbA"}],</v>
      </c>
      <c r="K19" s="1" t="str">
        <f>IFERROR(_xlfn.XLOOKUP($C19,Premier!J:J,Premier!K:K),"-")</f>
        <v>-</v>
      </c>
      <c r="L19" s="1" t="str">
        <f>IFERROR(_xlfn.XLOOKUP($C19,LaLiga!K:K,LaLiga!L:L),"-")</f>
        <v>-</v>
      </c>
      <c r="M19" s="1" t="str">
        <f>IFERROR(_xlfn.XLOOKUP($C19,SerieA!J:J,SerieA!K:K),"-")</f>
        <v>-</v>
      </c>
    </row>
    <row r="20" spans="1:13" x14ac:dyDescent="0.35">
      <c r="A20" s="3">
        <f t="shared" si="0"/>
        <v>45286</v>
      </c>
      <c r="B20" s="5">
        <f t="shared" si="1"/>
        <v>2</v>
      </c>
      <c r="C20" s="9">
        <f t="shared" si="2"/>
        <v>19</v>
      </c>
      <c r="D20" s="6" t="str" cm="1">
        <f t="array" ref="D20">IFERROR(INDEX(F20:M20, MATCH(TRUE, F20:M20&lt;&gt;"-",0)),"")</f>
        <v>[{order:"19",result:"Spain 1-1 Ireland",playerday:"Fernando Morientes",year:"2002", category:"World Cup",prow:["Played WC 2002","DL","CC"], pcolumn: ["ESP","IRL","Valencia"],ylink:"https://www.youtube.com/watch?v=st8f8W70BO0"}],</v>
      </c>
      <c r="E20" s="6" t="str">
        <f t="shared" si="3"/>
        <v>[{"order":"19","result":"Spain 1-1 Ireland","playerday":"Fernando Morientes","year":"2002", "category":"World Cup","prow":["Played WC 2002","DL","CC"], "pcolumn": ["ESP","IRL","Valencia"],"ylink":"https://www.youtube.com/watch?v=st8f8W70BO0"}],</v>
      </c>
      <c r="F20" s="1" t="str">
        <f>IFERROR(_xlfn.XLOOKUP(C20,Champions!J:J,Champions!K:K),"-")</f>
        <v>-</v>
      </c>
      <c r="G20" s="1" t="str">
        <f>IFERROR(_xlfn.XLOOKUP($C20,EuropaL!J:J,EuropaL!K:K),"-")</f>
        <v>-</v>
      </c>
      <c r="H20" s="1" t="str">
        <f>IFERROR(_xlfn.XLOOKUP($C20,WC!J:J,WC!K:K),"-")</f>
        <v>[{order:"19",result:"Spain 1-1 Ireland",playerday:"Fernando Morientes",year:"2002", category:"World Cup",prow:["Played WC 2002","DL","CC"], pcolumn: ["ESP","IRL","Valencia"],ylink:"https://www.youtube.com/watch?v=st8f8W70BO0"}],</v>
      </c>
      <c r="I20" s="1" t="str">
        <f>IFERROR(_xlfn.XLOOKUP($C20,EURO!J:J,EURO!K:K),"-")</f>
        <v>-</v>
      </c>
      <c r="J20" s="1" t="str">
        <f>IFERROR(_xlfn.XLOOKUP($C20,Other!J:J,Other!K:K),"-")</f>
        <v>-</v>
      </c>
      <c r="K20" s="1" t="str">
        <f>IFERROR(_xlfn.XLOOKUP($C20,Premier!J:J,Premier!K:K),"-")</f>
        <v>-</v>
      </c>
      <c r="L20" s="1" t="str">
        <f>IFERROR(_xlfn.XLOOKUP($C20,LaLiga!K:K,LaLiga!L:L),"-")</f>
        <v>-</v>
      </c>
      <c r="M20" s="1" t="str">
        <f>IFERROR(_xlfn.XLOOKUP($C20,SerieA!J:J,SerieA!K:K),"-")</f>
        <v>-</v>
      </c>
    </row>
    <row r="21" spans="1:13" x14ac:dyDescent="0.35">
      <c r="A21" s="3">
        <f t="shared" si="0"/>
        <v>45287</v>
      </c>
      <c r="B21" s="5">
        <f t="shared" si="1"/>
        <v>3</v>
      </c>
      <c r="C21" s="9">
        <f t="shared" si="2"/>
        <v>20</v>
      </c>
      <c r="D21" s="6" t="str" cm="1">
        <f t="array" ref="D21">IFERROR(INDEX(F21:M21, MATCH(TRUE, F21:M21&lt;&gt;"-",0)),"")</f>
        <v>[{order:"20",result:"Milan 2-1 Liverpool",playerday:"Filippo Inzaghi",year:"2007", category:"Champions",prow:["ChampionsWin","DL","ITA"], pcolumn: ["Milan","Liverpool","SerieAWin"],ylink:"https://www.youtube.com/watch?v=HB3JnHb_IG4"}],</v>
      </c>
      <c r="E21" s="6" t="str">
        <f t="shared" si="3"/>
        <v>[{"order":"20","result":"Milan 2-1 Liverpool","playerday":"Filippo Inzaghi","year":"2007", "category":"Champions","prow":["ChampionsWin","DL","ITA"], "pcolumn": ["Milan","Liverpool","SerieAWin"],"ylink":"https://www.youtube.com/watch?v=HB3JnHb_IG4"}],</v>
      </c>
      <c r="F21" s="1" t="str">
        <f>IFERROR(_xlfn.XLOOKUP(C21,Champions!J:J,Champions!K:K),"-")</f>
        <v>[{order:"20",result:"Milan 2-1 Liverpool",playerday:"Filippo Inzaghi",year:"2007", category:"Champions",prow:["ChampionsWin","DL","ITA"], pcolumn: ["Milan","Liverpool","SerieAWin"],ylink:"https://www.youtube.com/watch?v=HB3JnHb_IG4"}],</v>
      </c>
      <c r="G21" s="1" t="str">
        <f>IFERROR(_xlfn.XLOOKUP($C21,EuropaL!J:J,EuropaL!K:K),"-")</f>
        <v>-</v>
      </c>
      <c r="H21" s="1" t="str">
        <f>IFERROR(_xlfn.XLOOKUP($C21,WC!J:J,WC!K:K),"-")</f>
        <v>-</v>
      </c>
      <c r="I21" s="1" t="str">
        <f>IFERROR(_xlfn.XLOOKUP($C21,EURO!J:J,EURO!K:K),"-")</f>
        <v>-</v>
      </c>
      <c r="J21" s="1" t="str">
        <f>IFERROR(_xlfn.XLOOKUP($C21,Other!J:J,Other!K:K),"-")</f>
        <v>-</v>
      </c>
      <c r="K21" s="1" t="str">
        <f>IFERROR(_xlfn.XLOOKUP($C21,Premier!J:J,Premier!K:K),"-")</f>
        <v>-</v>
      </c>
      <c r="L21" s="1" t="str">
        <f>IFERROR(_xlfn.XLOOKUP($C21,LaLiga!K:K,LaLiga!L:L),"-")</f>
        <v>-</v>
      </c>
      <c r="M21" s="1" t="str">
        <f>IFERROR(_xlfn.XLOOKUP($C21,SerieA!J:J,SerieA!K:K),"-")</f>
        <v>-</v>
      </c>
    </row>
    <row r="22" spans="1:13" x14ac:dyDescent="0.35">
      <c r="A22" s="3">
        <f t="shared" si="0"/>
        <v>45288</v>
      </c>
      <c r="B22" s="5">
        <f t="shared" si="1"/>
        <v>4</v>
      </c>
      <c r="C22" s="9">
        <f t="shared" si="2"/>
        <v>21</v>
      </c>
      <c r="D22" s="6" t="str" cm="1">
        <f t="array" ref="D22">IFERROR(INDEX(F22:M22, MATCH(TRUE, F22:M22&lt;&gt;"-",0)),"")</f>
        <v>[{order:"21",result:"England 2-2 Greece",playerday:"David Beckham",year:"2001", category:"Other",prow:["CC","PO","DF"], pcolumn: ["ENG","GRE","Played WC 2002"],ylink:"https://www.youtube.com/watch?v=t0GESlaVNdE"}],</v>
      </c>
      <c r="E22" s="6" t="str">
        <f t="shared" si="3"/>
        <v>[{"order":"21","result":"England 2-2 Greece","playerday":"David Beckham","year":"2001", "category":"Other","prow":["CC","PO","DF"], "pcolumn": ["ENG","GRE","Played WC 2002"],"ylink":"https://www.youtube.com/watch?v=t0GESlaVNdE"}],</v>
      </c>
      <c r="F22" s="1" t="str">
        <f>IFERROR(_xlfn.XLOOKUP(C22,Champions!J:J,Champions!K:K),"-")</f>
        <v>-</v>
      </c>
      <c r="G22" s="1" t="str">
        <f>IFERROR(_xlfn.XLOOKUP($C22,EuropaL!J:J,EuropaL!K:K),"-")</f>
        <v>-</v>
      </c>
      <c r="H22" s="1" t="str">
        <f>IFERROR(_xlfn.XLOOKUP($C22,WC!J:J,WC!K:K),"-")</f>
        <v>-</v>
      </c>
      <c r="I22" s="1" t="str">
        <f>IFERROR(_xlfn.XLOOKUP($C22,EURO!J:J,EURO!K:K),"-")</f>
        <v>-</v>
      </c>
      <c r="J22" s="1" t="str">
        <f>IFERROR(_xlfn.XLOOKUP($C22,Other!J:J,Other!K:K),"-")</f>
        <v>[{order:"21",result:"England 2-2 Greece",playerday:"David Beckham",year:"2001", category:"Other",prow:["CC","PO","DF"], pcolumn: ["ENG","GRE","Played WC 2002"],ylink:"https://www.youtube.com/watch?v=t0GESlaVNdE"}],</v>
      </c>
      <c r="K22" s="1" t="str">
        <f>IFERROR(_xlfn.XLOOKUP($C22,Premier!J:J,Premier!K:K),"-")</f>
        <v>-</v>
      </c>
      <c r="L22" s="1" t="str">
        <f>IFERROR(_xlfn.XLOOKUP($C22,LaLiga!K:K,LaLiga!L:L),"-")</f>
        <v>-</v>
      </c>
      <c r="M22" s="1" t="str">
        <f>IFERROR(_xlfn.XLOOKUP($C22,SerieA!J:J,SerieA!K:K),"-")</f>
        <v>-</v>
      </c>
    </row>
    <row r="23" spans="1:13" x14ac:dyDescent="0.35">
      <c r="A23" s="3">
        <f t="shared" si="0"/>
        <v>45289</v>
      </c>
      <c r="B23" s="5">
        <f t="shared" si="1"/>
        <v>5</v>
      </c>
      <c r="C23" s="9">
        <f t="shared" si="2"/>
        <v>22</v>
      </c>
      <c r="D23" s="6" t="str" cm="1">
        <f t="array" ref="D23">IFERROR(INDEX(F23:M23, MATCH(TRUE, F23:M23&lt;&gt;"-",0)),"")</f>
        <v>[{order:"22",result:"Porto 3-2 Celtic",playerday:"Derlei",year:"2003", category:"Europa League",prow:["DL","CC","DF"], pcolumn: ["Celtic","Porto","EuropaWin"],ylink:"https://www.youtube.com/watch?v=mvPNakjRQyw"}],</v>
      </c>
      <c r="E23" s="6" t="str">
        <f t="shared" si="3"/>
        <v>[{"order":"22","result":"Porto 3-2 Celtic","playerday":"Derlei","year":"2003", "category":"Europa League","prow":["DL","CC","DF"], "pcolumn": ["Celtic","Porto","EuropaWin"],"ylink":"https://www.youtube.com/watch?v=mvPNakjRQyw"}],</v>
      </c>
      <c r="F23" s="1" t="str">
        <f>IFERROR(_xlfn.XLOOKUP(C23,Champions!J:J,Champions!K:K),"-")</f>
        <v>-</v>
      </c>
      <c r="G23" s="1" t="str">
        <f>IFERROR(_xlfn.XLOOKUP($C23,EuropaL!J:J,EuropaL!K:K),"-")</f>
        <v>[{order:"22",result:"Porto 3-2 Celtic",playerday:"Derlei",year:"2003", category:"Europa League",prow:["DL","CC","DF"], pcolumn: ["Celtic","Porto","EuropaWin"],ylink:"https://www.youtube.com/watch?v=mvPNakjRQyw"}],</v>
      </c>
      <c r="H23" s="1" t="str">
        <f>IFERROR(_xlfn.XLOOKUP($C23,WC!J:J,WC!K:K),"-")</f>
        <v>-</v>
      </c>
      <c r="I23" s="1" t="str">
        <f>IFERROR(_xlfn.XLOOKUP($C23,EURO!J:J,EURO!K:K),"-")</f>
        <v>-</v>
      </c>
      <c r="J23" s="1" t="str">
        <f>IFERROR(_xlfn.XLOOKUP($C23,Other!J:J,Other!K:K),"-")</f>
        <v>-</v>
      </c>
      <c r="K23" s="1" t="str">
        <f>IFERROR(_xlfn.XLOOKUP($C23,Premier!J:J,Premier!K:K),"-")</f>
        <v>-</v>
      </c>
      <c r="L23" s="1" t="str">
        <f>IFERROR(_xlfn.XLOOKUP($C23,LaLiga!K:K,LaLiga!L:L),"-")</f>
        <v>-</v>
      </c>
      <c r="M23" s="1" t="str">
        <f>IFERROR(_xlfn.XLOOKUP($C23,SerieA!J:J,SerieA!K:K),"-")</f>
        <v>-</v>
      </c>
    </row>
    <row r="24" spans="1:13" x14ac:dyDescent="0.35">
      <c r="A24" s="3">
        <f t="shared" si="0"/>
        <v>45290</v>
      </c>
      <c r="B24" s="5">
        <f t="shared" si="1"/>
        <v>6</v>
      </c>
      <c r="C24" s="9">
        <f t="shared" si="2"/>
        <v>23</v>
      </c>
      <c r="D24" s="6" t="str" cm="1">
        <f t="array" ref="D24">IFERROR(INDEX(F24:M24, MATCH(TRUE, F24:M24&lt;&gt;"-",0)),"")</f>
        <v>[{order:"23",result:"Chile 0-0 Argentina",playerday:"Alexis Sánchez",year:"2015", category:"Other",prow:["DL","Barcelona","Inter"], pcolumn: ["CHI","ARG","LaLigaWin"],ylink:"https://www.youtube.com/watch?v=ATXMJOEt6zc"}],</v>
      </c>
      <c r="E24" s="6" t="str">
        <f t="shared" si="3"/>
        <v>[{"order":"23","result":"Chile 0-0 Argentina","playerday":"Alexis Sánchez","year":"2015", "category":"Other","prow":["DL","Barcelona","Inter"], "pcolumn": ["CHI","ARG","LaLigaWin"],"ylink":"https://www.youtube.com/watch?v=ATXMJOEt6zc"}],</v>
      </c>
      <c r="F24" s="1" t="str">
        <f>IFERROR(_xlfn.XLOOKUP(C24,Champions!J:J,Champions!K:K),"-")</f>
        <v>-</v>
      </c>
      <c r="G24" s="1" t="str">
        <f>IFERROR(_xlfn.XLOOKUP($C24,EuropaL!J:J,EuropaL!K:K),"-")</f>
        <v>-</v>
      </c>
      <c r="H24" s="1" t="str">
        <f>IFERROR(_xlfn.XLOOKUP($C24,WC!J:J,WC!K:K),"-")</f>
        <v>-</v>
      </c>
      <c r="I24" s="1" t="str">
        <f>IFERROR(_xlfn.XLOOKUP($C24,EURO!J:J,EURO!K:K),"-")</f>
        <v>-</v>
      </c>
      <c r="J24" s="1" t="str">
        <f>IFERROR(_xlfn.XLOOKUP($C24,Other!J:J,Other!K:K),"-")</f>
        <v>[{order:"23",result:"Chile 0-0 Argentina",playerday:"Alexis Sánchez",year:"2015", category:"Other",prow:["DL","Barcelona","Inter"], pcolumn: ["CHI","ARG","LaLigaWin"],ylink:"https://www.youtube.com/watch?v=ATXMJOEt6zc"}],</v>
      </c>
      <c r="K24" s="1" t="str">
        <f>IFERROR(_xlfn.XLOOKUP($C24,Premier!J:J,Premier!K:K),"-")</f>
        <v>-</v>
      </c>
      <c r="L24" s="1" t="str">
        <f>IFERROR(_xlfn.XLOOKUP($C24,LaLiga!K:K,LaLiga!L:L),"-")</f>
        <v>-</v>
      </c>
      <c r="M24" s="1" t="str">
        <f>IFERROR(_xlfn.XLOOKUP($C24,SerieA!J:J,SerieA!K:K),"-")</f>
        <v>-</v>
      </c>
    </row>
    <row r="25" spans="1:13" x14ac:dyDescent="0.35">
      <c r="A25" s="3">
        <f t="shared" si="0"/>
        <v>45291</v>
      </c>
      <c r="B25" s="5">
        <f t="shared" si="1"/>
        <v>7</v>
      </c>
      <c r="C25" s="9">
        <f t="shared" si="2"/>
        <v>24</v>
      </c>
      <c r="D25" s="6" t="str" cm="1">
        <f t="array" ref="D25">IFERROR(INDEX(F25:M25, MATCH(TRUE, F25:M25&lt;&gt;"-",0)),"")</f>
        <v>[{order:"24",result:"R. Madrid 1-0 Juventus",playerday:"Predrag Mijatović",year:"1998", category:"Champions",prow:["Played WC 1998","ChampionsWin","Valencia"], pcolumn: ["Real Madrid","Juventus","LaLigaWin"],ylink:"https://www.youtube.com/watch?v=P-0mRkA7FHE"}],</v>
      </c>
      <c r="E25" s="6" t="str">
        <f t="shared" si="3"/>
        <v>[{"order":"24","result":"R. Madrid 1-0 Juventus","playerday":"Predrag Mijatović","year":"1998", "category":"Champions","prow":["Played WC 1998","ChampionsWin","Valencia"], "pcolumn": ["Real Madrid","Juventus","LaLigaWin"],"ylink":"https://www.youtube.com/watch?v=P-0mRkA7FHE"}],</v>
      </c>
      <c r="F25" s="1" t="str">
        <f>IFERROR(_xlfn.XLOOKUP(C25,Champions!J:J,Champions!K:K),"-")</f>
        <v>[{order:"24",result:"R. Madrid 1-0 Juventus",playerday:"Predrag Mijatović",year:"1998", category:"Champions",prow:["Played WC 1998","ChampionsWin","Valencia"], pcolumn: ["Real Madrid","Juventus","LaLigaWin"],ylink:"https://www.youtube.com/watch?v=P-0mRkA7FHE"}],</v>
      </c>
      <c r="G25" s="1" t="str">
        <f>IFERROR(_xlfn.XLOOKUP($C25,EuropaL!J:J,EuropaL!K:K),"-")</f>
        <v>-</v>
      </c>
      <c r="H25" s="1" t="str">
        <f>IFERROR(_xlfn.XLOOKUP($C25,WC!J:J,WC!K:K),"-")</f>
        <v>-</v>
      </c>
      <c r="I25" s="1" t="str">
        <f>IFERROR(_xlfn.XLOOKUP($C25,EURO!J:J,EURO!K:K),"-")</f>
        <v>-</v>
      </c>
      <c r="J25" s="1" t="str">
        <f>IFERROR(_xlfn.XLOOKUP($C25,Other!J:J,Other!K:K),"-")</f>
        <v>-</v>
      </c>
      <c r="K25" s="1" t="str">
        <f>IFERROR(_xlfn.XLOOKUP($C25,Premier!J:J,Premier!K:K),"-")</f>
        <v>-</v>
      </c>
      <c r="L25" s="1" t="str">
        <f>IFERROR(_xlfn.XLOOKUP($C25,LaLiga!K:K,LaLiga!L:L),"-")</f>
        <v>-</v>
      </c>
      <c r="M25" s="1" t="str">
        <f>IFERROR(_xlfn.XLOOKUP($C25,SerieA!J:J,SerieA!K:K),"-")</f>
        <v>-</v>
      </c>
    </row>
    <row r="26" spans="1:13" x14ac:dyDescent="0.35">
      <c r="A26" s="3">
        <f t="shared" si="0"/>
        <v>45292</v>
      </c>
      <c r="B26" s="5">
        <f t="shared" si="1"/>
        <v>1</v>
      </c>
      <c r="C26" s="9">
        <f t="shared" si="2"/>
        <v>25</v>
      </c>
      <c r="D26" s="6" t="str" cm="1">
        <f t="array" ref="D26">IFERROR(INDEX(F26:M26, MATCH(TRUE, F26:M26&lt;&gt;"-",0)),"")</f>
        <v>[{order:"25",result:"R. Madrid 2-1 Leverkusen",playerday:"Zinédine Zidane",year:"2002", category:"Champions",prow:["Real Madrid","CC","Played WC 2002"], pcolumn: ["Leverkusen","ChampionsWin","FRA"],ylink:"https://www.youtube.com/watch?v=ca-O58vdPTQ"}],</v>
      </c>
      <c r="E26" s="6" t="str">
        <f t="shared" si="3"/>
        <v>[{"order":"25","result":"R. Madrid 2-1 Leverkusen","playerday":"Zinédine Zidane","year":"2002", "category":"Champions","prow":["Real Madrid","CC","Played WC 2002"], "pcolumn": ["Leverkusen","ChampionsWin","FRA"],"ylink":"https://www.youtube.com/watch?v=ca-O58vdPTQ"}],</v>
      </c>
      <c r="F26" s="1" t="str">
        <f>IFERROR(_xlfn.XLOOKUP(C26,Champions!J:J,Champions!K:K),"-")</f>
        <v>[{order:"25",result:"R. Madrid 2-1 Leverkusen",playerday:"Zinédine Zidane",year:"2002", category:"Champions",prow:["Real Madrid","CC","Played WC 2002"], pcolumn: ["Leverkusen","ChampionsWin","FRA"],ylink:"https://www.youtube.com/watch?v=ca-O58vdPTQ"}],</v>
      </c>
      <c r="G26" s="1" t="str">
        <f>IFERROR(_xlfn.XLOOKUP($C26,EuropaL!J:J,EuropaL!K:K),"-")</f>
        <v>-</v>
      </c>
      <c r="H26" s="1" t="str">
        <f>IFERROR(_xlfn.XLOOKUP($C26,WC!J:J,WC!K:K),"-")</f>
        <v>-</v>
      </c>
      <c r="I26" s="1" t="str">
        <f>IFERROR(_xlfn.XLOOKUP($C26,EURO!J:J,EURO!K:K),"-")</f>
        <v>-</v>
      </c>
      <c r="J26" s="1" t="str">
        <f>IFERROR(_xlfn.XLOOKUP($C26,Other!J:J,Other!K:K),"-")</f>
        <v>-</v>
      </c>
      <c r="K26" s="1" t="str">
        <f>IFERROR(_xlfn.XLOOKUP($C26,Premier!J:J,Premier!K:K),"-")</f>
        <v>-</v>
      </c>
      <c r="L26" s="1" t="str">
        <f>IFERROR(_xlfn.XLOOKUP($C26,LaLiga!K:K,LaLiga!L:L),"-")</f>
        <v>-</v>
      </c>
      <c r="M26" s="1" t="str">
        <f>IFERROR(_xlfn.XLOOKUP($C26,SerieA!J:J,SerieA!K:K),"-")</f>
        <v>-</v>
      </c>
    </row>
    <row r="27" spans="1:13" x14ac:dyDescent="0.35">
      <c r="A27" s="3">
        <f t="shared" si="0"/>
        <v>45293</v>
      </c>
      <c r="B27" s="5">
        <f t="shared" si="1"/>
        <v>2</v>
      </c>
      <c r="C27" s="9">
        <f t="shared" si="2"/>
        <v>26</v>
      </c>
      <c r="D27" s="6" t="str" cm="1">
        <f t="array" ref="D27">IFERROR(INDEX(F27:M27, MATCH(TRUE, F27:M27&lt;&gt;"-",0)),"")</f>
        <v>[{order:"26",result:"Italy 0-1 Uruguay",playerday:"Giorgio Chiellini",year:"2014", category:"World Cup",prow:["Played WC 2014","DF","Atletico"], pcolumn: ["URU","ITA","Juventus"],ylink:"https://www.youtube.com/watch?v=TWpFi-GKSyQ"}],</v>
      </c>
      <c r="E27" s="6" t="str">
        <f t="shared" si="3"/>
        <v>[{"order":"26","result":"Italy 0-1 Uruguay","playerday":"Giorgio Chiellini","year":"2014", "category":"World Cup","prow":["Played WC 2014","DF","Atletico"], "pcolumn": ["URU","ITA","Juventus"],"ylink":"https://www.youtube.com/watch?v=TWpFi-GKSyQ"}],</v>
      </c>
      <c r="F27" s="1" t="str">
        <f>IFERROR(_xlfn.XLOOKUP(C27,Champions!J:J,Champions!K:K),"-")</f>
        <v>-</v>
      </c>
      <c r="G27" s="1" t="str">
        <f>IFERROR(_xlfn.XLOOKUP($C27,EuropaL!J:J,EuropaL!K:K),"-")</f>
        <v>-</v>
      </c>
      <c r="H27" s="1" t="str">
        <f>IFERROR(_xlfn.XLOOKUP($C27,WC!J:J,WC!K:K),"-")</f>
        <v>[{order:"26",result:"Italy 0-1 Uruguay",playerday:"Giorgio Chiellini",year:"2014", category:"World Cup",prow:["Played WC 2014","DF","Atletico"], pcolumn: ["URU","ITA","Juventus"],ylink:"https://www.youtube.com/watch?v=TWpFi-GKSyQ"}],</v>
      </c>
      <c r="I27" s="1" t="str">
        <f>IFERROR(_xlfn.XLOOKUP($C27,EURO!J:J,EURO!K:K),"-")</f>
        <v>-</v>
      </c>
      <c r="J27" s="1" t="str">
        <f>IFERROR(_xlfn.XLOOKUP($C27,Other!J:J,Other!K:K),"-")</f>
        <v>-</v>
      </c>
      <c r="K27" s="1" t="str">
        <f>IFERROR(_xlfn.XLOOKUP($C27,Premier!J:J,Premier!K:K),"-")</f>
        <v>-</v>
      </c>
      <c r="L27" s="1" t="str">
        <f>IFERROR(_xlfn.XLOOKUP($C27,LaLiga!K:K,LaLiga!L:L),"-")</f>
        <v>-</v>
      </c>
      <c r="M27" s="1" t="str">
        <f>IFERROR(_xlfn.XLOOKUP($C27,SerieA!J:J,SerieA!K:K),"-")</f>
        <v>-</v>
      </c>
    </row>
    <row r="28" spans="1:13" x14ac:dyDescent="0.35">
      <c r="A28" s="3">
        <f t="shared" si="0"/>
        <v>45294</v>
      </c>
      <c r="B28" s="5">
        <f t="shared" si="1"/>
        <v>3</v>
      </c>
      <c r="C28" s="9">
        <f t="shared" si="2"/>
        <v>27</v>
      </c>
      <c r="D28" s="6" t="str" cm="1">
        <f t="array" ref="D28">IFERROR(INDEX(F28:M28, MATCH(TRUE, F28:M28&lt;&gt;"-",0)),"")</f>
        <v>[{order:"27",result:"Porto 3-0 Monaco",playerday:"Vítor Baía",year:"2004", category:"Champions",prow:["ChampionsWin","POR","DL"], pcolumn: ["Porto","Monaco","Played Euro 2004"],ylink:"https://www.youtube.com/watch?v=ms4XLL58UUs"}],</v>
      </c>
      <c r="E28" s="6" t="str">
        <f t="shared" si="3"/>
        <v>[{"order":"27","result":"Porto 3-0 Monaco","playerday":"Vítor Baía","year":"2004", "category":"Champions","prow":["ChampionsWin","POR","DL"], "pcolumn": ["Porto","Monaco","Played Euro 2004"],"ylink":"https://www.youtube.com/watch?v=ms4XLL58UUs"}],</v>
      </c>
      <c r="F28" s="1" t="str">
        <f>IFERROR(_xlfn.XLOOKUP(C28,Champions!J:J,Champions!K:K),"-")</f>
        <v>[{order:"27",result:"Porto 3-0 Monaco",playerday:"Vítor Baía",year:"2004", category:"Champions",prow:["ChampionsWin","POR","DL"], pcolumn: ["Porto","Monaco","Played Euro 2004"],ylink:"https://www.youtube.com/watch?v=ms4XLL58UUs"}],</v>
      </c>
      <c r="G28" s="1" t="str">
        <f>IFERROR(_xlfn.XLOOKUP($C28,EuropaL!J:J,EuropaL!K:K),"-")</f>
        <v>-</v>
      </c>
      <c r="H28" s="1" t="str">
        <f>IFERROR(_xlfn.XLOOKUP($C28,WC!J:J,WC!K:K),"-")</f>
        <v>-</v>
      </c>
      <c r="I28" s="1" t="str">
        <f>IFERROR(_xlfn.XLOOKUP($C28,EURO!J:J,EURO!K:K),"-")</f>
        <v>-</v>
      </c>
      <c r="J28" s="1" t="str">
        <f>IFERROR(_xlfn.XLOOKUP($C28,Other!J:J,Other!K:K),"-")</f>
        <v>-</v>
      </c>
      <c r="K28" s="1" t="str">
        <f>IFERROR(_xlfn.XLOOKUP($C28,Premier!J:J,Premier!K:K),"-")</f>
        <v>-</v>
      </c>
      <c r="L28" s="1" t="str">
        <f>IFERROR(_xlfn.XLOOKUP($C28,LaLiga!K:K,LaLiga!L:L),"-")</f>
        <v>-</v>
      </c>
      <c r="M28" s="1" t="str">
        <f>IFERROR(_xlfn.XLOOKUP($C28,SerieA!J:J,SerieA!K:K),"-")</f>
        <v>-</v>
      </c>
    </row>
    <row r="29" spans="1:13" x14ac:dyDescent="0.35">
      <c r="A29" s="3">
        <f t="shared" si="0"/>
        <v>45295</v>
      </c>
      <c r="B29" s="5">
        <f t="shared" si="1"/>
        <v>4</v>
      </c>
      <c r="C29" s="9">
        <f t="shared" si="2"/>
        <v>28</v>
      </c>
      <c r="D29" s="6" t="str" cm="1">
        <f t="array" ref="D29">IFERROR(INDEX(F29:M29, MATCH(TRUE, F29:M29&lt;&gt;"-",0)),"")</f>
        <v>[{order:"28",result:"Barcelona 2-8 Bayern",playerday:"Philippe Coutinho",year:"2020", category:"Champions",prow:["Barcelona","ChampionsWin","BRA"], pcolumn: ["Bayern","Espanyol","LaLigaWin"],ylink:"https://www.youtube.com/watch?v=nMt56fQKLIQ"}],</v>
      </c>
      <c r="E29" s="6" t="str">
        <f t="shared" si="3"/>
        <v>[{"order":"28","result":"Barcelona 2-8 Bayern","playerday":"Philippe Coutinho","year":"2020", "category":"Champions","prow":["Barcelona","ChampionsWin","BRA"], "pcolumn": ["Bayern","Espanyol","LaLigaWin"],"ylink":"https://www.youtube.com/watch?v=nMt56fQKLIQ"}],</v>
      </c>
      <c r="F29" s="1" t="str">
        <f>IFERROR(_xlfn.XLOOKUP(C29,Champions!J:J,Champions!K:K),"-")</f>
        <v>[{order:"28",result:"Barcelona 2-8 Bayern",playerday:"Philippe Coutinho",year:"2020", category:"Champions",prow:["Barcelona","ChampionsWin","BRA"], pcolumn: ["Bayern","Espanyol","LaLigaWin"],ylink:"https://www.youtube.com/watch?v=nMt56fQKLIQ"}],</v>
      </c>
      <c r="G29" s="1" t="str">
        <f>IFERROR(_xlfn.XLOOKUP($C29,EuropaL!J:J,EuropaL!K:K),"-")</f>
        <v>-</v>
      </c>
      <c r="H29" s="1" t="str">
        <f>IFERROR(_xlfn.XLOOKUP($C29,WC!J:J,WC!K:K),"-")</f>
        <v>-</v>
      </c>
      <c r="I29" s="1" t="str">
        <f>IFERROR(_xlfn.XLOOKUP($C29,EURO!J:J,EURO!K:K),"-")</f>
        <v>-</v>
      </c>
      <c r="J29" s="1" t="str">
        <f>IFERROR(_xlfn.XLOOKUP($C29,Other!J:J,Other!K:K),"-")</f>
        <v>-</v>
      </c>
      <c r="K29" s="1" t="str">
        <f>IFERROR(_xlfn.XLOOKUP($C29,Premier!J:J,Premier!K:K),"-")</f>
        <v>-</v>
      </c>
      <c r="L29" s="1" t="str">
        <f>IFERROR(_xlfn.XLOOKUP($C29,LaLiga!K:K,LaLiga!L:L),"-")</f>
        <v>-</v>
      </c>
      <c r="M29" s="1" t="str">
        <f>IFERROR(_xlfn.XLOOKUP($C29,SerieA!J:J,SerieA!K:K),"-")</f>
        <v>-</v>
      </c>
    </row>
    <row r="30" spans="1:13" x14ac:dyDescent="0.35">
      <c r="A30" s="3">
        <f t="shared" si="0"/>
        <v>45296</v>
      </c>
      <c r="B30" s="5">
        <f t="shared" si="1"/>
        <v>5</v>
      </c>
      <c r="C30" s="9">
        <f t="shared" si="2"/>
        <v>29</v>
      </c>
      <c r="D30" s="6" t="str" cm="1">
        <f t="array" ref="D30">IFERROR(INDEX(F30:M30, MATCH(TRUE, F30:M30&lt;&gt;"-",0)),"")</f>
        <v>[{order:"29",result:"Liverpool 4-3 Borussia",playerday:"Dejan Lovren",year:"2016", category:"Champions",prow:["Played Euro 2016","DF","ChampionsWin"], pcolumn: ["Liverpool","Borussia","Premier"],ylink:"https://www.youtube.com/watch?v=bXnpbaKWHXc"}],</v>
      </c>
      <c r="E30" s="6" t="str">
        <f t="shared" si="3"/>
        <v>[{"order":"29","result":"Liverpool 4-3 Borussia","playerday":"Dejan Lovren","year":"2016", "category":"Champions","prow":["Played Euro 2016","DF","ChampionsWin"], "pcolumn": ["Liverpool","Borussia","Premier"],"ylink":"https://www.youtube.com/watch?v=bXnpbaKWHXc"}],</v>
      </c>
      <c r="F30" s="1" t="str">
        <f>IFERROR(_xlfn.XLOOKUP(C30,Champions!J:J,Champions!K:K),"-")</f>
        <v>[{order:"29",result:"Liverpool 4-3 Borussia",playerday:"Dejan Lovren",year:"2016", category:"Champions",prow:["Played Euro 2016","DF","ChampionsWin"], pcolumn: ["Liverpool","Borussia","Premier"],ylink:"https://www.youtube.com/watch?v=bXnpbaKWHXc"}],</v>
      </c>
      <c r="G30" s="1" t="str">
        <f>IFERROR(_xlfn.XLOOKUP($C30,EuropaL!J:J,EuropaL!K:K),"-")</f>
        <v>-</v>
      </c>
      <c r="H30" s="1" t="str">
        <f>IFERROR(_xlfn.XLOOKUP($C30,WC!J:J,WC!K:K),"-")</f>
        <v>-</v>
      </c>
      <c r="I30" s="1" t="str">
        <f>IFERROR(_xlfn.XLOOKUP($C30,EURO!J:J,EURO!K:K),"-")</f>
        <v>-</v>
      </c>
      <c r="J30" s="1" t="str">
        <f>IFERROR(_xlfn.XLOOKUP($C30,Other!J:J,Other!K:K),"-")</f>
        <v>-</v>
      </c>
      <c r="K30" s="1" t="str">
        <f>IFERROR(_xlfn.XLOOKUP($C30,Premier!J:J,Premier!K:K),"-")</f>
        <v>-</v>
      </c>
      <c r="L30" s="1" t="str">
        <f>IFERROR(_xlfn.XLOOKUP($C30,LaLiga!K:K,LaLiga!L:L),"-")</f>
        <v>-</v>
      </c>
      <c r="M30" s="1" t="str">
        <f>IFERROR(_xlfn.XLOOKUP($C30,SerieA!J:J,SerieA!K:K),"-")</f>
        <v>-</v>
      </c>
    </row>
    <row r="31" spans="1:13" x14ac:dyDescent="0.35">
      <c r="A31" s="3">
        <f t="shared" si="0"/>
        <v>45297</v>
      </c>
      <c r="B31" s="5">
        <f t="shared" si="1"/>
        <v>6</v>
      </c>
      <c r="C31" s="9">
        <f t="shared" si="2"/>
        <v>30</v>
      </c>
      <c r="D31" s="6" t="str" cm="1">
        <f t="array" ref="D31">IFERROR(INDEX(F31:M31, MATCH(TRUE, F31:M31&lt;&gt;"-",0)),"")</f>
        <v>[{order:"30",result:"Villarreal 1-1 Man Utd",playerday:"Gerónimo Rulli",year:"2021", category:"Europa League",prow:["PO","EuropaWin","es1520"], pcolumn: ["Villarreal","ARG","NoWorl"],ylink:"https://www.youtube.com/watch?v=X_NSB3CnHoo"}],</v>
      </c>
      <c r="E31" s="6" t="str">
        <f t="shared" si="3"/>
        <v>[{"order":"30","result":"Villarreal 1-1 Man Utd","playerday":"Gerónimo Rulli","year":"2021", "category":"Europa League","prow":["PO","EuropaWin","es1520"], "pcolumn": ["Villarreal","ARG","NoWorl"],"ylink":"https://www.youtube.com/watch?v=X_NSB3CnHoo"}],</v>
      </c>
      <c r="F31" s="1" t="str">
        <f>IFERROR(_xlfn.XLOOKUP(C31,Champions!J:J,Champions!K:K),"-")</f>
        <v>-</v>
      </c>
      <c r="G31" s="1" t="str">
        <f>IFERROR(_xlfn.XLOOKUP($C31,EuropaL!J:J,EuropaL!K:K),"-")</f>
        <v>[{order:"30",result:"Villarreal 1-1 Man Utd",playerday:"Gerónimo Rulli",year:"2021", category:"Europa League",prow:["PO","EuropaWin","es1520"], pcolumn: ["Villarreal","ARG","NoWorl"],ylink:"https://www.youtube.com/watch?v=X_NSB3CnHoo"}],</v>
      </c>
      <c r="H31" s="1" t="str">
        <f>IFERROR(_xlfn.XLOOKUP($C31,WC!J:J,WC!K:K),"-")</f>
        <v>-</v>
      </c>
      <c r="I31" s="1" t="str">
        <f>IFERROR(_xlfn.XLOOKUP($C31,EURO!J:J,EURO!K:K),"-")</f>
        <v>-</v>
      </c>
      <c r="J31" s="1" t="str">
        <f>IFERROR(_xlfn.XLOOKUP($C31,Other!J:J,Other!K:K),"-")</f>
        <v>-</v>
      </c>
      <c r="K31" s="1" t="str">
        <f>IFERROR(_xlfn.XLOOKUP($C31,Premier!J:J,Premier!K:K),"-")</f>
        <v>-</v>
      </c>
      <c r="L31" s="1" t="str">
        <f>IFERROR(_xlfn.XLOOKUP($C31,LaLiga!K:K,LaLiga!L:L),"-")</f>
        <v>-</v>
      </c>
      <c r="M31" s="1" t="str">
        <f>IFERROR(_xlfn.XLOOKUP($C31,SerieA!J:J,SerieA!K:K),"-")</f>
        <v>-</v>
      </c>
    </row>
    <row r="32" spans="1:13" x14ac:dyDescent="0.35">
      <c r="A32" s="3">
        <f t="shared" si="0"/>
        <v>45298</v>
      </c>
      <c r="B32" s="5">
        <f t="shared" si="1"/>
        <v>7</v>
      </c>
      <c r="C32" s="9">
        <f t="shared" si="2"/>
        <v>31</v>
      </c>
      <c r="D32" s="6" t="str" cm="1">
        <f t="array" ref="D32">IFERROR(INDEX(F32:M32, MATCH(TRUE, F32:M32&lt;&gt;"-",0)),"")</f>
        <v>[{order:"31",result:"Brazil 0-3 France",playerday:"Emmanuel Petit",year:"1998", category:"World Cup",prow:["Played WC 1998","DL","CC"], pcolumn: ["BRA","FRA","WC01"],ylink:"https://www.youtube.com/watch?v=tmjFa9LB7Pg"}],</v>
      </c>
      <c r="E32" s="6" t="str">
        <f t="shared" si="3"/>
        <v>[{"order":"31","result":"Brazil 0-3 France","playerday":"Emmanuel Petit","year":"1998", "category":"World Cup","prow":["Played WC 1998","DL","CC"], "pcolumn": ["BRA","FRA","WC01"],"ylink":"https://www.youtube.com/watch?v=tmjFa9LB7Pg"}],</v>
      </c>
      <c r="F32" s="1" t="str">
        <f>IFERROR(_xlfn.XLOOKUP(C32,Champions!J:J,Champions!K:K),"-")</f>
        <v>-</v>
      </c>
      <c r="G32" s="1" t="str">
        <f>IFERROR(_xlfn.XLOOKUP($C32,EuropaL!J:J,EuropaL!K:K),"-")</f>
        <v>-</v>
      </c>
      <c r="H32" s="1" t="str">
        <f>IFERROR(_xlfn.XLOOKUP($C32,WC!J:J,WC!K:K),"-")</f>
        <v>[{order:"31",result:"Brazil 0-3 France",playerday:"Emmanuel Petit",year:"1998", category:"World Cup",prow:["Played WC 1998","DL","CC"], pcolumn: ["BRA","FRA","WC01"],ylink:"https://www.youtube.com/watch?v=tmjFa9LB7Pg"}],</v>
      </c>
      <c r="I32" s="1" t="str">
        <f>IFERROR(_xlfn.XLOOKUP($C32,EURO!J:J,EURO!K:K),"-")</f>
        <v>-</v>
      </c>
      <c r="J32" s="1" t="str">
        <f>IFERROR(_xlfn.XLOOKUP($C32,Other!J:J,Other!K:K),"-")</f>
        <v>-</v>
      </c>
      <c r="K32" s="1" t="str">
        <f>IFERROR(_xlfn.XLOOKUP($C32,Premier!J:J,Premier!K:K),"-")</f>
        <v>-</v>
      </c>
      <c r="L32" s="1" t="str">
        <f>IFERROR(_xlfn.XLOOKUP($C32,LaLiga!K:K,LaLiga!L:L),"-")</f>
        <v>-</v>
      </c>
      <c r="M32" s="1" t="str">
        <f>IFERROR(_xlfn.XLOOKUP($C32,SerieA!J:J,SerieA!K:K),"-")</f>
        <v>-</v>
      </c>
    </row>
    <row r="33" spans="1:13" x14ac:dyDescent="0.35">
      <c r="A33" s="3">
        <f t="shared" si="0"/>
        <v>45299</v>
      </c>
      <c r="B33" s="5">
        <f t="shared" si="1"/>
        <v>1</v>
      </c>
      <c r="C33" s="9">
        <f t="shared" si="2"/>
        <v>32</v>
      </c>
      <c r="D33" s="6" t="str" cm="1">
        <f t="array" ref="D33">IFERROR(INDEX(F33:M33, MATCH(TRUE, F33:M33&lt;&gt;"-",0)),"")</f>
        <v>[{order:"32",result:"Italy 0-0 South Korea",playerday:"Francesco Totti",year:"2002", category:"World Cup",prow:["Played WC 2002","DL","CC"], pcolumn: ["ITA","KOR","Roma"],ylink:"https://www.youtube.com/watch?v=VxHFxUjqZSo"}],</v>
      </c>
      <c r="E33" s="6" t="str">
        <f t="shared" si="3"/>
        <v>[{"order":"32","result":"Italy 0-0 South Korea","playerday":"Francesco Totti","year":"2002", "category":"World Cup","prow":["Played WC 2002","DL","CC"], "pcolumn": ["ITA","KOR","Roma"],"ylink":"https://www.youtube.com/watch?v=VxHFxUjqZSo"}],</v>
      </c>
      <c r="F33" s="1" t="str">
        <f>IFERROR(_xlfn.XLOOKUP(C33,Champions!J:J,Champions!K:K),"-")</f>
        <v>-</v>
      </c>
      <c r="G33" s="1" t="str">
        <f>IFERROR(_xlfn.XLOOKUP($C33,EuropaL!J:J,EuropaL!K:K),"-")</f>
        <v>-</v>
      </c>
      <c r="H33" s="1" t="str">
        <f>IFERROR(_xlfn.XLOOKUP($C33,WC!J:J,WC!K:K),"-")</f>
        <v>[{order:"32",result:"Italy 0-0 South Korea",playerday:"Francesco Totti",year:"2002", category:"World Cup",prow:["Played WC 2002","DL","CC"], pcolumn: ["ITA","KOR","Roma"],ylink:"https://www.youtube.com/watch?v=VxHFxUjqZSo"}],</v>
      </c>
      <c r="I33" s="1" t="str">
        <f>IFERROR(_xlfn.XLOOKUP($C33,EURO!J:J,EURO!K:K),"-")</f>
        <v>-</v>
      </c>
      <c r="J33" s="1" t="str">
        <f>IFERROR(_xlfn.XLOOKUP($C33,Other!J:J,Other!K:K),"-")</f>
        <v>-</v>
      </c>
      <c r="K33" s="1" t="str">
        <f>IFERROR(_xlfn.XLOOKUP($C33,Premier!J:J,Premier!K:K),"-")</f>
        <v>-</v>
      </c>
      <c r="L33" s="1" t="str">
        <f>IFERROR(_xlfn.XLOOKUP($C33,LaLiga!K:K,LaLiga!L:L),"-")</f>
        <v>-</v>
      </c>
      <c r="M33" s="1" t="str">
        <f>IFERROR(_xlfn.XLOOKUP($C33,SerieA!J:J,SerieA!K:K),"-")</f>
        <v>-</v>
      </c>
    </row>
    <row r="34" spans="1:13" x14ac:dyDescent="0.35">
      <c r="A34" s="3">
        <f t="shared" si="0"/>
        <v>45300</v>
      </c>
      <c r="B34" s="5">
        <f t="shared" si="1"/>
        <v>2</v>
      </c>
      <c r="C34" s="9">
        <f t="shared" si="2"/>
        <v>33</v>
      </c>
      <c r="D34" s="6" t="str" cm="1">
        <f t="array" ref="D34">IFERROR(INDEX(F34:M34, MATCH(TRUE, F34:M34&lt;&gt;"-",0)),"")</f>
        <v>[{order:"33",result:"R. Madrid 1-1 Malaga",playerday:"Santi Cazorla",year:"2012", category:"LaLiga",prow:["ESP","CC","Villarreal"], pcolumn: ["Real Madrid","Malaga","LaLigaWin"],ylink:"https://youtube.com/watch?v=chUsBRLD_Mc"}],</v>
      </c>
      <c r="E34" s="6" t="str">
        <f t="shared" si="3"/>
        <v>[{"order":"33","result":"R. Madrid 1-1 Malaga","playerday":"Santi Cazorla","year":"2012", "category":"LaLiga","prow":["ESP","CC","Villarreal"], "pcolumn": ["Real Madrid","Malaga","LaLigaWin"],"ylink":"https://youtube.com/watch?v=chUsBRLD_Mc"}],</v>
      </c>
      <c r="F34" s="1" t="str">
        <f>IFERROR(_xlfn.XLOOKUP(C34,Champions!J:J,Champions!K:K),"-")</f>
        <v>-</v>
      </c>
      <c r="G34" s="1" t="str">
        <f>IFERROR(_xlfn.XLOOKUP($C34,EuropaL!J:J,EuropaL!K:K),"-")</f>
        <v>-</v>
      </c>
      <c r="H34" s="1" t="str">
        <f>IFERROR(_xlfn.XLOOKUP($C34,WC!J:J,WC!K:K),"-")</f>
        <v>-</v>
      </c>
      <c r="I34" s="1" t="str">
        <f>IFERROR(_xlfn.XLOOKUP($C34,EURO!J:J,EURO!K:K),"-")</f>
        <v>-</v>
      </c>
      <c r="J34" s="1" t="str">
        <f>IFERROR(_xlfn.XLOOKUP($C34,Other!J:J,Other!K:K),"-")</f>
        <v>-</v>
      </c>
      <c r="K34" s="1" t="str">
        <f>IFERROR(_xlfn.XLOOKUP($C34,Premier!J:J,Premier!K:K),"-")</f>
        <v>-</v>
      </c>
      <c r="L34" s="1" t="str">
        <f>IFERROR(_xlfn.XLOOKUP($C34,LaLiga!K:K,LaLiga!L:L),"-")</f>
        <v>[{order:"33",result:"R. Madrid 1-1 Malaga",playerday:"Santi Cazorla",year:"2012", category:"LaLiga",prow:["ESP","CC","Villarreal"], pcolumn: ["Real Madrid","Malaga","LaLigaWin"],ylink:"https://youtube.com/watch?v=chUsBRLD_Mc"}],</v>
      </c>
      <c r="M34" s="1" t="str">
        <f>IFERROR(_xlfn.XLOOKUP($C34,SerieA!J:J,SerieA!K:K),"-")</f>
        <v>-</v>
      </c>
    </row>
    <row r="35" spans="1:13" x14ac:dyDescent="0.35">
      <c r="A35" s="3">
        <f t="shared" si="0"/>
        <v>45301</v>
      </c>
      <c r="B35" s="5">
        <f t="shared" si="1"/>
        <v>3</v>
      </c>
      <c r="C35" s="9">
        <f t="shared" si="2"/>
        <v>34</v>
      </c>
      <c r="D35" s="6" t="str" cm="1">
        <f t="array" ref="D35">IFERROR(INDEX(F35:M35, MATCH(TRUE, F35:M35&lt;&gt;"-",0)),"")</f>
        <v>[{order:"34",result:"England 1-2 Brazil",playerday:"Ronaldinho",year:"1998", category:"World Cup",prow:["Played WC 2002","ChampionsWin","LaLigaWin"], pcolumn: ["ENG","BRA","Barcelona"],ylink:"https://www.youtube.com/watch?v=4JcwixRnFhs"}],</v>
      </c>
      <c r="E35" s="6" t="str">
        <f t="shared" si="3"/>
        <v>[{"order":"34","result":"England 1-2 Brazil","playerday":"Ronaldinho","year":"1998", "category":"World Cup","prow":["Played WC 2002","ChampionsWin","LaLigaWin"], "pcolumn": ["ENG","BRA","Barcelona"],"ylink":"https://www.youtube.com/watch?v=4JcwixRnFhs"}],</v>
      </c>
      <c r="F35" s="1" t="str">
        <f>IFERROR(_xlfn.XLOOKUP(C35,Champions!J:J,Champions!K:K),"-")</f>
        <v>-</v>
      </c>
      <c r="G35" s="1" t="str">
        <f>IFERROR(_xlfn.XLOOKUP($C35,EuropaL!J:J,EuropaL!K:K),"-")</f>
        <v>-</v>
      </c>
      <c r="H35" s="1" t="str">
        <f>IFERROR(_xlfn.XLOOKUP($C35,WC!J:J,WC!K:K),"-")</f>
        <v>[{order:"34",result:"England 1-2 Brazil",playerday:"Ronaldinho",year:"1998", category:"World Cup",prow:["Played WC 2002","ChampionsWin","LaLigaWin"], pcolumn: ["ENG","BRA","Barcelona"],ylink:"https://www.youtube.com/watch?v=4JcwixRnFhs"}],</v>
      </c>
      <c r="I35" s="1" t="str">
        <f>IFERROR(_xlfn.XLOOKUP($C35,EURO!J:J,EURO!K:K),"-")</f>
        <v>-</v>
      </c>
      <c r="J35" s="1" t="str">
        <f>IFERROR(_xlfn.XLOOKUP($C35,Other!J:J,Other!K:K),"-")</f>
        <v>-</v>
      </c>
      <c r="K35" s="1" t="str">
        <f>IFERROR(_xlfn.XLOOKUP($C35,Premier!J:J,Premier!K:K),"-")</f>
        <v>-</v>
      </c>
      <c r="L35" s="1" t="str">
        <f>IFERROR(_xlfn.XLOOKUP($C35,LaLiga!K:K,LaLiga!L:L),"-")</f>
        <v>-</v>
      </c>
      <c r="M35" s="1" t="str">
        <f>IFERROR(_xlfn.XLOOKUP($C35,SerieA!J:J,SerieA!K:K),"-")</f>
        <v>-</v>
      </c>
    </row>
    <row r="36" spans="1:13" x14ac:dyDescent="0.35">
      <c r="A36" s="3">
        <f t="shared" si="0"/>
        <v>45302</v>
      </c>
      <c r="B36" s="5">
        <f t="shared" si="1"/>
        <v>4</v>
      </c>
      <c r="C36" s="9">
        <f t="shared" si="2"/>
        <v>35</v>
      </c>
      <c r="D36" s="6" t="str" cm="1">
        <f t="array" ref="D36">IFERROR(INDEX(F36:M36, MATCH(TRUE, F36:M36&lt;&gt;"-",0)),"")</f>
        <v>[{order:"35",result:"Liverpool 2-0 Tottenham",playerday:"Divock Origi",year:"2019", category:"Champions",prow:["ChampionsWin","Premier","BEL"], pcolumn: ["Liverpool","Tottenham","Atletico"],ylink:"https://www.youtube.com/watch?v=8gh3F-pEXK0"}],</v>
      </c>
      <c r="E36" s="6" t="str">
        <f t="shared" si="3"/>
        <v>[{"order":"35","result":"Liverpool 2-0 Tottenham","playerday":"Divock Origi","year":"2019", "category":"Champions","prow":["ChampionsWin","Premier","BEL"], "pcolumn": ["Liverpool","Tottenham","Atletico"],"ylink":"https://www.youtube.com/watch?v=8gh3F-pEXK0"}],</v>
      </c>
      <c r="F36" s="1" t="str">
        <f>IFERROR(_xlfn.XLOOKUP(C36,Champions!J:J,Champions!K:K),"-")</f>
        <v>[{order:"35",result:"Liverpool 2-0 Tottenham",playerday:"Divock Origi",year:"2019", category:"Champions",prow:["ChampionsWin","Premier","BEL"], pcolumn: ["Liverpool","Tottenham","Atletico"],ylink:"https://www.youtube.com/watch?v=8gh3F-pEXK0"}],</v>
      </c>
      <c r="G36" s="1" t="str">
        <f>IFERROR(_xlfn.XLOOKUP($C36,EuropaL!J:J,EuropaL!K:K),"-")</f>
        <v>-</v>
      </c>
      <c r="H36" s="1" t="str">
        <f>IFERROR(_xlfn.XLOOKUP($C36,WC!J:J,WC!K:K),"-")</f>
        <v>-</v>
      </c>
      <c r="I36" s="1" t="str">
        <f>IFERROR(_xlfn.XLOOKUP($C36,EURO!J:J,EURO!K:K),"-")</f>
        <v>-</v>
      </c>
      <c r="J36" s="1" t="str">
        <f>IFERROR(_xlfn.XLOOKUP($C36,Other!J:J,Other!K:K),"-")</f>
        <v>-</v>
      </c>
      <c r="K36" s="1" t="str">
        <f>IFERROR(_xlfn.XLOOKUP($C36,Premier!J:J,Premier!K:K),"-")</f>
        <v>-</v>
      </c>
      <c r="L36" s="1" t="str">
        <f>IFERROR(_xlfn.XLOOKUP($C36,LaLiga!K:K,LaLiga!L:L),"-")</f>
        <v>-</v>
      </c>
      <c r="M36" s="1" t="str">
        <f>IFERROR(_xlfn.XLOOKUP($C36,SerieA!J:J,SerieA!K:K),"-")</f>
        <v>-</v>
      </c>
    </row>
    <row r="37" spans="1:13" x14ac:dyDescent="0.35">
      <c r="A37" s="3">
        <f t="shared" si="0"/>
        <v>45303</v>
      </c>
      <c r="B37" s="5">
        <f t="shared" si="1"/>
        <v>5</v>
      </c>
      <c r="C37" s="9">
        <f t="shared" si="2"/>
        <v>36</v>
      </c>
      <c r="D37" s="6" t="str" cm="1">
        <f t="array" ref="D37">IFERROR(INDEX(F37:M37, MATCH(TRUE, F37:M37&lt;&gt;"-",0)),"")</f>
        <v>[{order:"36",result:"R. Madrid 3-1 Liverpool",playerday:"Gareth Bale",year:"2018", category:"Champions",prow:["DL","Tottenham","PO"], pcolumn: ["Real Madrid","Liverpool","WAL"],ylink:"https://www.youtube.com/watch?v=rtFGpfrdlMI"}],</v>
      </c>
      <c r="E37" s="6" t="str">
        <f t="shared" si="3"/>
        <v>[{"order":"36","result":"R. Madrid 3-1 Liverpool","playerday":"Gareth Bale","year":"2018", "category":"Champions","prow":["DL","Tottenham","PO"], "pcolumn": ["Real Madrid","Liverpool","WAL"],"ylink":"https://www.youtube.com/watch?v=rtFGpfrdlMI"}],</v>
      </c>
      <c r="F37" s="1" t="str">
        <f>IFERROR(_xlfn.XLOOKUP(C37,Champions!J:J,Champions!K:K),"-")</f>
        <v>[{order:"36",result:"R. Madrid 3-1 Liverpool",playerday:"Gareth Bale",year:"2018", category:"Champions",prow:["DL","Tottenham","PO"], pcolumn: ["Real Madrid","Liverpool","WAL"],ylink:"https://www.youtube.com/watch?v=rtFGpfrdlMI"}],</v>
      </c>
      <c r="G37" s="1" t="str">
        <f>IFERROR(_xlfn.XLOOKUP($C37,EuropaL!J:J,EuropaL!K:K),"-")</f>
        <v>-</v>
      </c>
      <c r="H37" s="1" t="str">
        <f>IFERROR(_xlfn.XLOOKUP($C37,WC!J:J,WC!K:K),"-")</f>
        <v>-</v>
      </c>
      <c r="I37" s="1" t="str">
        <f>IFERROR(_xlfn.XLOOKUP($C37,EURO!J:J,EURO!K:K),"-")</f>
        <v>-</v>
      </c>
      <c r="J37" s="1" t="str">
        <f>IFERROR(_xlfn.XLOOKUP($C37,Other!J:J,Other!K:K),"-")</f>
        <v>-</v>
      </c>
      <c r="K37" s="1" t="str">
        <f>IFERROR(_xlfn.XLOOKUP($C37,Premier!J:J,Premier!K:K),"-")</f>
        <v>-</v>
      </c>
      <c r="L37" s="1" t="str">
        <f>IFERROR(_xlfn.XLOOKUP($C37,LaLiga!K:K,LaLiga!L:L),"-")</f>
        <v>-</v>
      </c>
      <c r="M37" s="1" t="str">
        <f>IFERROR(_xlfn.XLOOKUP($C37,SerieA!J:J,SerieA!K:K),"-")</f>
        <v>-</v>
      </c>
    </row>
    <row r="38" spans="1:13" x14ac:dyDescent="0.35">
      <c r="A38" s="3">
        <f t="shared" si="0"/>
        <v>45304</v>
      </c>
      <c r="B38" s="5">
        <f t="shared" si="1"/>
        <v>6</v>
      </c>
      <c r="C38" s="9">
        <f t="shared" si="2"/>
        <v>37</v>
      </c>
      <c r="D38" s="6" t="str" cm="1">
        <f t="array" ref="D38">IFERROR(INDEX(F38:M38, MATCH(TRUE, F38:M38&lt;&gt;"-",0)),"")</f>
        <v>[{order:"37",result:"Monaco 3-1 R. Madrid",playerday:"Fernando Morientes",year:"2004", category:"Champions",prow:["Real Madrid","DL","ChampionsWin"], pcolumn: ["Monaco","LaLigaWin","Played Euro 2004"],ylink:"https://www.youtube.com/watch?v=w6lXZWSyp84"}],</v>
      </c>
      <c r="E38" s="6" t="str">
        <f t="shared" si="3"/>
        <v>[{"order":"37","result":"Monaco 3-1 R. Madrid","playerday":"Fernando Morientes","year":"2004", "category":"Champions","prow":["Real Madrid","DL","ChampionsWin"], "pcolumn": ["Monaco","LaLigaWin","Played Euro 2004"],"ylink":"https://www.youtube.com/watch?v=w6lXZWSyp84"}],</v>
      </c>
      <c r="F38" s="1" t="str">
        <f>IFERROR(_xlfn.XLOOKUP(C38,Champions!J:J,Champions!K:K),"-")</f>
        <v>[{order:"37",result:"Monaco 3-1 R. Madrid",playerday:"Fernando Morientes",year:"2004", category:"Champions",prow:["Real Madrid","DL","ChampionsWin"], pcolumn: ["Monaco","LaLigaWin","Played Euro 2004"],ylink:"https://www.youtube.com/watch?v=w6lXZWSyp84"}],</v>
      </c>
      <c r="G38" s="1" t="str">
        <f>IFERROR(_xlfn.XLOOKUP($C38,EuropaL!J:J,EuropaL!K:K),"-")</f>
        <v>-</v>
      </c>
      <c r="H38" s="1" t="str">
        <f>IFERROR(_xlfn.XLOOKUP($C38,WC!J:J,WC!K:K),"-")</f>
        <v>-</v>
      </c>
      <c r="I38" s="1" t="str">
        <f>IFERROR(_xlfn.XLOOKUP($C38,EURO!J:J,EURO!K:K),"-")</f>
        <v>-</v>
      </c>
      <c r="J38" s="1" t="str">
        <f>IFERROR(_xlfn.XLOOKUP($C38,Other!J:J,Other!K:K),"-")</f>
        <v>-</v>
      </c>
      <c r="K38" s="1" t="str">
        <f>IFERROR(_xlfn.XLOOKUP($C38,Premier!J:J,Premier!K:K),"-")</f>
        <v>-</v>
      </c>
      <c r="L38" s="1" t="str">
        <f>IFERROR(_xlfn.XLOOKUP($C38,LaLiga!K:K,LaLiga!L:L),"-")</f>
        <v>-</v>
      </c>
      <c r="M38" s="1" t="str">
        <f>IFERROR(_xlfn.XLOOKUP($C38,SerieA!J:J,SerieA!K:K),"-")</f>
        <v>-</v>
      </c>
    </row>
    <row r="39" spans="1:13" x14ac:dyDescent="0.35">
      <c r="A39" s="3">
        <f t="shared" si="0"/>
        <v>45305</v>
      </c>
      <c r="B39" s="5">
        <f t="shared" si="1"/>
        <v>7</v>
      </c>
      <c r="C39" s="9">
        <f t="shared" si="2"/>
        <v>38</v>
      </c>
      <c r="D39" s="6" t="str" cm="1">
        <f t="array" ref="D39">IFERROR(INDEX(F39:M39, MATCH(TRUE, F39:M39&lt;&gt;"-",0)),"")</f>
        <v>[{order:"38",result:"Sevilla 1-1 Roma",playerday:"Gonzalo Montiel",year:"2023", category:"Europa League",prow:["Played WC 2022","PO","ARG"], pcolumn: ["Sevilla","Roma","EuropaWin"],ylink:"https://www.youtube.com/watch?v=Knwgwhr-0gA"}],</v>
      </c>
      <c r="E39" s="6" t="str">
        <f t="shared" si="3"/>
        <v>[{"order":"38","result":"Sevilla 1-1 Roma","playerday":"Gonzalo Montiel","year":"2023", "category":"Europa League","prow":["Played WC 2022","PO","ARG"], "pcolumn": ["Sevilla","Roma","EuropaWin"],"ylink":"https://www.youtube.com/watch?v=Knwgwhr-0gA"}],</v>
      </c>
      <c r="F39" s="1" t="str">
        <f>IFERROR(_xlfn.XLOOKUP(C39,Champions!J:J,Champions!K:K),"-")</f>
        <v>-</v>
      </c>
      <c r="G39" s="1" t="str">
        <f>IFERROR(_xlfn.XLOOKUP($C39,EuropaL!J:J,EuropaL!K:K),"-")</f>
        <v>[{order:"38",result:"Sevilla 1-1 Roma",playerday:"Gonzalo Montiel",year:"2023", category:"Europa League",prow:["Played WC 2022","PO","ARG"], pcolumn: ["Sevilla","Roma","EuropaWin"],ylink:"https://www.youtube.com/watch?v=Knwgwhr-0gA"}],</v>
      </c>
      <c r="H39" s="1" t="str">
        <f>IFERROR(_xlfn.XLOOKUP($C39,WC!J:J,WC!K:K),"-")</f>
        <v>-</v>
      </c>
      <c r="I39" s="1" t="str">
        <f>IFERROR(_xlfn.XLOOKUP($C39,EURO!J:J,EURO!K:K),"-")</f>
        <v>-</v>
      </c>
      <c r="J39" s="1" t="str">
        <f>IFERROR(_xlfn.XLOOKUP($C39,Other!J:J,Other!K:K),"-")</f>
        <v>-</v>
      </c>
      <c r="K39" s="1" t="str">
        <f>IFERROR(_xlfn.XLOOKUP($C39,Premier!J:J,Premier!K:K),"-")</f>
        <v>-</v>
      </c>
      <c r="L39" s="1" t="str">
        <f>IFERROR(_xlfn.XLOOKUP($C39,LaLiga!K:K,LaLiga!L:L),"-")</f>
        <v>-</v>
      </c>
      <c r="M39" s="1" t="str">
        <f>IFERROR(_xlfn.XLOOKUP($C39,SerieA!J:J,SerieA!K:K),"-")</f>
        <v>-</v>
      </c>
    </row>
    <row r="40" spans="1:13" x14ac:dyDescent="0.35">
      <c r="A40" s="3">
        <f t="shared" si="0"/>
        <v>45306</v>
      </c>
      <c r="B40" s="5">
        <f t="shared" si="1"/>
        <v>1</v>
      </c>
      <c r="C40" s="9">
        <f t="shared" si="2"/>
        <v>39</v>
      </c>
      <c r="D40" s="6" t="str" cm="1">
        <f t="array" ref="D40">IFERROR(INDEX(F40:M40, MATCH(TRUE, F40:M40&lt;&gt;"-",0)),"")</f>
        <v>[{order:"39",result:"Atlético 3-0 Athletic",playerday:"Radamel Falcao",year:"2012", category:"Europa League",prow:["Atletico","DL","CC"], pcolumn: ["Athletic","COL","EuropaWin"],ylink:"https://www.youtube.com/watch?v=KHVdoHhhan8"}],</v>
      </c>
      <c r="E40" s="6" t="str">
        <f t="shared" si="3"/>
        <v>[{"order":"39","result":"Atlético 3-0 Athletic","playerday":"Radamel Falcao","year":"2012", "category":"Europa League","prow":["Atletico","DL","CC"], "pcolumn": ["Athletic","COL","EuropaWin"],"ylink":"https://www.youtube.com/watch?v=KHVdoHhhan8"}],</v>
      </c>
      <c r="F40" s="1" t="str">
        <f>IFERROR(_xlfn.XLOOKUP(C40,Champions!J:J,Champions!K:K),"-")</f>
        <v>-</v>
      </c>
      <c r="G40" s="1" t="str">
        <f>IFERROR(_xlfn.XLOOKUP($C40,EuropaL!J:J,EuropaL!K:K),"-")</f>
        <v>[{order:"39",result:"Atlético 3-0 Athletic",playerday:"Radamel Falcao",year:"2012", category:"Europa League",prow:["Atletico","DL","CC"], pcolumn: ["Athletic","COL","EuropaWin"],ylink:"https://www.youtube.com/watch?v=KHVdoHhhan8"}],</v>
      </c>
      <c r="H40" s="1" t="str">
        <f>IFERROR(_xlfn.XLOOKUP($C40,WC!J:J,WC!K:K),"-")</f>
        <v>-</v>
      </c>
      <c r="I40" s="1" t="str">
        <f>IFERROR(_xlfn.XLOOKUP($C40,EURO!J:J,EURO!K:K),"-")</f>
        <v>-</v>
      </c>
      <c r="J40" s="1" t="str">
        <f>IFERROR(_xlfn.XLOOKUP($C40,Other!J:J,Other!K:K),"-")</f>
        <v>-</v>
      </c>
      <c r="K40" s="1" t="str">
        <f>IFERROR(_xlfn.XLOOKUP($C40,Premier!J:J,Premier!K:K),"-")</f>
        <v>-</v>
      </c>
      <c r="L40" s="1" t="str">
        <f>IFERROR(_xlfn.XLOOKUP($C40,LaLiga!K:K,LaLiga!L:L),"-")</f>
        <v>-</v>
      </c>
      <c r="M40" s="1" t="str">
        <f>IFERROR(_xlfn.XLOOKUP($C40,SerieA!J:J,SerieA!K:K),"-")</f>
        <v>-</v>
      </c>
    </row>
    <row r="41" spans="1:13" x14ac:dyDescent="0.35">
      <c r="A41" s="3">
        <f t="shared" si="0"/>
        <v>45307</v>
      </c>
      <c r="B41" s="5">
        <f t="shared" si="1"/>
        <v>2</v>
      </c>
      <c r="C41" s="9">
        <f t="shared" si="2"/>
        <v>40</v>
      </c>
      <c r="D41" s="6" t="str" cm="1">
        <f t="array" ref="D41">IFERROR(INDEX(F41:M41, MATCH(TRUE, F41:M41&lt;&gt;"-",0)),"")</f>
        <v>[{order:"40",result:"R. Madrid 0-3 Barcelona",playerday:"Ronaldinho",year:"2006", category:"LaLiga",prow:["Played WC 2006","CC","WC01"], pcolumn: ["Real Madrid","Barcelona","BRA"],ylink:"https://www.youtube.com/watch?v=XBPhFGpNFyA"}],</v>
      </c>
      <c r="E41" s="6" t="str">
        <f t="shared" si="3"/>
        <v>[{"order":"40","result":"R. Madrid 0-3 Barcelona","playerday":"Ronaldinho","year":"2006", "category":"LaLiga","prow":["Played WC 2006","CC","WC01"], "pcolumn": ["Real Madrid","Barcelona","BRA"],"ylink":"https://www.youtube.com/watch?v=XBPhFGpNFyA"}],</v>
      </c>
      <c r="F41" s="1" t="str">
        <f>IFERROR(_xlfn.XLOOKUP(C41,Champions!J:J,Champions!K:K),"-")</f>
        <v>-</v>
      </c>
      <c r="G41" s="1" t="str">
        <f>IFERROR(_xlfn.XLOOKUP($C41,EuropaL!J:J,EuropaL!K:K),"-")</f>
        <v>-</v>
      </c>
      <c r="H41" s="1" t="str">
        <f>IFERROR(_xlfn.XLOOKUP($C41,WC!J:J,WC!K:K),"-")</f>
        <v>-</v>
      </c>
      <c r="I41" s="1" t="str">
        <f>IFERROR(_xlfn.XLOOKUP($C41,EURO!J:J,EURO!K:K),"-")</f>
        <v>-</v>
      </c>
      <c r="J41" s="1" t="str">
        <f>IFERROR(_xlfn.XLOOKUP($C41,Other!J:J,Other!K:K),"-")</f>
        <v>-</v>
      </c>
      <c r="K41" s="1" t="str">
        <f>IFERROR(_xlfn.XLOOKUP($C41,Premier!J:J,Premier!K:K),"-")</f>
        <v>-</v>
      </c>
      <c r="L41" s="1" t="str">
        <f>IFERROR(_xlfn.XLOOKUP($C41,LaLiga!K:K,LaLiga!L:L),"-")</f>
        <v>[{order:"40",result:"R. Madrid 0-3 Barcelona",playerday:"Ronaldinho",year:"2006", category:"LaLiga",prow:["Played WC 2006","CC","WC01"], pcolumn: ["Real Madrid","Barcelona","BRA"],ylink:"https://www.youtube.com/watch?v=XBPhFGpNFyA"}],</v>
      </c>
      <c r="M41" s="1" t="str">
        <f>IFERROR(_xlfn.XLOOKUP($C41,SerieA!J:J,SerieA!K:K),"-")</f>
        <v>-</v>
      </c>
    </row>
    <row r="42" spans="1:13" x14ac:dyDescent="0.35">
      <c r="A42" s="3">
        <f t="shared" si="0"/>
        <v>45308</v>
      </c>
      <c r="B42" s="5">
        <f t="shared" si="1"/>
        <v>3</v>
      </c>
      <c r="C42" s="9">
        <f t="shared" si="2"/>
        <v>41</v>
      </c>
      <c r="D42" s="6" t="str" cm="1">
        <f t="array" ref="D42">IFERROR(INDEX(F42:M42, MATCH(TRUE, F42:M42&lt;&gt;"-",0)),"")</f>
        <v>[{order:"41",result:"Liverpool 4-3 RB Salzburg",playerday:"Sadio Mané",year:"2019", category:"Champions",prow:["DL","CC","DF"], pcolumn: ["AUT","Liverpool","SEN"],ylink:"https://www.youtube.com/watch?v=Y26HYaY3qls"}],</v>
      </c>
      <c r="E42" s="6" t="str">
        <f t="shared" si="3"/>
        <v>[{"order":"41","result":"Liverpool 4-3 RB Salzburg","playerday":"Sadio Mané","year":"2019", "category":"Champions","prow":["DL","CC","DF"], "pcolumn": ["AUT","Liverpool","SEN"],"ylink":"https://www.youtube.com/watch?v=Y26HYaY3qls"}],</v>
      </c>
      <c r="F42" s="1" t="str">
        <f>IFERROR(_xlfn.XLOOKUP(C42,Champions!J:J,Champions!K:K),"-")</f>
        <v>[{order:"41",result:"Liverpool 4-3 RB Salzburg",playerday:"Sadio Mané",year:"2019", category:"Champions",prow:["DL","CC","DF"], pcolumn: ["AUT","Liverpool","SEN"],ylink:"https://www.youtube.com/watch?v=Y26HYaY3qls"}],</v>
      </c>
      <c r="G42" s="1" t="str">
        <f>IFERROR(_xlfn.XLOOKUP($C42,EuropaL!J:J,EuropaL!K:K),"-")</f>
        <v>-</v>
      </c>
      <c r="H42" s="1" t="str">
        <f>IFERROR(_xlfn.XLOOKUP($C42,WC!J:J,WC!K:K),"-")</f>
        <v>-</v>
      </c>
      <c r="I42" s="1" t="str">
        <f>IFERROR(_xlfn.XLOOKUP($C42,EURO!J:J,EURO!K:K),"-")</f>
        <v>-</v>
      </c>
      <c r="J42" s="1" t="str">
        <f>IFERROR(_xlfn.XLOOKUP($C42,Other!J:J,Other!K:K),"-")</f>
        <v>-</v>
      </c>
      <c r="K42" s="1" t="str">
        <f>IFERROR(_xlfn.XLOOKUP($C42,Premier!J:J,Premier!K:K),"-")</f>
        <v>-</v>
      </c>
      <c r="L42" s="1" t="str">
        <f>IFERROR(_xlfn.XLOOKUP($C42,LaLiga!K:K,LaLiga!L:L),"-")</f>
        <v>-</v>
      </c>
      <c r="M42" s="1" t="str">
        <f>IFERROR(_xlfn.XLOOKUP($C42,SerieA!J:J,SerieA!K:K),"-")</f>
        <v>-</v>
      </c>
    </row>
    <row r="43" spans="1:13" x14ac:dyDescent="0.35">
      <c r="A43" s="3">
        <f t="shared" si="0"/>
        <v>45309</v>
      </c>
      <c r="B43" s="5">
        <f t="shared" si="1"/>
        <v>4</v>
      </c>
      <c r="C43" s="9">
        <f t="shared" si="2"/>
        <v>42</v>
      </c>
      <c r="D43" s="6" t="str" cm="1">
        <f t="array" ref="D43">IFERROR(INDEX(F43:M43, MATCH(TRUE, F43:M43&lt;&gt;"-",0)),"")</f>
        <v>[{order:"42",result:"Chelsea 4-1 Arsenal",playerday:"Eden Hazard",year:"2019", category:"Europa League",prow:["EuropaWin","Premier","CC"], pcolumn: ["Chelsea","Arsenal","BEL"],ylink:"https://www.youtube.com/watch?v=FR_cF8MELvw"}],</v>
      </c>
      <c r="E43" s="6" t="str">
        <f t="shared" si="3"/>
        <v>[{"order":"42","result":"Chelsea 4-1 Arsenal","playerday":"Eden Hazard","year":"2019", "category":"Europa League","prow":["EuropaWin","Premier","CC"], "pcolumn": ["Chelsea","Arsenal","BEL"],"ylink":"https://www.youtube.com/watch?v=FR_cF8MELvw"}],</v>
      </c>
      <c r="F43" s="1" t="str">
        <f>IFERROR(_xlfn.XLOOKUP(C43,Champions!J:J,Champions!K:K),"-")</f>
        <v>-</v>
      </c>
      <c r="G43" s="1" t="str">
        <f>IFERROR(_xlfn.XLOOKUP($C43,EuropaL!J:J,EuropaL!K:K),"-")</f>
        <v>[{order:"42",result:"Chelsea 4-1 Arsenal",playerday:"Eden Hazard",year:"2019", category:"Europa League",prow:["EuropaWin","Premier","CC"], pcolumn: ["Chelsea","Arsenal","BEL"],ylink:"https://www.youtube.com/watch?v=FR_cF8MELvw"}],</v>
      </c>
      <c r="H43" s="1" t="str">
        <f>IFERROR(_xlfn.XLOOKUP($C43,WC!J:J,WC!K:K),"-")</f>
        <v>-</v>
      </c>
      <c r="I43" s="1" t="str">
        <f>IFERROR(_xlfn.XLOOKUP($C43,EURO!J:J,EURO!K:K),"-")</f>
        <v>-</v>
      </c>
      <c r="J43" s="1" t="str">
        <f>IFERROR(_xlfn.XLOOKUP($C43,Other!J:J,Other!K:K),"-")</f>
        <v>-</v>
      </c>
      <c r="K43" s="1" t="str">
        <f>IFERROR(_xlfn.XLOOKUP($C43,Premier!J:J,Premier!K:K),"-")</f>
        <v>-</v>
      </c>
      <c r="L43" s="1" t="str">
        <f>IFERROR(_xlfn.XLOOKUP($C43,LaLiga!K:K,LaLiga!L:L),"-")</f>
        <v>-</v>
      </c>
      <c r="M43" s="1" t="str">
        <f>IFERROR(_xlfn.XLOOKUP($C43,SerieA!J:J,SerieA!K:K),"-")</f>
        <v>-</v>
      </c>
    </row>
    <row r="44" spans="1:13" x14ac:dyDescent="0.35">
      <c r="A44" s="3">
        <f t="shared" si="0"/>
        <v>45310</v>
      </c>
      <c r="B44" s="5">
        <f t="shared" si="1"/>
        <v>5</v>
      </c>
      <c r="C44" s="9">
        <f t="shared" si="2"/>
        <v>43</v>
      </c>
      <c r="D44" s="6" t="str" cm="1">
        <f t="array" ref="D44">IFERROR(INDEX(F44:M44, MATCH(TRUE, F44:M44&lt;&gt;"-",0)),"")</f>
        <v>[{order:"43",result:"Getafe 3-3 Bayern",playerday:"Luca Toni",year:"2008", category:"Europa League",prow:["DL","CC","PO"], pcolumn: ["Getafe","Bayern","ITA"],ylink:"https://www.youtube.com/watch?v=LWFxDntTqj8"}],</v>
      </c>
      <c r="E44" s="6" t="str">
        <f t="shared" si="3"/>
        <v>[{"order":"43","result":"Getafe 3-3 Bayern","playerday":"Luca Toni","year":"2008", "category":"Europa League","prow":["DL","CC","PO"], "pcolumn": ["Getafe","Bayern","ITA"],"ylink":"https://www.youtube.com/watch?v=LWFxDntTqj8"}],</v>
      </c>
      <c r="F44" s="1" t="str">
        <f>IFERROR(_xlfn.XLOOKUP(C44,Champions!J:J,Champions!K:K),"-")</f>
        <v>-</v>
      </c>
      <c r="G44" s="1" t="str">
        <f>IFERROR(_xlfn.XLOOKUP($C44,EuropaL!J:J,EuropaL!K:K),"-")</f>
        <v>[{order:"43",result:"Getafe 3-3 Bayern",playerday:"Luca Toni",year:"2008", category:"Europa League",prow:["DL","CC","PO"], pcolumn: ["Getafe","Bayern","ITA"],ylink:"https://www.youtube.com/watch?v=LWFxDntTqj8"}],</v>
      </c>
      <c r="H44" s="1" t="str">
        <f>IFERROR(_xlfn.XLOOKUP($C44,WC!J:J,WC!K:K),"-")</f>
        <v>-</v>
      </c>
      <c r="I44" s="1" t="str">
        <f>IFERROR(_xlfn.XLOOKUP($C44,EURO!J:J,EURO!K:K),"-")</f>
        <v>-</v>
      </c>
      <c r="J44" s="1" t="str">
        <f>IFERROR(_xlfn.XLOOKUP($C44,Other!J:J,Other!K:K),"-")</f>
        <v>-</v>
      </c>
      <c r="K44" s="1" t="str">
        <f>IFERROR(_xlfn.XLOOKUP($C44,Premier!J:J,Premier!K:K),"-")</f>
        <v>-</v>
      </c>
      <c r="L44" s="1" t="str">
        <f>IFERROR(_xlfn.XLOOKUP($C44,LaLiga!K:K,LaLiga!L:L),"-")</f>
        <v>-</v>
      </c>
      <c r="M44" s="1" t="str">
        <f>IFERROR(_xlfn.XLOOKUP($C44,SerieA!J:J,SerieA!K:K),"-")</f>
        <v>-</v>
      </c>
    </row>
    <row r="45" spans="1:13" x14ac:dyDescent="0.35">
      <c r="A45" s="3">
        <f t="shared" si="0"/>
        <v>45311</v>
      </c>
      <c r="B45" s="5">
        <f t="shared" si="1"/>
        <v>6</v>
      </c>
      <c r="C45" s="9">
        <f t="shared" si="2"/>
        <v>44</v>
      </c>
      <c r="D45" s="6" t="str" cm="1">
        <f t="array" ref="D45">IFERROR(INDEX(F45:M45, MATCH(TRUE, F45:M45&lt;&gt;"-",0)),"")</f>
        <v>[{order:"44",result:"Mexico 0-0 Brazil",playerday:"Guillermo Ochoa",year:"2014", category:"World Cup",prow:["Played WC 2014","PO","CC"], pcolumn: ["MEX","BRA","Malaga"],ylink:"https://www.youtube.com/watch?v=JGCI5BT7X9k"}],</v>
      </c>
      <c r="E45" s="6" t="str">
        <f t="shared" si="3"/>
        <v>[{"order":"44","result":"Mexico 0-0 Brazil","playerday":"Guillermo Ochoa","year":"2014", "category":"World Cup","prow":["Played WC 2014","PO","CC"], "pcolumn": ["MEX","BRA","Malaga"],"ylink":"https://www.youtube.com/watch?v=JGCI5BT7X9k"}],</v>
      </c>
      <c r="F45" s="1" t="str">
        <f>IFERROR(_xlfn.XLOOKUP(C45,Champions!J:J,Champions!K:K),"-")</f>
        <v>-</v>
      </c>
      <c r="G45" s="1" t="str">
        <f>IFERROR(_xlfn.XLOOKUP($C45,EuropaL!J:J,EuropaL!K:K),"-")</f>
        <v>-</v>
      </c>
      <c r="H45" s="1" t="str">
        <f>IFERROR(_xlfn.XLOOKUP($C45,WC!J:J,WC!K:K),"-")</f>
        <v>[{order:"44",result:"Mexico 0-0 Brazil",playerday:"Guillermo Ochoa",year:"2014", category:"World Cup",prow:["Played WC 2014","PO","CC"], pcolumn: ["MEX","BRA","Malaga"],ylink:"https://www.youtube.com/watch?v=JGCI5BT7X9k"}],</v>
      </c>
      <c r="I45" s="1" t="str">
        <f>IFERROR(_xlfn.XLOOKUP($C45,EURO!J:J,EURO!K:K),"-")</f>
        <v>-</v>
      </c>
      <c r="J45" s="1" t="str">
        <f>IFERROR(_xlfn.XLOOKUP($C45,Other!J:J,Other!K:K),"-")</f>
        <v>-</v>
      </c>
      <c r="K45" s="1" t="str">
        <f>IFERROR(_xlfn.XLOOKUP($C45,Premier!J:J,Premier!K:K),"-")</f>
        <v>-</v>
      </c>
      <c r="L45" s="1" t="str">
        <f>IFERROR(_xlfn.XLOOKUP($C45,LaLiga!K:K,LaLiga!L:L),"-")</f>
        <v>-</v>
      </c>
      <c r="M45" s="1" t="str">
        <f>IFERROR(_xlfn.XLOOKUP($C45,SerieA!J:J,SerieA!K:K),"-")</f>
        <v>-</v>
      </c>
    </row>
    <row r="46" spans="1:13" x14ac:dyDescent="0.35">
      <c r="A46" s="3">
        <f t="shared" si="0"/>
        <v>45312</v>
      </c>
      <c r="B46" s="5">
        <f t="shared" si="1"/>
        <v>7</v>
      </c>
      <c r="C46" s="9">
        <f t="shared" si="2"/>
        <v>45</v>
      </c>
      <c r="D46" s="6" t="str" cm="1">
        <f t="array" ref="D46">IFERROR(INDEX(F46:M46, MATCH(TRUE, F46:M46&lt;&gt;"-",0)),"")</f>
        <v>[{order:"45",result:"Bayern 1-1 Villarreal",playerday:"Samuel Chukwueze",year:"2022", category:"Champions",prow:["CC","CC","CC"], pcolumn: ["Bayern","Villarreal","NGA"],ylink:"https://www.youtube.com/watch?v=KxjSd3pj3k4"}],</v>
      </c>
      <c r="E46" s="6" t="str">
        <f t="shared" si="3"/>
        <v>[{"order":"45","result":"Bayern 1-1 Villarreal","playerday":"Samuel Chukwueze","year":"2022", "category":"Champions","prow":["CC","CC","CC"], "pcolumn": ["Bayern","Villarreal","NGA"],"ylink":"https://www.youtube.com/watch?v=KxjSd3pj3k4"}],</v>
      </c>
      <c r="F46" s="1" t="str">
        <f>IFERROR(_xlfn.XLOOKUP(C46,Champions!J:J,Champions!K:K),"-")</f>
        <v>[{order:"45",result:"Bayern 1-1 Villarreal",playerday:"Samuel Chukwueze",year:"2022", category:"Champions",prow:["CC","CC","CC"], pcolumn: ["Bayern","Villarreal","NGA"],ylink:"https://www.youtube.com/watch?v=KxjSd3pj3k4"}],</v>
      </c>
      <c r="G46" s="1" t="str">
        <f>IFERROR(_xlfn.XLOOKUP($C46,EuropaL!J:J,EuropaL!K:K),"-")</f>
        <v>-</v>
      </c>
      <c r="H46" s="1" t="str">
        <f>IFERROR(_xlfn.XLOOKUP($C46,WC!J:J,WC!K:K),"-")</f>
        <v>-</v>
      </c>
      <c r="I46" s="1" t="str">
        <f>IFERROR(_xlfn.XLOOKUP($C46,EURO!J:J,EURO!K:K),"-")</f>
        <v>-</v>
      </c>
      <c r="J46" s="1" t="str">
        <f>IFERROR(_xlfn.XLOOKUP($C46,Other!J:J,Other!K:K),"-")</f>
        <v>-</v>
      </c>
      <c r="K46" s="1" t="str">
        <f>IFERROR(_xlfn.XLOOKUP($C46,Premier!J:J,Premier!K:K),"-")</f>
        <v>-</v>
      </c>
      <c r="L46" s="1" t="str">
        <f>IFERROR(_xlfn.XLOOKUP($C46,LaLiga!K:K,LaLiga!L:L),"-")</f>
        <v>-</v>
      </c>
      <c r="M46" s="1" t="str">
        <f>IFERROR(_xlfn.XLOOKUP($C46,SerieA!J:J,SerieA!K:K),"-")</f>
        <v>-</v>
      </c>
    </row>
    <row r="47" spans="1:13" x14ac:dyDescent="0.35">
      <c r="A47" s="3">
        <f t="shared" si="0"/>
        <v>45313</v>
      </c>
      <c r="B47" s="5">
        <f t="shared" si="1"/>
        <v>1</v>
      </c>
      <c r="C47" s="9">
        <f t="shared" si="2"/>
        <v>46</v>
      </c>
      <c r="D47" s="6" t="str" cm="1">
        <f t="array" ref="D47">IFERROR(INDEX(F47:M47, MATCH(TRUE, F47:M47&lt;&gt;"-",0)),"")</f>
        <v>[{order:"46",result:"Inter 2-5 Schalke",playerday:"Dejan Stanković",year:"2011", category:"Champions",prow:["CC","DL","Real Madrid"], pcolumn: ["Inter","Schalke","SRB"],ylink:"https://www.youtube.com/watch?v=Ajn5lzhZk6k"}],</v>
      </c>
      <c r="E47" s="6" t="str">
        <f t="shared" si="3"/>
        <v>[{"order":"46","result":"Inter 2-5 Schalke","playerday":"Dejan Stanković","year":"2011", "category":"Champions","prow":["CC","DL","Real Madrid"], "pcolumn": ["Inter","Schalke","SRB"],"ylink":"https://www.youtube.com/watch?v=Ajn5lzhZk6k"}],</v>
      </c>
      <c r="F47" s="1" t="str">
        <f>IFERROR(_xlfn.XLOOKUP(C47,Champions!J:J,Champions!K:K),"-")</f>
        <v>[{order:"46",result:"Inter 2-5 Schalke",playerday:"Dejan Stanković",year:"2011", category:"Champions",prow:["CC","DL","Real Madrid"], pcolumn: ["Inter","Schalke","SRB"],ylink:"https://www.youtube.com/watch?v=Ajn5lzhZk6k"}],</v>
      </c>
      <c r="G47" s="1" t="str">
        <f>IFERROR(_xlfn.XLOOKUP($C47,EuropaL!J:J,EuropaL!K:K),"-")</f>
        <v>-</v>
      </c>
      <c r="H47" s="1" t="str">
        <f>IFERROR(_xlfn.XLOOKUP($C47,WC!J:J,WC!K:K),"-")</f>
        <v>-</v>
      </c>
      <c r="I47" s="1" t="str">
        <f>IFERROR(_xlfn.XLOOKUP($C47,EURO!J:J,EURO!K:K),"-")</f>
        <v>-</v>
      </c>
      <c r="J47" s="1" t="str">
        <f>IFERROR(_xlfn.XLOOKUP($C47,Other!J:J,Other!K:K),"-")</f>
        <v>-</v>
      </c>
      <c r="K47" s="1" t="str">
        <f>IFERROR(_xlfn.XLOOKUP($C47,Premier!J:J,Premier!K:K),"-")</f>
        <v>-</v>
      </c>
      <c r="L47" s="1" t="str">
        <f>IFERROR(_xlfn.XLOOKUP($C47,LaLiga!K:K,LaLiga!L:L),"-")</f>
        <v>-</v>
      </c>
      <c r="M47" s="1" t="str">
        <f>IFERROR(_xlfn.XLOOKUP($C47,SerieA!J:J,SerieA!K:K),"-")</f>
        <v>-</v>
      </c>
    </row>
    <row r="48" spans="1:13" x14ac:dyDescent="0.35">
      <c r="A48" s="3">
        <f t="shared" si="0"/>
        <v>45314</v>
      </c>
      <c r="B48" s="5">
        <f t="shared" si="1"/>
        <v>2</v>
      </c>
      <c r="C48" s="9">
        <f t="shared" si="2"/>
        <v>47</v>
      </c>
      <c r="D48" s="6" t="str" cm="1">
        <f t="array" ref="D48">IFERROR(INDEX(F48:M48, MATCH(TRUE, F48:M48&lt;&gt;"-",0)),"")</f>
        <v>[{order:"47",result:"Netherlands 2-1 Argentina",playerday:"Dennis Bergkamp",year:"1998", category:"World Cup",prow:["Played WC 1998","Premier","Inter"], pcolumn: ["NED","ARG","Arsenal"],ylink:"https://www.youtube.com/watch?v=DemI2OO7FsU"}],</v>
      </c>
      <c r="E48" s="6" t="str">
        <f t="shared" si="3"/>
        <v>[{"order":"47","result":"Netherlands 2-1 Argentina","playerday":"Dennis Bergkamp","year":"1998", "category":"World Cup","prow":["Played WC 1998","Premier","Inter"], "pcolumn": ["NED","ARG","Arsenal"],"ylink":"https://www.youtube.com/watch?v=DemI2OO7FsU"}],</v>
      </c>
      <c r="F48" s="1" t="str">
        <f>IFERROR(_xlfn.XLOOKUP(C48,Champions!J:J,Champions!K:K),"-")</f>
        <v>-</v>
      </c>
      <c r="G48" s="1" t="str">
        <f>IFERROR(_xlfn.XLOOKUP($C48,EuropaL!J:J,EuropaL!K:K),"-")</f>
        <v>-</v>
      </c>
      <c r="H48" s="1" t="str">
        <f>IFERROR(_xlfn.XLOOKUP($C48,WC!J:J,WC!K:K),"-")</f>
        <v>[{order:"47",result:"Netherlands 2-1 Argentina",playerday:"Dennis Bergkamp",year:"1998", category:"World Cup",prow:["Played WC 1998","Premier","Inter"], pcolumn: ["NED","ARG","Arsenal"],ylink:"https://www.youtube.com/watch?v=DemI2OO7FsU"}],</v>
      </c>
      <c r="I48" s="1" t="str">
        <f>IFERROR(_xlfn.XLOOKUP($C48,EURO!J:J,EURO!K:K),"-")</f>
        <v>-</v>
      </c>
      <c r="J48" s="1" t="str">
        <f>IFERROR(_xlfn.XLOOKUP($C48,Other!J:J,Other!K:K),"-")</f>
        <v>-</v>
      </c>
      <c r="K48" s="1" t="str">
        <f>IFERROR(_xlfn.XLOOKUP($C48,Premier!J:J,Premier!K:K),"-")</f>
        <v>-</v>
      </c>
      <c r="L48" s="1" t="str">
        <f>IFERROR(_xlfn.XLOOKUP($C48,LaLiga!K:K,LaLiga!L:L),"-")</f>
        <v>-</v>
      </c>
      <c r="M48" s="1" t="str">
        <f>IFERROR(_xlfn.XLOOKUP($C48,SerieA!J:J,SerieA!K:K),"-")</f>
        <v>-</v>
      </c>
    </row>
    <row r="49" spans="1:13" x14ac:dyDescent="0.35">
      <c r="A49" s="3">
        <f t="shared" si="0"/>
        <v>45315</v>
      </c>
      <c r="B49" s="5">
        <f t="shared" si="1"/>
        <v>3</v>
      </c>
      <c r="C49" s="9">
        <f t="shared" si="2"/>
        <v>48</v>
      </c>
      <c r="D49" s="6" t="str" cm="1">
        <f t="array" ref="D49">IFERROR(INDEX(F49:M49, MATCH(TRUE, F49:M49&lt;&gt;"-",0)),"")</f>
        <v>[{order:"48",result:"Belgium 3-2 Japan",playerday:"Nacer Chadli",year:"2018", category:"World Cup",prow:["Played WC 2018","CC","DL"], pcolumn: ["BEL","JPN","Tottenham"],ylink:"https://youtu.be/fJeJuc27ggE"}],</v>
      </c>
      <c r="E49" s="6" t="str">
        <f t="shared" si="3"/>
        <v>[{"order":"48","result":"Belgium 3-2 Japan","playerday":"Nacer Chadli","year":"2018", "category":"World Cup","prow":["Played WC 2018","CC","DL"], "pcolumn": ["BEL","JPN","Tottenham"],"ylink":"https://youtu.be/fJeJuc27ggE"}],</v>
      </c>
      <c r="F49" s="1" t="str">
        <f>IFERROR(_xlfn.XLOOKUP(C49,Champions!J:J,Champions!K:K),"-")</f>
        <v>-</v>
      </c>
      <c r="G49" s="1" t="str">
        <f>IFERROR(_xlfn.XLOOKUP($C49,EuropaL!J:J,EuropaL!K:K),"-")</f>
        <v>-</v>
      </c>
      <c r="H49" s="1" t="str">
        <f>IFERROR(_xlfn.XLOOKUP($C49,WC!J:J,WC!K:K),"-")</f>
        <v>[{order:"48",result:"Belgium 3-2 Japan",playerday:"Nacer Chadli",year:"2018", category:"World Cup",prow:["Played WC 2018","CC","DL"], pcolumn: ["BEL","JPN","Tottenham"],ylink:"https://youtu.be/fJeJuc27ggE"}],</v>
      </c>
      <c r="I49" s="1" t="str">
        <f>IFERROR(_xlfn.XLOOKUP($C49,EURO!J:J,EURO!K:K),"-")</f>
        <v>-</v>
      </c>
      <c r="J49" s="1" t="str">
        <f>IFERROR(_xlfn.XLOOKUP($C49,Other!J:J,Other!K:K),"-")</f>
        <v>-</v>
      </c>
      <c r="K49" s="1" t="str">
        <f>IFERROR(_xlfn.XLOOKUP($C49,Premier!J:J,Premier!K:K),"-")</f>
        <v>-</v>
      </c>
      <c r="L49" s="1" t="str">
        <f>IFERROR(_xlfn.XLOOKUP($C49,LaLiga!K:K,LaLiga!L:L),"-")</f>
        <v>-</v>
      </c>
      <c r="M49" s="1" t="str">
        <f>IFERROR(_xlfn.XLOOKUP($C49,SerieA!J:J,SerieA!K:K),"-")</f>
        <v>-</v>
      </c>
    </row>
    <row r="50" spans="1:13" x14ac:dyDescent="0.35">
      <c r="A50" s="3">
        <f t="shared" si="0"/>
        <v>45316</v>
      </c>
      <c r="B50" s="5">
        <f t="shared" si="1"/>
        <v>4</v>
      </c>
      <c r="C50" s="9">
        <f t="shared" si="2"/>
        <v>49</v>
      </c>
      <c r="D50" s="6" t="str" cm="1">
        <f t="array" ref="D50">IFERROR(INDEX(F50:M50, MATCH(TRUE, F50:M50&lt;&gt;"-",0)),"")</f>
        <v>[{order:"49",result:"Barcelona 3-2 Valencia",playerday:"Rivaldo",year:"2001", category:"LaLiga",prow:["BRA","Played WC 2002","WC01"], pcolumn: ["Barcelona","Valencia","LaLigaWin"],ylink:"https://www.youtube.com/watch?v=7lxf5lVlIos"}],</v>
      </c>
      <c r="E50" s="6" t="str">
        <f t="shared" si="3"/>
        <v>[{"order":"49","result":"Barcelona 3-2 Valencia","playerday":"Rivaldo","year":"2001", "category":"LaLiga","prow":["BRA","Played WC 2002","WC01"], "pcolumn": ["Barcelona","Valencia","LaLigaWin"],"ylink":"https://www.youtube.com/watch?v=7lxf5lVlIos"}],</v>
      </c>
      <c r="F50" s="1" t="str">
        <f>IFERROR(_xlfn.XLOOKUP(C50,Champions!J:J,Champions!K:K),"-")</f>
        <v>-</v>
      </c>
      <c r="G50" s="1" t="str">
        <f>IFERROR(_xlfn.XLOOKUP($C50,EuropaL!J:J,EuropaL!K:K),"-")</f>
        <v>-</v>
      </c>
      <c r="H50" s="1" t="str">
        <f>IFERROR(_xlfn.XLOOKUP($C50,WC!J:J,WC!K:K),"-")</f>
        <v>-</v>
      </c>
      <c r="I50" s="1" t="str">
        <f>IFERROR(_xlfn.XLOOKUP($C50,EURO!J:J,EURO!K:K),"-")</f>
        <v>-</v>
      </c>
      <c r="J50" s="1" t="str">
        <f>IFERROR(_xlfn.XLOOKUP($C50,Other!J:J,Other!K:K),"-")</f>
        <v>-</v>
      </c>
      <c r="K50" s="1" t="str">
        <f>IFERROR(_xlfn.XLOOKUP($C50,Premier!J:J,Premier!K:K),"-")</f>
        <v>-</v>
      </c>
      <c r="L50" s="1" t="str">
        <f>IFERROR(_xlfn.XLOOKUP($C50,LaLiga!K:K,LaLiga!L:L),"-")</f>
        <v>[{order:"49",result:"Barcelona 3-2 Valencia",playerday:"Rivaldo",year:"2001", category:"LaLiga",prow:["BRA","Played WC 2002","WC01"], pcolumn: ["Barcelona","Valencia","LaLigaWin"],ylink:"https://www.youtube.com/watch?v=7lxf5lVlIos"}],</v>
      </c>
      <c r="M50" s="1" t="str">
        <f>IFERROR(_xlfn.XLOOKUP($C50,SerieA!J:J,SerieA!K:K),"-")</f>
        <v>-</v>
      </c>
    </row>
    <row r="51" spans="1:13" x14ac:dyDescent="0.35">
      <c r="A51" s="3">
        <f t="shared" si="0"/>
        <v>45317</v>
      </c>
      <c r="B51" s="5">
        <f t="shared" si="1"/>
        <v>5</v>
      </c>
      <c r="C51" s="9">
        <f t="shared" si="2"/>
        <v>50</v>
      </c>
      <c r="D51" s="6" t="str" cm="1">
        <f t="array" ref="D51">IFERROR(INDEX(F51:M51, MATCH(TRUE, F51:M51&lt;&gt;"-",0)),"")</f>
        <v>[{order:"50",result:"France 3-3 Switzerland",playerday:"Haris Seferović",year:"2021", category:"EURO",prow:["Played Euro 2021","PO","DL"], pcolumn: ["FRA","SUI","Benfica"],ylink:"https://www.youtube.com/watch?v=Q0LtvQEx_UA"}],</v>
      </c>
      <c r="E51" s="6" t="str">
        <f t="shared" si="3"/>
        <v>[{"order":"50","result":"France 3-3 Switzerland","playerday":"Haris Seferović","year":"2021", "category":"EURO","prow":["Played Euro 2021","PO","DL"], "pcolumn": ["FRA","SUI","Benfica"],"ylink":"https://www.youtube.com/watch?v=Q0LtvQEx_UA"}],</v>
      </c>
      <c r="F51" s="1" t="str">
        <f>IFERROR(_xlfn.XLOOKUP(C51,Champions!J:J,Champions!K:K),"-")</f>
        <v>-</v>
      </c>
      <c r="G51" s="1" t="str">
        <f>IFERROR(_xlfn.XLOOKUP($C51,EuropaL!J:J,EuropaL!K:K),"-")</f>
        <v>-</v>
      </c>
      <c r="H51" s="1" t="str">
        <f>IFERROR(_xlfn.XLOOKUP($C51,WC!J:J,WC!K:K),"-")</f>
        <v>-</v>
      </c>
      <c r="I51" s="1" t="str">
        <f>IFERROR(_xlfn.XLOOKUP($C51,EURO!J:J,EURO!K:K),"-")</f>
        <v>[{order:"50",result:"France 3-3 Switzerland",playerday:"Haris Seferović",year:"2021", category:"EURO",prow:["Played Euro 2021","PO","DL"], pcolumn: ["FRA","SUI","Benfica"],ylink:"https://www.youtube.com/watch?v=Q0LtvQEx_UA"}],</v>
      </c>
      <c r="J51" s="1" t="str">
        <f>IFERROR(_xlfn.XLOOKUP($C51,Other!J:J,Other!K:K),"-")</f>
        <v>-</v>
      </c>
      <c r="K51" s="1" t="str">
        <f>IFERROR(_xlfn.XLOOKUP($C51,Premier!J:J,Premier!K:K),"-")</f>
        <v>-</v>
      </c>
      <c r="L51" s="1" t="str">
        <f>IFERROR(_xlfn.XLOOKUP($C51,LaLiga!K:K,LaLiga!L:L),"-")</f>
        <v>-</v>
      </c>
      <c r="M51" s="1" t="str">
        <f>IFERROR(_xlfn.XLOOKUP($C51,SerieA!J:J,SerieA!K:K),"-")</f>
        <v>-</v>
      </c>
    </row>
    <row r="52" spans="1:13" x14ac:dyDescent="0.35">
      <c r="A52" s="3">
        <f t="shared" si="0"/>
        <v>45318</v>
      </c>
      <c r="B52" s="5">
        <f t="shared" si="1"/>
        <v>6</v>
      </c>
      <c r="C52" s="9">
        <f t="shared" si="2"/>
        <v>51</v>
      </c>
      <c r="D52" s="6" t="str" cm="1">
        <f t="array" ref="D52">IFERROR(INDEX(F52:M52, MATCH(TRUE, F52:M52&lt;&gt;"-",0)),"")</f>
        <v>[{order:"51",result:"Juventus 2-3 Man Utd",playerday:"Roy Keane",year:"1999", category:"Champions",prow:["Man Utd","CC","Premier"], pcolumn: ["Juventus","IRL","ChampionsWin"],ylink:"https://www.youtube.com/watch?v=oiv-X3Dd_uo"}],</v>
      </c>
      <c r="E52" s="6" t="str">
        <f t="shared" si="3"/>
        <v>[{"order":"51","result":"Juventus 2-3 Man Utd","playerday":"Roy Keane","year":"1999", "category":"Champions","prow":["Man Utd","CC","Premier"], "pcolumn": ["Juventus","IRL","ChampionsWin"],"ylink":"https://www.youtube.com/watch?v=oiv-X3Dd_uo"}],</v>
      </c>
      <c r="F52" s="1" t="str">
        <f>IFERROR(_xlfn.XLOOKUP(C52,Champions!J:J,Champions!K:K),"-")</f>
        <v>[{order:"51",result:"Juventus 2-3 Man Utd",playerday:"Roy Keane",year:"1999", category:"Champions",prow:["Man Utd","CC","Premier"], pcolumn: ["Juventus","IRL","ChampionsWin"],ylink:"https://www.youtube.com/watch?v=oiv-X3Dd_uo"}],</v>
      </c>
      <c r="G52" s="1" t="str">
        <f>IFERROR(_xlfn.XLOOKUP($C52,EuropaL!J:J,EuropaL!K:K),"-")</f>
        <v>-</v>
      </c>
      <c r="H52" s="1" t="str">
        <f>IFERROR(_xlfn.XLOOKUP($C52,WC!J:J,WC!K:K),"-")</f>
        <v>-</v>
      </c>
      <c r="I52" s="1" t="str">
        <f>IFERROR(_xlfn.XLOOKUP($C52,EURO!J:J,EURO!K:K),"-")</f>
        <v>-</v>
      </c>
      <c r="J52" s="1" t="str">
        <f>IFERROR(_xlfn.XLOOKUP($C52,Other!J:J,Other!K:K),"-")</f>
        <v>-</v>
      </c>
      <c r="K52" s="1" t="str">
        <f>IFERROR(_xlfn.XLOOKUP($C52,Premier!J:J,Premier!K:K),"-")</f>
        <v>-</v>
      </c>
      <c r="L52" s="1" t="str">
        <f>IFERROR(_xlfn.XLOOKUP($C52,LaLiga!K:K,LaLiga!L:L),"-")</f>
        <v>-</v>
      </c>
      <c r="M52" s="1" t="str">
        <f>IFERROR(_xlfn.XLOOKUP($C52,SerieA!J:J,SerieA!K:K),"-")</f>
        <v>-</v>
      </c>
    </row>
    <row r="53" spans="1:13" x14ac:dyDescent="0.35">
      <c r="A53" s="3">
        <f t="shared" si="0"/>
        <v>45319</v>
      </c>
      <c r="B53" s="5">
        <f t="shared" si="1"/>
        <v>7</v>
      </c>
      <c r="C53" s="9">
        <f t="shared" si="2"/>
        <v>52</v>
      </c>
      <c r="D53" s="6" t="str" cm="1">
        <f t="array" ref="D53">IFERROR(INDEX(F53:M53, MATCH(TRUE, F53:M53&lt;&gt;"-",0)),"")</f>
        <v>[{order:"52",result:"Valencia 2-0 Marseille",playerday:"Mista",year:"2004", category:"Europa League",prow:["LaLigaWin","PO","CC"], pcolumn: ["Valencia","Marseille","EuropaWin"],ylink:"https://www.youtube.com/watch?v=L3AlpxC-Qdk"}],</v>
      </c>
      <c r="E53" s="6" t="str">
        <f t="shared" si="3"/>
        <v>[{"order":"52","result":"Valencia 2-0 Marseille","playerday":"Mista","year":"2004", "category":"Europa League","prow":["LaLigaWin","PO","CC"], "pcolumn": ["Valencia","Marseille","EuropaWin"],"ylink":"https://www.youtube.com/watch?v=L3AlpxC-Qdk"}],</v>
      </c>
      <c r="F53" s="1" t="str">
        <f>IFERROR(_xlfn.XLOOKUP(C53,Champions!J:J,Champions!K:K),"-")</f>
        <v>-</v>
      </c>
      <c r="G53" s="1" t="str">
        <f>IFERROR(_xlfn.XLOOKUP($C53,EuropaL!J:J,EuropaL!K:K),"-")</f>
        <v>[{order:"52",result:"Valencia 2-0 Marseille",playerday:"Mista",year:"2004", category:"Europa League",prow:["LaLigaWin","PO","CC"], pcolumn: ["Valencia","Marseille","EuropaWin"],ylink:"https://www.youtube.com/watch?v=L3AlpxC-Qdk"}],</v>
      </c>
      <c r="H53" s="1" t="str">
        <f>IFERROR(_xlfn.XLOOKUP($C53,WC!J:J,WC!K:K),"-")</f>
        <v>-</v>
      </c>
      <c r="I53" s="1" t="str">
        <f>IFERROR(_xlfn.XLOOKUP($C53,EURO!J:J,EURO!K:K),"-")</f>
        <v>-</v>
      </c>
      <c r="J53" s="1" t="str">
        <f>IFERROR(_xlfn.XLOOKUP($C53,Other!J:J,Other!K:K),"-")</f>
        <v>-</v>
      </c>
      <c r="K53" s="1" t="str">
        <f>IFERROR(_xlfn.XLOOKUP($C53,Premier!J:J,Premier!K:K),"-")</f>
        <v>-</v>
      </c>
      <c r="L53" s="1" t="str">
        <f>IFERROR(_xlfn.XLOOKUP($C53,LaLiga!K:K,LaLiga!L:L),"-")</f>
        <v>-</v>
      </c>
      <c r="M53" s="1" t="str">
        <f>IFERROR(_xlfn.XLOOKUP($C53,SerieA!J:J,SerieA!K:K),"-")</f>
        <v>-</v>
      </c>
    </row>
    <row r="54" spans="1:13" x14ac:dyDescent="0.35">
      <c r="A54" s="3">
        <f t="shared" si="0"/>
        <v>45320</v>
      </c>
      <c r="B54" s="5">
        <f t="shared" si="1"/>
        <v>1</v>
      </c>
      <c r="C54" s="9">
        <f t="shared" si="2"/>
        <v>53</v>
      </c>
      <c r="D54" s="6" t="str" cm="1">
        <f t="array" ref="D54">IFERROR(INDEX(F54:M54, MATCH(TRUE, F54:M54&lt;&gt;"-",0)),"")</f>
        <v>[{order:"53",result:"Italy 1-1 England",playerday:"Jorginho",year:"2021", category:"EURO",prow:["Played Euro 2021","Chelsea","PO"], pcolumn: ["ITA","ENG","Arsenal"],ylink:"https://www.youtube.com/watch?v=QwvV06FvXbg"}],</v>
      </c>
      <c r="E54" s="6" t="str">
        <f t="shared" si="3"/>
        <v>[{"order":"53","result":"Italy 1-1 England","playerday":"Jorginho","year":"2021", "category":"EURO","prow":["Played Euro 2021","Chelsea","PO"], "pcolumn": ["ITA","ENG","Arsenal"],"ylink":"https://www.youtube.com/watch?v=QwvV06FvXbg"}],</v>
      </c>
      <c r="F54" s="1" t="str">
        <f>IFERROR(_xlfn.XLOOKUP(C54,Champions!J:J,Champions!K:K),"-")</f>
        <v>-</v>
      </c>
      <c r="G54" s="1" t="str">
        <f>IFERROR(_xlfn.XLOOKUP($C54,EuropaL!J:J,EuropaL!K:K),"-")</f>
        <v>-</v>
      </c>
      <c r="H54" s="1" t="str">
        <f>IFERROR(_xlfn.XLOOKUP($C54,WC!J:J,WC!K:K),"-")</f>
        <v>-</v>
      </c>
      <c r="I54" s="1" t="str">
        <f>IFERROR(_xlfn.XLOOKUP($C54,EURO!J:J,EURO!K:K),"-")</f>
        <v>[{order:"53",result:"Italy 1-1 England",playerday:"Jorginho",year:"2021", category:"EURO",prow:["Played Euro 2021","Chelsea","PO"], pcolumn: ["ITA","ENG","Arsenal"],ylink:"https://www.youtube.com/watch?v=QwvV06FvXbg"}],</v>
      </c>
      <c r="J54" s="1" t="str">
        <f>IFERROR(_xlfn.XLOOKUP($C54,Other!J:J,Other!K:K),"-")</f>
        <v>-</v>
      </c>
      <c r="K54" s="1" t="str">
        <f>IFERROR(_xlfn.XLOOKUP($C54,Premier!J:J,Premier!K:K),"-")</f>
        <v>-</v>
      </c>
      <c r="L54" s="1" t="str">
        <f>IFERROR(_xlfn.XLOOKUP($C54,LaLiga!K:K,LaLiga!L:L),"-")</f>
        <v>-</v>
      </c>
      <c r="M54" s="1" t="str">
        <f>IFERROR(_xlfn.XLOOKUP($C54,SerieA!J:J,SerieA!K:K),"-")</f>
        <v>-</v>
      </c>
    </row>
    <row r="55" spans="1:13" x14ac:dyDescent="0.35">
      <c r="A55" s="3">
        <f t="shared" si="0"/>
        <v>45321</v>
      </c>
      <c r="B55" s="5">
        <f t="shared" si="1"/>
        <v>2</v>
      </c>
      <c r="C55" s="9">
        <f t="shared" si="2"/>
        <v>54</v>
      </c>
      <c r="D55" s="6" t="str" cm="1">
        <f t="array" ref="D55">IFERROR(INDEX(F55:M55, MATCH(TRUE, F55:M55&lt;&gt;"-",0)),"")</f>
        <v>[{order:"54",result:"Everton 0-3 Man Utd",playerday:"Alejandro Garnacho",year:"2023", category:"Premier League",prow:["startA","DL","noprem"], pcolumn: ["Man Utd","ARG","Everton"],ylink:"https://www.youtube.com/watch?v=qgmhQZzoy1s"}],</v>
      </c>
      <c r="E55" s="6" t="str">
        <f t="shared" si="3"/>
        <v>[{"order":"54","result":"Everton 0-3 Man Utd","playerday":"Alejandro Garnacho","year":"2023", "category":"Premier League","prow":["startA","DL","noprem"], "pcolumn": ["Man Utd","ARG","Everton"],"ylink":"https://www.youtube.com/watch?v=qgmhQZzoy1s"}],</v>
      </c>
      <c r="F55" s="1" t="str">
        <f>IFERROR(_xlfn.XLOOKUP(C55,Champions!J:J,Champions!K:K),"-")</f>
        <v>-</v>
      </c>
      <c r="G55" s="1" t="str">
        <f>IFERROR(_xlfn.XLOOKUP($C55,EuropaL!J:J,EuropaL!K:K),"-")</f>
        <v>-</v>
      </c>
      <c r="H55" s="1" t="str">
        <f>IFERROR(_xlfn.XLOOKUP($C55,WC!J:J,WC!K:K),"-")</f>
        <v>-</v>
      </c>
      <c r="I55" s="1" t="str">
        <f>IFERROR(_xlfn.XLOOKUP($C55,EURO!J:J,EURO!K:K),"-")</f>
        <v>-</v>
      </c>
      <c r="J55" s="1" t="str">
        <f>IFERROR(_xlfn.XLOOKUP($C55,Other!J:J,Other!K:K),"-")</f>
        <v>-</v>
      </c>
      <c r="K55" s="1" t="str">
        <f>IFERROR(_xlfn.XLOOKUP($C55,Premier!J:J,Premier!K:K),"-")</f>
        <v>[{order:"54",result:"Everton 0-3 Man Utd",playerday:"Alejandro Garnacho",year:"2023", category:"Premier League",prow:["startA","DL","noprem"], pcolumn: ["Man Utd","ARG","Everton"],ylink:"https://www.youtube.com/watch?v=qgmhQZzoy1s"}],</v>
      </c>
      <c r="L55" s="1" t="str">
        <f>IFERROR(_xlfn.XLOOKUP($C55,LaLiga!K:K,LaLiga!L:L),"-")</f>
        <v>-</v>
      </c>
      <c r="M55" s="1" t="str">
        <f>IFERROR(_xlfn.XLOOKUP($C55,SerieA!J:J,SerieA!K:K),"-")</f>
        <v>-</v>
      </c>
    </row>
    <row r="56" spans="1:13" x14ac:dyDescent="0.35">
      <c r="A56" s="3">
        <f t="shared" si="0"/>
        <v>45322</v>
      </c>
      <c r="B56" s="5">
        <f t="shared" si="1"/>
        <v>3</v>
      </c>
      <c r="C56" s="9">
        <f t="shared" si="2"/>
        <v>55</v>
      </c>
      <c r="D56" s="6" t="str" cm="1">
        <f t="array" ref="D56">IFERROR(INDEX(F56:M56, MATCH(TRUE, F56:M56&lt;&gt;"-",0)),"")</f>
        <v>[{order:"55",result:"R. Madrid 2-1 Vasco",playerday:"Raúl González Blanco",year:"1998", category:"Other",prow:["ChampionsWin","Played WC 1998","LaLigaWin"], pcolumn: ["Real Madrid","BRA","ESP"],ylink:"https://www.youtube.com/watch?v=A5YfmMxVDmg"}],</v>
      </c>
      <c r="E56" s="6" t="str">
        <f t="shared" si="3"/>
        <v>[{"order":"55","result":"R. Madrid 2-1 Vasco","playerday":"Raúl González Blanco","year":"1998", "category":"Other","prow":["ChampionsWin","Played WC 1998","LaLigaWin"], "pcolumn": ["Real Madrid","BRA","ESP"],"ylink":"https://www.youtube.com/watch?v=A5YfmMxVDmg"}],</v>
      </c>
      <c r="F56" s="1" t="str">
        <f>IFERROR(_xlfn.XLOOKUP(C56,Champions!J:J,Champions!K:K),"-")</f>
        <v>-</v>
      </c>
      <c r="G56" s="1" t="str">
        <f>IFERROR(_xlfn.XLOOKUP($C56,EuropaL!J:J,EuropaL!K:K),"-")</f>
        <v>-</v>
      </c>
      <c r="H56" s="1" t="str">
        <f>IFERROR(_xlfn.XLOOKUP($C56,WC!J:J,WC!K:K),"-")</f>
        <v>-</v>
      </c>
      <c r="I56" s="1" t="str">
        <f>IFERROR(_xlfn.XLOOKUP($C56,EURO!J:J,EURO!K:K),"-")</f>
        <v>-</v>
      </c>
      <c r="J56" s="1" t="str">
        <f>IFERROR(_xlfn.XLOOKUP($C56,Other!J:J,Other!K:K),"-")</f>
        <v>[{order:"55",result:"R. Madrid 2-1 Vasco",playerday:"Raúl González Blanco",year:"1998", category:"Other",prow:["ChampionsWin","Played WC 1998","LaLigaWin"], pcolumn: ["Real Madrid","BRA","ESP"],ylink:"https://www.youtube.com/watch?v=A5YfmMxVDmg"}],</v>
      </c>
      <c r="K56" s="1" t="str">
        <f>IFERROR(_xlfn.XLOOKUP($C56,Premier!J:J,Premier!K:K),"-")</f>
        <v>-</v>
      </c>
      <c r="L56" s="1" t="str">
        <f>IFERROR(_xlfn.XLOOKUP($C56,LaLiga!K:K,LaLiga!L:L),"-")</f>
        <v>-</v>
      </c>
      <c r="M56" s="1" t="str">
        <f>IFERROR(_xlfn.XLOOKUP($C56,SerieA!J:J,SerieA!K:K),"-")</f>
        <v>-</v>
      </c>
    </row>
    <row r="57" spans="1:13" x14ac:dyDescent="0.35">
      <c r="A57" s="3">
        <f t="shared" si="0"/>
        <v>45323</v>
      </c>
      <c r="B57" s="5">
        <f t="shared" si="1"/>
        <v>4</v>
      </c>
      <c r="C57" s="9">
        <f t="shared" si="2"/>
        <v>56</v>
      </c>
      <c r="D57" s="6" t="str" cm="1">
        <f t="array" ref="D57">IFERROR(INDEX(F57:M57, MATCH(TRUE, F57:M57&lt;&gt;"-",0)),"")</f>
        <v>[{order:"56",result:"Milan 3-0 Man Utd",playerday:"Kaká",year:"2007", category:"Champions",prow:["BRA","ChampionsWin","Real Madrid"], pcolumn: ["Milan","Man Utd","SerieAWin"],ylink:"https://www.youtube.com/watch?v=13damNjxiPI"}],</v>
      </c>
      <c r="E57" s="6" t="str">
        <f t="shared" si="3"/>
        <v>[{"order":"56","result":"Milan 3-0 Man Utd","playerday":"Kaká","year":"2007", "category":"Champions","prow":["BRA","ChampionsWin","Real Madrid"], "pcolumn": ["Milan","Man Utd","SerieAWin"],"ylink":"https://www.youtube.com/watch?v=13damNjxiPI"}],</v>
      </c>
      <c r="F57" s="1" t="str">
        <f>IFERROR(_xlfn.XLOOKUP(C57,Champions!J:J,Champions!K:K),"-")</f>
        <v>[{order:"56",result:"Milan 3-0 Man Utd",playerday:"Kaká",year:"2007", category:"Champions",prow:["BRA","ChampionsWin","Real Madrid"], pcolumn: ["Milan","Man Utd","SerieAWin"],ylink:"https://www.youtube.com/watch?v=13damNjxiPI"}],</v>
      </c>
      <c r="G57" s="1" t="str">
        <f>IFERROR(_xlfn.XLOOKUP($C57,EuropaL!J:J,EuropaL!K:K),"-")</f>
        <v>-</v>
      </c>
      <c r="H57" s="1" t="str">
        <f>IFERROR(_xlfn.XLOOKUP($C57,WC!J:J,WC!K:K),"-")</f>
        <v>-</v>
      </c>
      <c r="I57" s="1" t="str">
        <f>IFERROR(_xlfn.XLOOKUP($C57,EURO!J:J,EURO!K:K),"-")</f>
        <v>-</v>
      </c>
      <c r="J57" s="1" t="str">
        <f>IFERROR(_xlfn.XLOOKUP($C57,Other!J:J,Other!K:K),"-")</f>
        <v>-</v>
      </c>
      <c r="K57" s="1" t="str">
        <f>IFERROR(_xlfn.XLOOKUP($C57,Premier!J:J,Premier!K:K),"-")</f>
        <v>-</v>
      </c>
      <c r="L57" s="1" t="str">
        <f>IFERROR(_xlfn.XLOOKUP($C57,LaLiga!K:K,LaLiga!L:L),"-")</f>
        <v>-</v>
      </c>
      <c r="M57" s="1" t="str">
        <f>IFERROR(_xlfn.XLOOKUP($C57,SerieA!J:J,SerieA!K:K),"-")</f>
        <v>-</v>
      </c>
    </row>
    <row r="58" spans="1:13" x14ac:dyDescent="0.35">
      <c r="A58" s="3">
        <f t="shared" si="0"/>
        <v>45324</v>
      </c>
      <c r="B58" s="5">
        <f t="shared" si="1"/>
        <v>5</v>
      </c>
      <c r="C58" s="9">
        <f t="shared" si="2"/>
        <v>57</v>
      </c>
      <c r="D58" s="6" t="str" cm="1">
        <f t="array" ref="D58">IFERROR(INDEX(F58:M58, MATCH(TRUE, F58:M58&lt;&gt;"-",0)),"")</f>
        <v>[{order:"57",result:"Portugal 3-3 Spain",playerday:"Cristiano Ronaldo",year:"2018", category:"World Cup",prow:["Sporting","DL","PO"], pcolumn: ["POR","ESP","Played WC 2018"],ylink:"https://www.youtube.com/watch?v=4rp2aLQl7vg"}],</v>
      </c>
      <c r="E58" s="6" t="str">
        <f t="shared" si="3"/>
        <v>[{"order":"57","result":"Portugal 3-3 Spain","playerday":"Cristiano Ronaldo","year":"2018", "category":"World Cup","prow":["Sporting","DL","PO"], "pcolumn": ["POR","ESP","Played WC 2018"],"ylink":"https://www.youtube.com/watch?v=4rp2aLQl7vg"}],</v>
      </c>
      <c r="F58" s="1" t="str">
        <f>IFERROR(_xlfn.XLOOKUP(C58,Champions!J:J,Champions!K:K),"-")</f>
        <v>-</v>
      </c>
      <c r="G58" s="1" t="str">
        <f>IFERROR(_xlfn.XLOOKUP($C58,EuropaL!J:J,EuropaL!K:K),"-")</f>
        <v>-</v>
      </c>
      <c r="H58" s="1" t="str">
        <f>IFERROR(_xlfn.XLOOKUP($C58,WC!J:J,WC!K:K),"-")</f>
        <v>[{order:"57",result:"Portugal 3-3 Spain",playerday:"Cristiano Ronaldo",year:"2018", category:"World Cup",prow:["Sporting","DL","PO"], pcolumn: ["POR","ESP","Played WC 2018"],ylink:"https://www.youtube.com/watch?v=4rp2aLQl7vg"}],</v>
      </c>
      <c r="I58" s="1" t="str">
        <f>IFERROR(_xlfn.XLOOKUP($C58,EURO!J:J,EURO!K:K),"-")</f>
        <v>-</v>
      </c>
      <c r="J58" s="1" t="str">
        <f>IFERROR(_xlfn.XLOOKUP($C58,Other!J:J,Other!K:K),"-")</f>
        <v>-</v>
      </c>
      <c r="K58" s="1" t="str">
        <f>IFERROR(_xlfn.XLOOKUP($C58,Premier!J:J,Premier!K:K),"-")</f>
        <v>-</v>
      </c>
      <c r="L58" s="1" t="str">
        <f>IFERROR(_xlfn.XLOOKUP($C58,LaLiga!K:K,LaLiga!L:L),"-")</f>
        <v>-</v>
      </c>
      <c r="M58" s="1" t="str">
        <f>IFERROR(_xlfn.XLOOKUP($C58,SerieA!J:J,SerieA!K:K),"-")</f>
        <v>-</v>
      </c>
    </row>
    <row r="59" spans="1:13" x14ac:dyDescent="0.35">
      <c r="A59" s="3">
        <f t="shared" si="0"/>
        <v>45325</v>
      </c>
      <c r="B59" s="5">
        <f t="shared" si="1"/>
        <v>6</v>
      </c>
      <c r="C59" s="9">
        <f t="shared" si="2"/>
        <v>58</v>
      </c>
      <c r="D59" s="6" t="str" cm="1">
        <f t="array" ref="D59">IFERROR(INDEX(F59:M59, MATCH(TRUE, F59:M59&lt;&gt;"-",0)),"")</f>
        <v>[{order:"58",result:"Inter 4-3 Tottenham",playerday:"Gareth Bale",year:"2010", category:"Champions",prow:["DF","CC","Real Madrid"], pcolumn: ["Inter","Tottenham","ChampionsWin"],ylink:"https://www.youtube.com/watch?v=dI2GwCf2ABk"}],</v>
      </c>
      <c r="E59" s="6" t="str">
        <f t="shared" si="3"/>
        <v>[{"order":"58","result":"Inter 4-3 Tottenham","playerday":"Gareth Bale","year":"2010", "category":"Champions","prow":["DF","CC","Real Madrid"], "pcolumn": ["Inter","Tottenham","ChampionsWin"],"ylink":"https://www.youtube.com/watch?v=dI2GwCf2ABk"}],</v>
      </c>
      <c r="F59" s="1" t="str">
        <f>IFERROR(_xlfn.XLOOKUP(C59,Champions!J:J,Champions!K:K),"-")</f>
        <v>[{order:"58",result:"Inter 4-3 Tottenham",playerday:"Gareth Bale",year:"2010", category:"Champions",prow:["DF","CC","Real Madrid"], pcolumn: ["Inter","Tottenham","ChampionsWin"],ylink:"https://www.youtube.com/watch?v=dI2GwCf2ABk"}],</v>
      </c>
      <c r="G59" s="1" t="str">
        <f>IFERROR(_xlfn.XLOOKUP($C59,EuropaL!J:J,EuropaL!K:K),"-")</f>
        <v>-</v>
      </c>
      <c r="H59" s="1" t="str">
        <f>IFERROR(_xlfn.XLOOKUP($C59,WC!J:J,WC!K:K),"-")</f>
        <v>-</v>
      </c>
      <c r="I59" s="1" t="str">
        <f>IFERROR(_xlfn.XLOOKUP($C59,EURO!J:J,EURO!K:K),"-")</f>
        <v>-</v>
      </c>
      <c r="J59" s="1" t="str">
        <f>IFERROR(_xlfn.XLOOKUP($C59,Other!J:J,Other!K:K),"-")</f>
        <v>-</v>
      </c>
      <c r="K59" s="1" t="str">
        <f>IFERROR(_xlfn.XLOOKUP($C59,Premier!J:J,Premier!K:K),"-")</f>
        <v>-</v>
      </c>
      <c r="L59" s="1" t="str">
        <f>IFERROR(_xlfn.XLOOKUP($C59,LaLiga!K:K,LaLiga!L:L),"-")</f>
        <v>-</v>
      </c>
      <c r="M59" s="1" t="str">
        <f>IFERROR(_xlfn.XLOOKUP($C59,SerieA!J:J,SerieA!K:K),"-")</f>
        <v>-</v>
      </c>
    </row>
    <row r="60" spans="1:13" x14ac:dyDescent="0.35">
      <c r="A60" s="3">
        <f t="shared" si="0"/>
        <v>45326</v>
      </c>
      <c r="B60" s="5">
        <f t="shared" si="1"/>
        <v>7</v>
      </c>
      <c r="C60" s="9">
        <f t="shared" si="2"/>
        <v>59</v>
      </c>
      <c r="D60" s="6" t="str" cm="1">
        <f t="array" ref="D60">IFERROR(INDEX(F60:M60, MATCH(TRUE, F60:M60&lt;&gt;"-",0)),"")</f>
        <v>[{order:"59",result:"Anderlecht 1-3 Milan",playerday:"Philippe Mexès",year:"2012", category:"Champions",prow:["DF","Roma","PO"], pcolumn: ["BEL","Milan","FRA"],ylink:"https://www.youtube.com/watch?v=aLFNsTt-FLo"}],</v>
      </c>
      <c r="E60" s="6" t="str">
        <f t="shared" si="3"/>
        <v>[{"order":"59","result":"Anderlecht 1-3 Milan","playerday":"Philippe Mexès","year":"2012", "category":"Champions","prow":["DF","Roma","PO"], "pcolumn": ["BEL","Milan","FRA"],"ylink":"https://www.youtube.com/watch?v=aLFNsTt-FLo"}],</v>
      </c>
      <c r="F60" s="1" t="str">
        <f>IFERROR(_xlfn.XLOOKUP(C60,Champions!J:J,Champions!K:K),"-")</f>
        <v>[{order:"59",result:"Anderlecht 1-3 Milan",playerday:"Philippe Mexès",year:"2012", category:"Champions",prow:["DF","Roma","PO"], pcolumn: ["BEL","Milan","FRA"],ylink:"https://www.youtube.com/watch?v=aLFNsTt-FLo"}],</v>
      </c>
      <c r="G60" s="1" t="str">
        <f>IFERROR(_xlfn.XLOOKUP($C60,EuropaL!J:J,EuropaL!K:K),"-")</f>
        <v>-</v>
      </c>
      <c r="H60" s="1" t="str">
        <f>IFERROR(_xlfn.XLOOKUP($C60,WC!J:J,WC!K:K),"-")</f>
        <v>-</v>
      </c>
      <c r="I60" s="1" t="str">
        <f>IFERROR(_xlfn.XLOOKUP($C60,EURO!J:J,EURO!K:K),"-")</f>
        <v>-</v>
      </c>
      <c r="J60" s="1" t="str">
        <f>IFERROR(_xlfn.XLOOKUP($C60,Other!J:J,Other!K:K),"-")</f>
        <v>-</v>
      </c>
      <c r="K60" s="1" t="str">
        <f>IFERROR(_xlfn.XLOOKUP($C60,Premier!J:J,Premier!K:K),"-")</f>
        <v>-</v>
      </c>
      <c r="L60" s="1" t="str">
        <f>IFERROR(_xlfn.XLOOKUP($C60,LaLiga!K:K,LaLiga!L:L),"-")</f>
        <v>-</v>
      </c>
      <c r="M60" s="1" t="str">
        <f>IFERROR(_xlfn.XLOOKUP($C60,SerieA!J:J,SerieA!K:K),"-")</f>
        <v>-</v>
      </c>
    </row>
    <row r="61" spans="1:13" x14ac:dyDescent="0.35">
      <c r="A61" s="3">
        <f t="shared" si="0"/>
        <v>45327</v>
      </c>
      <c r="B61" s="5">
        <f t="shared" si="1"/>
        <v>1</v>
      </c>
      <c r="C61" s="9">
        <f t="shared" si="2"/>
        <v>60</v>
      </c>
      <c r="D61" s="6" t="str" cm="1">
        <f t="array" ref="D61">IFERROR(INDEX(F61:M61, MATCH(TRUE, F61:M61&lt;&gt;"-",0)),"")</f>
        <v>[{order:"60",result:"Man City 3-2 QPR",playerday:"Sergio Agüero",year:"2013", category:"Premier League",prow:["ARG","Atletico","Inter"], pcolumn: ["Man City","Man Utd","Premier"],ylink:"https://www.youtube.com/watch?v=QdZfs3aj3uk"}],</v>
      </c>
      <c r="E61" s="6" t="str">
        <f t="shared" si="3"/>
        <v>[{"order":"60","result":"Man City 3-2 QPR","playerday":"Sergio Agüero","year":"2013", "category":"Premier League","prow":["ARG","Atletico","Inter"], "pcolumn": ["Man City","Man Utd","Premier"],"ylink":"https://www.youtube.com/watch?v=QdZfs3aj3uk"}],</v>
      </c>
      <c r="F61" s="1" t="str">
        <f>IFERROR(_xlfn.XLOOKUP(C61,Champions!J:J,Champions!K:K),"-")</f>
        <v>-</v>
      </c>
      <c r="G61" s="1" t="str">
        <f>IFERROR(_xlfn.XLOOKUP($C61,EuropaL!J:J,EuropaL!K:K),"-")</f>
        <v>-</v>
      </c>
      <c r="H61" s="1" t="str">
        <f>IFERROR(_xlfn.XLOOKUP($C61,WC!J:J,WC!K:K),"-")</f>
        <v>-</v>
      </c>
      <c r="I61" s="1" t="str">
        <f>IFERROR(_xlfn.XLOOKUP($C61,EURO!J:J,EURO!K:K),"-")</f>
        <v>-</v>
      </c>
      <c r="J61" s="1" t="str">
        <f>IFERROR(_xlfn.XLOOKUP($C61,Other!J:J,Other!K:K),"-")</f>
        <v>-</v>
      </c>
      <c r="K61" s="1" t="str">
        <f>IFERROR(_xlfn.XLOOKUP($C61,Premier!J:J,Premier!K:K),"-")</f>
        <v>[{order:"60",result:"Man City 3-2 QPR",playerday:"Sergio Agüero",year:"2013", category:"Premier League",prow:["ARG","Atletico","Inter"], pcolumn: ["Man City","Man Utd","Premier"],ylink:"https://www.youtube.com/watch?v=QdZfs3aj3uk"}],</v>
      </c>
      <c r="L61" s="1" t="str">
        <f>IFERROR(_xlfn.XLOOKUP($C61,LaLiga!K:K,LaLiga!L:L),"-")</f>
        <v>-</v>
      </c>
      <c r="M61" s="1" t="str">
        <f>IFERROR(_xlfn.XLOOKUP($C61,SerieA!J:J,SerieA!K:K),"-")</f>
        <v>-</v>
      </c>
    </row>
    <row r="62" spans="1:13" x14ac:dyDescent="0.35">
      <c r="A62" s="3">
        <f t="shared" si="0"/>
        <v>45328</v>
      </c>
      <c r="B62" s="5">
        <f t="shared" si="1"/>
        <v>2</v>
      </c>
      <c r="C62" s="9">
        <f t="shared" si="2"/>
        <v>61</v>
      </c>
      <c r="D62" s="6" t="str" cm="1">
        <f t="array" ref="D62">IFERROR(INDEX(F62:M62, MATCH(TRUE, F62:M62&lt;&gt;"-",0)),"")</f>
        <v>[{order:"61",result:"Ajax 2-3 Tottenham",playerday:"Lucas Moura",year:"2019", category:"Champions",prow:["ChampionsWin","DL","ParisSG"], pcolumn: ["Ajax","Tottenham","BRA"],ylink:"https://www.youtube.com/watch?v=uGuQiSSBPkg"}],</v>
      </c>
      <c r="E62" s="6" t="str">
        <f t="shared" si="3"/>
        <v>[{"order":"61","result":"Ajax 2-3 Tottenham","playerday":"Lucas Moura","year":"2019", "category":"Champions","prow":["ChampionsWin","DL","ParisSG"], "pcolumn": ["Ajax","Tottenham","BRA"],"ylink":"https://www.youtube.com/watch?v=uGuQiSSBPkg"}],</v>
      </c>
      <c r="F62" s="1" t="str">
        <f>IFERROR(_xlfn.XLOOKUP(C62,Champions!J:J,Champions!K:K),"-")</f>
        <v>[{order:"61",result:"Ajax 2-3 Tottenham",playerday:"Lucas Moura",year:"2019", category:"Champions",prow:["ChampionsWin","DL","ParisSG"], pcolumn: ["Ajax","Tottenham","BRA"],ylink:"https://www.youtube.com/watch?v=uGuQiSSBPkg"}],</v>
      </c>
      <c r="G62" s="1" t="str">
        <f>IFERROR(_xlfn.XLOOKUP($C62,EuropaL!J:J,EuropaL!K:K),"-")</f>
        <v>-</v>
      </c>
      <c r="H62" s="1" t="str">
        <f>IFERROR(_xlfn.XLOOKUP($C62,WC!J:J,WC!K:K),"-")</f>
        <v>-</v>
      </c>
      <c r="I62" s="1" t="str">
        <f>IFERROR(_xlfn.XLOOKUP($C62,EURO!J:J,EURO!K:K),"-")</f>
        <v>-</v>
      </c>
      <c r="J62" s="1" t="str">
        <f>IFERROR(_xlfn.XLOOKUP($C62,Other!J:J,Other!K:K),"-")</f>
        <v>-</v>
      </c>
      <c r="K62" s="1" t="str">
        <f>IFERROR(_xlfn.XLOOKUP($C62,Premier!J:J,Premier!K:K),"-")</f>
        <v>-</v>
      </c>
      <c r="L62" s="1" t="str">
        <f>IFERROR(_xlfn.XLOOKUP($C62,LaLiga!K:K,LaLiga!L:L),"-")</f>
        <v>-</v>
      </c>
      <c r="M62" s="1" t="str">
        <f>IFERROR(_xlfn.XLOOKUP($C62,SerieA!J:J,SerieA!K:K),"-")</f>
        <v>-</v>
      </c>
    </row>
    <row r="63" spans="1:13" x14ac:dyDescent="0.35">
      <c r="A63" s="3">
        <f t="shared" si="0"/>
        <v>45329</v>
      </c>
      <c r="B63" s="5">
        <f t="shared" si="1"/>
        <v>3</v>
      </c>
      <c r="C63" s="9">
        <f t="shared" si="2"/>
        <v>62</v>
      </c>
      <c r="D63" s="6" t="str" cm="1">
        <f t="array" ref="D63">IFERROR(INDEX(F63:M63, MATCH(TRUE, F63:M63&lt;&gt;"-",0)),"")</f>
        <v>[{order:"62",result:"Colombia 2-0 Uruguay",playerday:"James Rodríguez",year:"2014", category:"World Cup",prow:["Played WC 2014","DL","CC"], pcolumn: ["COL","URU","Porto"],ylink:"https://www.youtube.com/watch?v=GESyL3MkgNU"}],</v>
      </c>
      <c r="E63" s="6" t="str">
        <f t="shared" si="3"/>
        <v>[{"order":"62","result":"Colombia 2-0 Uruguay","playerday":"James Rodríguez","year":"2014", "category":"World Cup","prow":["Played WC 2014","DL","CC"], "pcolumn": ["COL","URU","Porto"],"ylink":"https://www.youtube.com/watch?v=GESyL3MkgNU"}],</v>
      </c>
      <c r="F63" s="1" t="str">
        <f>IFERROR(_xlfn.XLOOKUP(C63,Champions!J:J,Champions!K:K),"-")</f>
        <v>-</v>
      </c>
      <c r="G63" s="1" t="str">
        <f>IFERROR(_xlfn.XLOOKUP($C63,EuropaL!J:J,EuropaL!K:K),"-")</f>
        <v>-</v>
      </c>
      <c r="H63" s="1" t="str">
        <f>IFERROR(_xlfn.XLOOKUP($C63,WC!J:J,WC!K:K),"-")</f>
        <v>[{order:"62",result:"Colombia 2-0 Uruguay",playerday:"James Rodríguez",year:"2014", category:"World Cup",prow:["Played WC 2014","DL","CC"], pcolumn: ["COL","URU","Porto"],ylink:"https://www.youtube.com/watch?v=GESyL3MkgNU"}],</v>
      </c>
      <c r="I63" s="1" t="str">
        <f>IFERROR(_xlfn.XLOOKUP($C63,EURO!J:J,EURO!K:K),"-")</f>
        <v>-</v>
      </c>
      <c r="J63" s="1" t="str">
        <f>IFERROR(_xlfn.XLOOKUP($C63,Other!J:J,Other!K:K),"-")</f>
        <v>-</v>
      </c>
      <c r="K63" s="1" t="str">
        <f>IFERROR(_xlfn.XLOOKUP($C63,Premier!J:J,Premier!K:K),"-")</f>
        <v>-</v>
      </c>
      <c r="L63" s="1" t="str">
        <f>IFERROR(_xlfn.XLOOKUP($C63,LaLiga!K:K,LaLiga!L:L),"-")</f>
        <v>-</v>
      </c>
      <c r="M63" s="1" t="str">
        <f>IFERROR(_xlfn.XLOOKUP($C63,SerieA!J:J,SerieA!K:K),"-")</f>
        <v>-</v>
      </c>
    </row>
    <row r="64" spans="1:13" x14ac:dyDescent="0.35">
      <c r="A64" s="3">
        <f t="shared" si="0"/>
        <v>45330</v>
      </c>
      <c r="B64" s="5">
        <f t="shared" si="1"/>
        <v>4</v>
      </c>
      <c r="C64" s="9">
        <f t="shared" si="2"/>
        <v>63</v>
      </c>
      <c r="D64" s="6" t="str" cm="1">
        <f t="array" ref="D64">IFERROR(INDEX(F64:M64, MATCH(TRUE, F64:M64&lt;&gt;"-",0)),"")</f>
        <v>[{order:"63",result:"Arsenal 2-1 Tottenham",playerday:"Erik Lamela",year:"2021", category:"Premier League",prow:["Roma","CC","DL"], pcolumn: ["Arsenal","Tottenham","ARG"],ylink:"https://www.youtube.com/watch?v=UJhvsaRnSdI"}],</v>
      </c>
      <c r="E64" s="6" t="str">
        <f t="shared" si="3"/>
        <v>[{"order":"63","result":"Arsenal 2-1 Tottenham","playerday":"Erik Lamela","year":"2021", "category":"Premier League","prow":["Roma","CC","DL"], "pcolumn": ["Arsenal","Tottenham","ARG"],"ylink":"https://www.youtube.com/watch?v=UJhvsaRnSdI"}],</v>
      </c>
      <c r="F64" s="1" t="str">
        <f>IFERROR(_xlfn.XLOOKUP(C64,Champions!J:J,Champions!K:K),"-")</f>
        <v>-</v>
      </c>
      <c r="G64" s="1" t="str">
        <f>IFERROR(_xlfn.XLOOKUP($C64,EuropaL!J:J,EuropaL!K:K),"-")</f>
        <v>-</v>
      </c>
      <c r="H64" s="1" t="str">
        <f>IFERROR(_xlfn.XLOOKUP($C64,WC!J:J,WC!K:K),"-")</f>
        <v>-</v>
      </c>
      <c r="I64" s="1" t="str">
        <f>IFERROR(_xlfn.XLOOKUP($C64,EURO!J:J,EURO!K:K),"-")</f>
        <v>-</v>
      </c>
      <c r="J64" s="1" t="str">
        <f>IFERROR(_xlfn.XLOOKUP($C64,Other!J:J,Other!K:K),"-")</f>
        <v>-</v>
      </c>
      <c r="K64" s="1" t="str">
        <f>IFERROR(_xlfn.XLOOKUP($C64,Premier!J:J,Premier!K:K),"-")</f>
        <v>[{order:"63",result:"Arsenal 2-1 Tottenham",playerday:"Erik Lamela",year:"2021", category:"Premier League",prow:["Roma","CC","DL"], pcolumn: ["Arsenal","Tottenham","ARG"],ylink:"https://www.youtube.com/watch?v=UJhvsaRnSdI"}],</v>
      </c>
      <c r="L64" s="1" t="str">
        <f>IFERROR(_xlfn.XLOOKUP($C64,LaLiga!K:K,LaLiga!L:L),"-")</f>
        <v>-</v>
      </c>
      <c r="M64" s="1" t="str">
        <f>IFERROR(_xlfn.XLOOKUP($C64,SerieA!J:J,SerieA!K:K),"-")</f>
        <v>-</v>
      </c>
    </row>
    <row r="65" spans="1:13" x14ac:dyDescent="0.35">
      <c r="A65" s="3">
        <f t="shared" si="0"/>
        <v>45331</v>
      </c>
      <c r="B65" s="5">
        <f t="shared" si="1"/>
        <v>5</v>
      </c>
      <c r="C65" s="9">
        <f t="shared" si="2"/>
        <v>64</v>
      </c>
      <c r="D65" s="6" t="str" cm="1">
        <f t="array" ref="D65">IFERROR(INDEX(F65:M65, MATCH(TRUE, F65:M65&lt;&gt;"-",0)),"")</f>
        <v>[{order:"64",result:"Argentina 2-1 Mexico",playerday:"Maxi Rodríguez",year:"2006", category:"World Cup",prow:["Played WC 2006","CC","DF"], pcolumn: ["ARG","MEX","Atletico"],ylink:"https://www.youtube.com/watch?v=xh-yANwjcR0"}],</v>
      </c>
      <c r="E65" s="6" t="str">
        <f t="shared" si="3"/>
        <v>[{"order":"64","result":"Argentina 2-1 Mexico","playerday":"Maxi Rodríguez","year":"2006", "category":"World Cup","prow":["Played WC 2006","CC","DF"], "pcolumn": ["ARG","MEX","Atletico"],"ylink":"https://www.youtube.com/watch?v=xh-yANwjcR0"}],</v>
      </c>
      <c r="F65" s="1" t="str">
        <f>IFERROR(_xlfn.XLOOKUP(C65,Champions!J:J,Champions!K:K),"-")</f>
        <v>-</v>
      </c>
      <c r="G65" s="1" t="str">
        <f>IFERROR(_xlfn.XLOOKUP($C65,EuropaL!J:J,EuropaL!K:K),"-")</f>
        <v>-</v>
      </c>
      <c r="H65" s="1" t="str">
        <f>IFERROR(_xlfn.XLOOKUP($C65,WC!J:J,WC!K:K),"-")</f>
        <v>[{order:"64",result:"Argentina 2-1 Mexico",playerday:"Maxi Rodríguez",year:"2006", category:"World Cup",prow:["Played WC 2006","CC","DF"], pcolumn: ["ARG","MEX","Atletico"],ylink:"https://www.youtube.com/watch?v=xh-yANwjcR0"}],</v>
      </c>
      <c r="I65" s="1" t="str">
        <f>IFERROR(_xlfn.XLOOKUP($C65,EURO!J:J,EURO!K:K),"-")</f>
        <v>-</v>
      </c>
      <c r="J65" s="1" t="str">
        <f>IFERROR(_xlfn.XLOOKUP($C65,Other!J:J,Other!K:K),"-")</f>
        <v>-</v>
      </c>
      <c r="K65" s="1" t="str">
        <f>IFERROR(_xlfn.XLOOKUP($C65,Premier!J:J,Premier!K:K),"-")</f>
        <v>-</v>
      </c>
      <c r="L65" s="1" t="str">
        <f>IFERROR(_xlfn.XLOOKUP($C65,LaLiga!K:K,LaLiga!L:L),"-")</f>
        <v>-</v>
      </c>
      <c r="M65" s="1" t="str">
        <f>IFERROR(_xlfn.XLOOKUP($C65,SerieA!J:J,SerieA!K:K),"-")</f>
        <v>-</v>
      </c>
    </row>
    <row r="66" spans="1:13" x14ac:dyDescent="0.35">
      <c r="A66" s="3">
        <f t="shared" si="0"/>
        <v>45332</v>
      </c>
      <c r="B66" s="5">
        <f t="shared" si="1"/>
        <v>6</v>
      </c>
      <c r="C66" s="9">
        <f t="shared" si="2"/>
        <v>65</v>
      </c>
      <c r="D66" s="6" t="str" cm="1">
        <f t="array" ref="D66">IFERROR(INDEX(F66:M66, MATCH(TRUE, F66:M66&lt;&gt;"-",0)),"")</f>
        <v>[{order:"65",result:"Borussia 3-2 Malaga",playerday:"Eliseu",year:"2013", category:"Champions",prow:["DF","CC","ChampionsWin"], pcolumn: ["Malaga","Borussia","Porto"],ylink:"https://www.youtube.com/watch?v=rz50dgak8P8"}],</v>
      </c>
      <c r="E66" s="6" t="str">
        <f t="shared" si="3"/>
        <v>[{"order":"65","result":"Borussia 3-2 Malaga","playerday":"Eliseu","year":"2013", "category":"Champions","prow":["DF","CC","ChampionsWin"], "pcolumn": ["Malaga","Borussia","Porto"],"ylink":"https://www.youtube.com/watch?v=rz50dgak8P8"}],</v>
      </c>
      <c r="F66" s="1" t="str">
        <f>IFERROR(_xlfn.XLOOKUP(C66,Champions!J:J,Champions!K:K),"-")</f>
        <v>[{order:"65",result:"Borussia 3-2 Malaga",playerday:"Eliseu",year:"2013", category:"Champions",prow:["DF","CC","ChampionsWin"], pcolumn: ["Malaga","Borussia","Porto"],ylink:"https://www.youtube.com/watch?v=rz50dgak8P8"}],</v>
      </c>
      <c r="G66" s="1" t="str">
        <f>IFERROR(_xlfn.XLOOKUP($C66,EuropaL!J:J,EuropaL!K:K),"-")</f>
        <v>-</v>
      </c>
      <c r="H66" s="1" t="str">
        <f>IFERROR(_xlfn.XLOOKUP($C66,WC!J:J,WC!K:K),"-")</f>
        <v>-</v>
      </c>
      <c r="I66" s="1" t="str">
        <f>IFERROR(_xlfn.XLOOKUP($C66,EURO!J:J,EURO!K:K),"-")</f>
        <v>-</v>
      </c>
      <c r="J66" s="1" t="str">
        <f>IFERROR(_xlfn.XLOOKUP($C66,Other!J:J,Other!K:K),"-")</f>
        <v>-</v>
      </c>
      <c r="K66" s="1" t="str">
        <f>IFERROR(_xlfn.XLOOKUP($C66,Premier!J:J,Premier!K:K),"-")</f>
        <v>-</v>
      </c>
      <c r="L66" s="1" t="str">
        <f>IFERROR(_xlfn.XLOOKUP($C66,LaLiga!K:K,LaLiga!L:L),"-")</f>
        <v>-</v>
      </c>
      <c r="M66" s="1" t="str">
        <f>IFERROR(_xlfn.XLOOKUP($C66,SerieA!J:J,SerieA!K:K),"-")</f>
        <v>-</v>
      </c>
    </row>
    <row r="67" spans="1:13" x14ac:dyDescent="0.35">
      <c r="A67" s="3">
        <f t="shared" ref="A67:A130" si="4">A66+1</f>
        <v>45333</v>
      </c>
      <c r="B67" s="5">
        <f t="shared" ref="B67:B130" si="5">WEEKDAY(A67,2)</f>
        <v>7</v>
      </c>
      <c r="C67" s="9">
        <f t="shared" ref="C67:C130" si="6">C66+1</f>
        <v>66</v>
      </c>
      <c r="D67" s="6" t="str" cm="1">
        <f t="array" ref="D67">IFERROR(INDEX(F67:M67, MATCH(TRUE, F67:M67&lt;&gt;"-",0)),"")</f>
        <v>[{order:"66",result:"Spain 0-1 Switzerland",playerday:"Gelson Fernandes",year:"2010", category:"World Cup",prow:["Played WC 2010","PO","CC"], pcolumn: ["ESP","SUI","Premier"],ylink:"https://www.youtube.com/watch?v=RxiBdX5F2I8"}],</v>
      </c>
      <c r="E67" s="6" t="str">
        <f t="shared" ref="E67:E130" si="7">SUBSTITUTE(SUBSTITUTE(SUBSTITUTE(SUBSTITUTE(SUBSTITUTE(SUBSTITUTE(SUBSTITUTE(SUBSTITUTE(D67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[{"order":"66","result":"Spain 0-1 Switzerland","playerday":"Gelson Fernandes","year":"2010", "category":"World Cup","prow":["Played WC 2010","PO","CC"], "pcolumn": ["ESP","SUI","Premier"],"ylink":"https://www.youtube.com/watch?v=RxiBdX5F2I8"}],</v>
      </c>
      <c r="F67" s="1" t="str">
        <f>IFERROR(_xlfn.XLOOKUP(C67,Champions!J:J,Champions!K:K),"-")</f>
        <v>-</v>
      </c>
      <c r="G67" s="1" t="str">
        <f>IFERROR(_xlfn.XLOOKUP($C67,EuropaL!J:J,EuropaL!K:K),"-")</f>
        <v>-</v>
      </c>
      <c r="H67" s="1" t="str">
        <f>IFERROR(_xlfn.XLOOKUP($C67,WC!J:J,WC!K:K),"-")</f>
        <v>[{order:"66",result:"Spain 0-1 Switzerland",playerday:"Gelson Fernandes",year:"2010", category:"World Cup",prow:["Played WC 2010","PO","CC"], pcolumn: ["ESP","SUI","Premier"],ylink:"https://www.youtube.com/watch?v=RxiBdX5F2I8"}],</v>
      </c>
      <c r="I67" s="1" t="str">
        <f>IFERROR(_xlfn.XLOOKUP($C67,EURO!J:J,EURO!K:K),"-")</f>
        <v>-</v>
      </c>
      <c r="J67" s="1" t="str">
        <f>IFERROR(_xlfn.XLOOKUP($C67,Other!J:J,Other!K:K),"-")</f>
        <v>-</v>
      </c>
      <c r="K67" s="1" t="str">
        <f>IFERROR(_xlfn.XLOOKUP($C67,Premier!J:J,Premier!K:K),"-")</f>
        <v>-</v>
      </c>
      <c r="L67" s="1" t="str">
        <f>IFERROR(_xlfn.XLOOKUP($C67,LaLiga!K:K,LaLiga!L:L),"-")</f>
        <v>-</v>
      </c>
      <c r="M67" s="1" t="str">
        <f>IFERROR(_xlfn.XLOOKUP($C67,SerieA!J:J,SerieA!K:K),"-")</f>
        <v>-</v>
      </c>
    </row>
    <row r="68" spans="1:13" x14ac:dyDescent="0.35">
      <c r="A68" s="3">
        <f t="shared" si="4"/>
        <v>45334</v>
      </c>
      <c r="B68" s="5">
        <f t="shared" si="5"/>
        <v>1</v>
      </c>
      <c r="C68" s="9">
        <f t="shared" si="6"/>
        <v>67</v>
      </c>
      <c r="D68" s="6" t="str" cm="1">
        <f t="array" ref="D68">IFERROR(INDEX(F68:M68, MATCH(TRUE, F68:M68&lt;&gt;"-",0)),"")</f>
        <v>[{order:"67",result:"R. Madrid 1-0 Atlético",playerday:"Javier Hernández",year:"2015", category:"Champions",prow:["DL","Sevilla","Played WC 2014"], pcolumn: ["Real Madrid","Atletico","MEX"],ylink:"https://www.youtube.com/watch?v=bmbf1LG9UD8"}],</v>
      </c>
      <c r="E68" s="6" t="str">
        <f t="shared" si="7"/>
        <v>[{"order":"67","result":"R. Madrid 1-0 Atlético","playerday":"Javier Hernández","year":"2015", "category":"Champions","prow":["DL","Sevilla","Played WC 2014"], "pcolumn": ["Real Madrid","Atletico","MEX"],"ylink":"https://www.youtube.com/watch?v=bmbf1LG9UD8"}],</v>
      </c>
      <c r="F68" s="1" t="str">
        <f>IFERROR(_xlfn.XLOOKUP(C68,Champions!J:J,Champions!K:K),"-")</f>
        <v>[{order:"67",result:"R. Madrid 1-0 Atlético",playerday:"Javier Hernández",year:"2015", category:"Champions",prow:["DL","Sevilla","Played WC 2014"], pcolumn: ["Real Madrid","Atletico","MEX"],ylink:"https://www.youtube.com/watch?v=bmbf1LG9UD8"}],</v>
      </c>
      <c r="G68" s="1" t="str">
        <f>IFERROR(_xlfn.XLOOKUP($C68,EuropaL!J:J,EuropaL!K:K),"-")</f>
        <v>-</v>
      </c>
      <c r="H68" s="1" t="str">
        <f>IFERROR(_xlfn.XLOOKUP($C68,WC!J:J,WC!K:K),"-")</f>
        <v>-</v>
      </c>
      <c r="I68" s="1" t="str">
        <f>IFERROR(_xlfn.XLOOKUP($C68,EURO!J:J,EURO!K:K),"-")</f>
        <v>-</v>
      </c>
      <c r="J68" s="1" t="str">
        <f>IFERROR(_xlfn.XLOOKUP($C68,Other!J:J,Other!K:K),"-")</f>
        <v>-</v>
      </c>
      <c r="K68" s="1" t="str">
        <f>IFERROR(_xlfn.XLOOKUP($C68,Premier!J:J,Premier!K:K),"-")</f>
        <v>-</v>
      </c>
      <c r="L68" s="1" t="str">
        <f>IFERROR(_xlfn.XLOOKUP($C68,LaLiga!K:K,LaLiga!L:L),"-")</f>
        <v>-</v>
      </c>
      <c r="M68" s="1" t="str">
        <f>IFERROR(_xlfn.XLOOKUP($C68,SerieA!J:J,SerieA!K:K),"-")</f>
        <v>-</v>
      </c>
    </row>
    <row r="69" spans="1:13" x14ac:dyDescent="0.35">
      <c r="A69" s="3">
        <f t="shared" si="4"/>
        <v>45335</v>
      </c>
      <c r="B69" s="5">
        <f t="shared" si="5"/>
        <v>2</v>
      </c>
      <c r="C69" s="9">
        <f t="shared" si="6"/>
        <v>68</v>
      </c>
      <c r="D69" s="6" t="str" cm="1">
        <f t="array" ref="D69">IFERROR(INDEX(F69:M69, MATCH(TRUE, F69:M69&lt;&gt;"-",0)),"")</f>
        <v>[{order:"68",result:"Uruguay 1-1 Ghana",playerday:"Luis Suárez",year:"2010", category:"World Cup",prow:["Played WC 2010","DL","CC"], pcolumn: ["URU","GHA","LaLigaWin"],ylink:"https://www.youtube.com/watch?v=tDpx9GGH79I"}],</v>
      </c>
      <c r="E69" s="6" t="str">
        <f t="shared" si="7"/>
        <v>[{"order":"68","result":"Uruguay 1-1 Ghana","playerday":"Luis Suárez","year":"2010", "category":"World Cup","prow":["Played WC 2010","DL","CC"], "pcolumn": ["URU","GHA","LaLigaWin"],"ylink":"https://www.youtube.com/watch?v=tDpx9GGH79I"}],</v>
      </c>
      <c r="F69" s="1" t="str">
        <f>IFERROR(_xlfn.XLOOKUP(C69,Champions!J:J,Champions!K:K),"-")</f>
        <v>-</v>
      </c>
      <c r="G69" s="1" t="str">
        <f>IFERROR(_xlfn.XLOOKUP($C69,EuropaL!J:J,EuropaL!K:K),"-")</f>
        <v>-</v>
      </c>
      <c r="H69" s="1" t="str">
        <f>IFERROR(_xlfn.XLOOKUP($C69,WC!J:J,WC!K:K),"-")</f>
        <v>[{order:"68",result:"Uruguay 1-1 Ghana",playerday:"Luis Suárez",year:"2010", category:"World Cup",prow:["Played WC 2010","DL","CC"], pcolumn: ["URU","GHA","LaLigaWin"],ylink:"https://www.youtube.com/watch?v=tDpx9GGH79I"}],</v>
      </c>
      <c r="I69" s="1" t="str">
        <f>IFERROR(_xlfn.XLOOKUP($C69,EURO!J:J,EURO!K:K),"-")</f>
        <v>-</v>
      </c>
      <c r="J69" s="1" t="str">
        <f>IFERROR(_xlfn.XLOOKUP($C69,Other!J:J,Other!K:K),"-")</f>
        <v>-</v>
      </c>
      <c r="K69" s="1" t="str">
        <f>IFERROR(_xlfn.XLOOKUP($C69,Premier!J:J,Premier!K:K),"-")</f>
        <v>-</v>
      </c>
      <c r="L69" s="1" t="str">
        <f>IFERROR(_xlfn.XLOOKUP($C69,LaLiga!K:K,LaLiga!L:L),"-")</f>
        <v>-</v>
      </c>
      <c r="M69" s="1" t="str">
        <f>IFERROR(_xlfn.XLOOKUP($C69,SerieA!J:J,SerieA!K:K),"-")</f>
        <v>-</v>
      </c>
    </row>
    <row r="70" spans="1:13" x14ac:dyDescent="0.35">
      <c r="A70" s="3">
        <f t="shared" si="4"/>
        <v>45336</v>
      </c>
      <c r="B70" s="5">
        <f t="shared" si="5"/>
        <v>3</v>
      </c>
      <c r="C70" s="9">
        <f t="shared" si="6"/>
        <v>69</v>
      </c>
      <c r="D70" s="6" t="str" cm="1">
        <f t="array" ref="D70">IFERROR(INDEX(F70:M70, MATCH(TRUE, F70:M70&lt;&gt;"-",0)),"")</f>
        <v>[{order:"69",result:"Inter 1-5 Arsenal",playerday:"Thierry Henry",year:"2003", category:"Champions",prow:["FRA","DL","ChampionsWin"], pcolumn: ["Inter","Arsenal","Premier"],ylink:"https://www.youtube.com/watch?v=czFBu4n06kQ"}],</v>
      </c>
      <c r="E70" s="6" t="str">
        <f t="shared" si="7"/>
        <v>[{"order":"69","result":"Inter 1-5 Arsenal","playerday":"Thierry Henry","year":"2003", "category":"Champions","prow":["FRA","DL","ChampionsWin"], "pcolumn": ["Inter","Arsenal","Premier"],"ylink":"https://www.youtube.com/watch?v=czFBu4n06kQ"}],</v>
      </c>
      <c r="F70" s="1" t="str">
        <f>IFERROR(_xlfn.XLOOKUP(C70,Champions!J:J,Champions!K:K),"-")</f>
        <v>[{order:"69",result:"Inter 1-5 Arsenal",playerday:"Thierry Henry",year:"2003", category:"Champions",prow:["FRA","DL","ChampionsWin"], pcolumn: ["Inter","Arsenal","Premier"],ylink:"https://www.youtube.com/watch?v=czFBu4n06kQ"}],</v>
      </c>
      <c r="G70" s="1" t="str">
        <f>IFERROR(_xlfn.XLOOKUP($C70,EuropaL!J:J,EuropaL!K:K),"-")</f>
        <v>-</v>
      </c>
      <c r="H70" s="1" t="str">
        <f>IFERROR(_xlfn.XLOOKUP($C70,WC!J:J,WC!K:K),"-")</f>
        <v>-</v>
      </c>
      <c r="I70" s="1" t="str">
        <f>IFERROR(_xlfn.XLOOKUP($C70,EURO!J:J,EURO!K:K),"-")</f>
        <v>-</v>
      </c>
      <c r="J70" s="1" t="str">
        <f>IFERROR(_xlfn.XLOOKUP($C70,Other!J:J,Other!K:K),"-")</f>
        <v>-</v>
      </c>
      <c r="K70" s="1" t="str">
        <f>IFERROR(_xlfn.XLOOKUP($C70,Premier!J:J,Premier!K:K),"-")</f>
        <v>-</v>
      </c>
      <c r="L70" s="1" t="str">
        <f>IFERROR(_xlfn.XLOOKUP($C70,LaLiga!K:K,LaLiga!L:L),"-")</f>
        <v>-</v>
      </c>
      <c r="M70" s="1" t="str">
        <f>IFERROR(_xlfn.XLOOKUP($C70,SerieA!J:J,SerieA!K:K),"-")</f>
        <v>-</v>
      </c>
    </row>
    <row r="71" spans="1:13" x14ac:dyDescent="0.35">
      <c r="A71" s="3">
        <f t="shared" si="4"/>
        <v>45337</v>
      </c>
      <c r="B71" s="5">
        <f t="shared" si="5"/>
        <v>4</v>
      </c>
      <c r="C71" s="9">
        <f t="shared" si="6"/>
        <v>70</v>
      </c>
      <c r="D71" s="6" t="str" cm="1">
        <f t="array" ref="D71">IFERROR(INDEX(F71:M71, MATCH(TRUE, F71:M71&lt;&gt;"-",0)),"")</f>
        <v>[{order:"70",result:"Spain 2-3 Nigeria",playerday:"Sunday Oliseh",year:"1998", category:"World Cup",prow:["Played WC 1998","DL","CC"], pcolumn: ["ESP","NGA","LaLigaWin"],ylink:"https://www.youtube.com/watch?v=qY5W9tmFLe8"}],</v>
      </c>
      <c r="E71" s="6" t="str">
        <f t="shared" si="7"/>
        <v>[{"order":"70","result":"Spain 2-3 Nigeria","playerday":"Sunday Oliseh","year":"1998", "category":"World Cup","prow":["Played WC 1998","DL","CC"], "pcolumn": ["ESP","NGA","LaLigaWin"],"ylink":"https://www.youtube.com/watch?v=qY5W9tmFLe8"}],</v>
      </c>
      <c r="F71" s="1" t="str">
        <f>IFERROR(_xlfn.XLOOKUP(C71,Champions!J:J,Champions!K:K),"-")</f>
        <v>-</v>
      </c>
      <c r="G71" s="1" t="str">
        <f>IFERROR(_xlfn.XLOOKUP($C71,EuropaL!J:J,EuropaL!K:K),"-")</f>
        <v>-</v>
      </c>
      <c r="H71" s="1" t="str">
        <f>IFERROR(_xlfn.XLOOKUP($C71,WC!J:J,WC!K:K),"-")</f>
        <v>[{order:"70",result:"Spain 2-3 Nigeria",playerday:"Sunday Oliseh",year:"1998", category:"World Cup",prow:["Played WC 1998","DL","CC"], pcolumn: ["ESP","NGA","LaLigaWin"],ylink:"https://www.youtube.com/watch?v=qY5W9tmFLe8"}],</v>
      </c>
      <c r="I71" s="1" t="str">
        <f>IFERROR(_xlfn.XLOOKUP($C71,EURO!J:J,EURO!K:K),"-")</f>
        <v>-</v>
      </c>
      <c r="J71" s="1" t="str">
        <f>IFERROR(_xlfn.XLOOKUP($C71,Other!J:J,Other!K:K),"-")</f>
        <v>-</v>
      </c>
      <c r="K71" s="1" t="str">
        <f>IFERROR(_xlfn.XLOOKUP($C71,Premier!J:J,Premier!K:K),"-")</f>
        <v>-</v>
      </c>
      <c r="L71" s="1" t="str">
        <f>IFERROR(_xlfn.XLOOKUP($C71,LaLiga!K:K,LaLiga!L:L),"-")</f>
        <v>-</v>
      </c>
      <c r="M71" s="1" t="str">
        <f>IFERROR(_xlfn.XLOOKUP($C71,SerieA!J:J,SerieA!K:K),"-")</f>
        <v>-</v>
      </c>
    </row>
    <row r="72" spans="1:13" x14ac:dyDescent="0.35">
      <c r="A72" s="3">
        <f t="shared" si="4"/>
        <v>45338</v>
      </c>
      <c r="B72" s="5">
        <f t="shared" si="5"/>
        <v>5</v>
      </c>
      <c r="C72" s="9">
        <f t="shared" si="6"/>
        <v>71</v>
      </c>
      <c r="D72" s="6" t="str" cm="1">
        <f t="array" ref="D72">IFERROR(INDEX(F72:M72, MATCH(TRUE, F72:M72&lt;&gt;"-",0)),"")</f>
        <v>[{order:"71",result:"Arsenal 6-0 Ludogorets",playerday:"Mesut Özil",year:"2016", category:"Europa League",prow:["CC","DL","CC"], pcolumn: ["Arsenal","BUL","EuropaWin"],ylink:"https://www.youtube.com/watch?v=pCLVHZ4rIIU"}],</v>
      </c>
      <c r="E72" s="6" t="str">
        <f t="shared" si="7"/>
        <v>[{"order":"71","result":"Arsenal 6-0 Ludogorets","playerday":"Mesut Özil","year":"2016", "category":"Europa League","prow":["CC","DL","CC"], "pcolumn": ["Arsenal","BUL","EuropaWin"],"ylink":"https://www.youtube.com/watch?v=pCLVHZ4rIIU"}],</v>
      </c>
      <c r="F72" s="1" t="str">
        <f>IFERROR(_xlfn.XLOOKUP(C72,Champions!J:J,Champions!K:K),"-")</f>
        <v>-</v>
      </c>
      <c r="G72" s="1" t="str">
        <f>IFERROR(_xlfn.XLOOKUP($C72,EuropaL!J:J,EuropaL!K:K),"-")</f>
        <v>[{order:"71",result:"Arsenal 6-0 Ludogorets",playerday:"Mesut Özil",year:"2016", category:"Europa League",prow:["CC","DL","CC"], pcolumn: ["Arsenal","BUL","EuropaWin"],ylink:"https://www.youtube.com/watch?v=pCLVHZ4rIIU"}],</v>
      </c>
      <c r="H72" s="1" t="str">
        <f>IFERROR(_xlfn.XLOOKUP($C72,WC!J:J,WC!K:K),"-")</f>
        <v>-</v>
      </c>
      <c r="I72" s="1" t="str">
        <f>IFERROR(_xlfn.XLOOKUP($C72,EURO!J:J,EURO!K:K),"-")</f>
        <v>-</v>
      </c>
      <c r="J72" s="1" t="str">
        <f>IFERROR(_xlfn.XLOOKUP($C72,Other!J:J,Other!K:K),"-")</f>
        <v>-</v>
      </c>
      <c r="K72" s="1" t="str">
        <f>IFERROR(_xlfn.XLOOKUP($C72,Premier!J:J,Premier!K:K),"-")</f>
        <v>-</v>
      </c>
      <c r="L72" s="1" t="str">
        <f>IFERROR(_xlfn.XLOOKUP($C72,LaLiga!K:K,LaLiga!L:L),"-")</f>
        <v>-</v>
      </c>
      <c r="M72" s="1" t="str">
        <f>IFERROR(_xlfn.XLOOKUP($C72,SerieA!J:J,SerieA!K:K),"-")</f>
        <v>-</v>
      </c>
    </row>
    <row r="73" spans="1:13" x14ac:dyDescent="0.35">
      <c r="A73" s="3">
        <f t="shared" si="4"/>
        <v>45339</v>
      </c>
      <c r="B73" s="5">
        <f t="shared" si="5"/>
        <v>6</v>
      </c>
      <c r="C73" s="9">
        <f t="shared" si="6"/>
        <v>72</v>
      </c>
      <c r="D73" s="6" t="str" cm="1">
        <f t="array" ref="D73">IFERROR(INDEX(F73:M73, MATCH(TRUE, F73:M73&lt;&gt;"-",0)),"")</f>
        <v>[{order:"72",result:"Roma 3-0 Barcelona",playerday:"Kostas Manolas",year:"2018", category:"Champions",prow:["DF","CC","DL"], pcolumn: ["Roma","Barcelona","GRE"],ylink:"https://www.youtube.com/watch?v=nZyQBKf4LbU"}],</v>
      </c>
      <c r="E73" s="6" t="str">
        <f t="shared" si="7"/>
        <v>[{"order":"72","result":"Roma 3-0 Barcelona","playerday":"Kostas Manolas","year":"2018", "category":"Champions","prow":["DF","CC","DL"], "pcolumn": ["Roma","Barcelona","GRE"],"ylink":"https://www.youtube.com/watch?v=nZyQBKf4LbU"}],</v>
      </c>
      <c r="F73" s="1" t="str">
        <f>IFERROR(_xlfn.XLOOKUP(C73,Champions!J:J,Champions!K:K),"-")</f>
        <v>[{order:"72",result:"Roma 3-0 Barcelona",playerday:"Kostas Manolas",year:"2018", category:"Champions",prow:["DF","CC","DL"], pcolumn: ["Roma","Barcelona","GRE"],ylink:"https://www.youtube.com/watch?v=nZyQBKf4LbU"}],</v>
      </c>
      <c r="G73" s="1" t="str">
        <f>IFERROR(_xlfn.XLOOKUP($C73,EuropaL!J:J,EuropaL!K:K),"-")</f>
        <v>-</v>
      </c>
      <c r="H73" s="1" t="str">
        <f>IFERROR(_xlfn.XLOOKUP($C73,WC!J:J,WC!K:K),"-")</f>
        <v>-</v>
      </c>
      <c r="I73" s="1" t="str">
        <f>IFERROR(_xlfn.XLOOKUP($C73,EURO!J:J,EURO!K:K),"-")</f>
        <v>-</v>
      </c>
      <c r="J73" s="1" t="str">
        <f>IFERROR(_xlfn.XLOOKUP($C73,Other!J:J,Other!K:K),"-")</f>
        <v>-</v>
      </c>
      <c r="K73" s="1" t="str">
        <f>IFERROR(_xlfn.XLOOKUP($C73,Premier!J:J,Premier!K:K),"-")</f>
        <v>-</v>
      </c>
      <c r="L73" s="1" t="str">
        <f>IFERROR(_xlfn.XLOOKUP($C73,LaLiga!K:K,LaLiga!L:L),"-")</f>
        <v>-</v>
      </c>
      <c r="M73" s="1" t="str">
        <f>IFERROR(_xlfn.XLOOKUP($C73,SerieA!J:J,SerieA!K:K),"-")</f>
        <v>-</v>
      </c>
    </row>
    <row r="74" spans="1:13" x14ac:dyDescent="0.35">
      <c r="A74" s="3">
        <f t="shared" si="4"/>
        <v>45340</v>
      </c>
      <c r="B74" s="5">
        <f t="shared" si="5"/>
        <v>7</v>
      </c>
      <c r="C74" s="9">
        <f t="shared" si="6"/>
        <v>73</v>
      </c>
      <c r="D74" s="6" t="str" cm="1">
        <f t="array" ref="D74">IFERROR(INDEX(F74:M74, MATCH(TRUE, F74:M74&lt;&gt;"-",0)),"")</f>
        <v>[{order:"73",result:"Brazil 3-2 Denmark",playerday:"Rivaldo",year:"1998", category:"World Cup",prow:["Played WC 1998","CC","Barcelona"], pcolumn: ["BRA","DEN","Olympiakos"],ylink:"https://www.youtube.com/watch?v=4JcwixRnFhs"}],</v>
      </c>
      <c r="E74" s="6" t="str">
        <f t="shared" si="7"/>
        <v>[{"order":"73","result":"Brazil 3-2 Denmark","playerday":"Rivaldo","year":"1998", "category":"World Cup","prow":["Played WC 1998","CC","Barcelona"], "pcolumn": ["BRA","DEN","Olympiakos"],"ylink":"https://www.youtube.com/watch?v=4JcwixRnFhs"}],</v>
      </c>
      <c r="F74" s="1" t="str">
        <f>IFERROR(_xlfn.XLOOKUP(C74,Champions!J:J,Champions!K:K),"-")</f>
        <v>-</v>
      </c>
      <c r="G74" s="1" t="str">
        <f>IFERROR(_xlfn.XLOOKUP($C74,EuropaL!J:J,EuropaL!K:K),"-")</f>
        <v>-</v>
      </c>
      <c r="H74" s="1" t="str">
        <f>IFERROR(_xlfn.XLOOKUP($C74,WC!J:J,WC!K:K),"-")</f>
        <v>[{order:"73",result:"Brazil 3-2 Denmark",playerday:"Rivaldo",year:"1998", category:"World Cup",prow:["Played WC 1998","CC","Barcelona"], pcolumn: ["BRA","DEN","Olympiakos"],ylink:"https://www.youtube.com/watch?v=4JcwixRnFhs"}],</v>
      </c>
      <c r="I74" s="1" t="str">
        <f>IFERROR(_xlfn.XLOOKUP($C74,EURO!J:J,EURO!K:K),"-")</f>
        <v>-</v>
      </c>
      <c r="J74" s="1" t="str">
        <f>IFERROR(_xlfn.XLOOKUP($C74,Other!J:J,Other!K:K),"-")</f>
        <v>-</v>
      </c>
      <c r="K74" s="1" t="str">
        <f>IFERROR(_xlfn.XLOOKUP($C74,Premier!J:J,Premier!K:K),"-")</f>
        <v>-</v>
      </c>
      <c r="L74" s="1" t="str">
        <f>IFERROR(_xlfn.XLOOKUP($C74,LaLiga!K:K,LaLiga!L:L),"-")</f>
        <v>-</v>
      </c>
      <c r="M74" s="1" t="str">
        <f>IFERROR(_xlfn.XLOOKUP($C74,SerieA!J:J,SerieA!K:K),"-")</f>
        <v>-</v>
      </c>
    </row>
    <row r="75" spans="1:13" x14ac:dyDescent="0.35">
      <c r="A75" s="3">
        <f t="shared" si="4"/>
        <v>45341</v>
      </c>
      <c r="B75" s="5">
        <f t="shared" si="5"/>
        <v>1</v>
      </c>
      <c r="C75" s="9">
        <f t="shared" si="6"/>
        <v>74</v>
      </c>
      <c r="D75" s="6" t="str" cm="1">
        <f t="array" ref="D75">IFERROR(INDEX(F75:M75, MATCH(TRUE, F75:M75&lt;&gt;"-",0)),"")</f>
        <v>[{order:"74",result:"Man City 1-0 Leicester",playerday:"Vincent Kompany",year:"2019", category:"Premier League",prow:["DF","Premier","PO"], pcolumn: ["Man City","Leicester","BEL"],ylink:"https://www.youtube.com/watch?v=SJlXFmLRdGI"}],</v>
      </c>
      <c r="E75" s="6" t="str">
        <f t="shared" si="7"/>
        <v>[{"order":"74","result":"Man City 1-0 Leicester","playerday":"Vincent Kompany","year":"2019", "category":"Premier League","prow":["DF","Premier","PO"], "pcolumn": ["Man City","Leicester","BEL"],"ylink":"https://www.youtube.com/watch?v=SJlXFmLRdGI"}],</v>
      </c>
      <c r="F75" s="1" t="str">
        <f>IFERROR(_xlfn.XLOOKUP(C75,Champions!J:J,Champions!K:K),"-")</f>
        <v>-</v>
      </c>
      <c r="G75" s="1" t="str">
        <f>IFERROR(_xlfn.XLOOKUP($C75,EuropaL!J:J,EuropaL!K:K),"-")</f>
        <v>-</v>
      </c>
      <c r="H75" s="1" t="str">
        <f>IFERROR(_xlfn.XLOOKUP($C75,WC!J:J,WC!K:K),"-")</f>
        <v>-</v>
      </c>
      <c r="I75" s="1" t="str">
        <f>IFERROR(_xlfn.XLOOKUP($C75,EURO!J:J,EURO!K:K),"-")</f>
        <v>-</v>
      </c>
      <c r="J75" s="1" t="str">
        <f>IFERROR(_xlfn.XLOOKUP($C75,Other!J:J,Other!K:K),"-")</f>
        <v>-</v>
      </c>
      <c r="K75" s="1" t="str">
        <f>IFERROR(_xlfn.XLOOKUP($C75,Premier!J:J,Premier!K:K),"-")</f>
        <v>[{order:"74",result:"Man City 1-0 Leicester",playerday:"Vincent Kompany",year:"2019", category:"Premier League",prow:["DF","Premier","PO"], pcolumn: ["Man City","Leicester","BEL"],ylink:"https://www.youtube.com/watch?v=SJlXFmLRdGI"}],</v>
      </c>
      <c r="L75" s="1" t="str">
        <f>IFERROR(_xlfn.XLOOKUP($C75,LaLiga!K:K,LaLiga!L:L),"-")</f>
        <v>-</v>
      </c>
      <c r="M75" s="1" t="str">
        <f>IFERROR(_xlfn.XLOOKUP($C75,SerieA!J:J,SerieA!K:K),"-")</f>
        <v>-</v>
      </c>
    </row>
    <row r="76" spans="1:13" x14ac:dyDescent="0.35">
      <c r="A76" s="3">
        <f t="shared" si="4"/>
        <v>45342</v>
      </c>
      <c r="B76" s="5">
        <f t="shared" si="5"/>
        <v>2</v>
      </c>
      <c r="C76" s="9">
        <f t="shared" si="6"/>
        <v>75</v>
      </c>
      <c r="D76" s="6" t="str" cm="1">
        <f t="array" ref="D76">IFERROR(INDEX(F76:M76, MATCH(TRUE, F76:M76&lt;&gt;"-",0)),"")</f>
        <v>[{order:"75",result:"Bayern 2-2 Leverkusen",playerday:"Harry Kane",year:"2023", category:"Other",prow:["Bayern","DF","DL"], pcolumn: ["Leverkusen","ENG","Tottenham"],ylink:"https://www.youtube.com/watch?v=vAvv8BUCqG4"}],</v>
      </c>
      <c r="E76" s="6" t="str">
        <f t="shared" si="7"/>
        <v>[{"order":"75","result":"Bayern 2-2 Leverkusen","playerday":"Harry Kane","year":"2023", "category":"Other","prow":["Bayern","DF","DL"], "pcolumn": ["Leverkusen","ENG","Tottenham"],"ylink":"https://www.youtube.com/watch?v=vAvv8BUCqG4"}],</v>
      </c>
      <c r="F76" s="1" t="str">
        <f>IFERROR(_xlfn.XLOOKUP(C76,Champions!J:J,Champions!K:K),"-")</f>
        <v>-</v>
      </c>
      <c r="G76" s="1" t="str">
        <f>IFERROR(_xlfn.XLOOKUP($C76,EuropaL!J:J,EuropaL!K:K),"-")</f>
        <v>-</v>
      </c>
      <c r="H76" s="1" t="str">
        <f>IFERROR(_xlfn.XLOOKUP($C76,WC!J:J,WC!K:K),"-")</f>
        <v>-</v>
      </c>
      <c r="I76" s="1" t="str">
        <f>IFERROR(_xlfn.XLOOKUP($C76,EURO!J:J,EURO!K:K),"-")</f>
        <v>-</v>
      </c>
      <c r="J76" s="1" t="str">
        <f>IFERROR(_xlfn.XLOOKUP($C76,Other!J:J,Other!K:K),"-")</f>
        <v>[{order:"75",result:"Bayern 2-2 Leverkusen",playerday:"Harry Kane",year:"2023", category:"Other",prow:["Bayern","DF","DL"], pcolumn: ["Leverkusen","ENG","Tottenham"],ylink:"https://www.youtube.com/watch?v=vAvv8BUCqG4"}],</v>
      </c>
      <c r="K76" s="1" t="str">
        <f>IFERROR(_xlfn.XLOOKUP($C76,Premier!J:J,Premier!K:K),"-")</f>
        <v>-</v>
      </c>
      <c r="L76" s="1" t="str">
        <f>IFERROR(_xlfn.XLOOKUP($C76,LaLiga!K:K,LaLiga!L:L),"-")</f>
        <v>-</v>
      </c>
      <c r="M76" s="1" t="str">
        <f>IFERROR(_xlfn.XLOOKUP($C76,SerieA!J:J,SerieA!K:K),"-")</f>
        <v>-</v>
      </c>
    </row>
    <row r="77" spans="1:13" x14ac:dyDescent="0.35">
      <c r="A77" s="3">
        <f t="shared" si="4"/>
        <v>45343</v>
      </c>
      <c r="B77" s="5">
        <f t="shared" si="5"/>
        <v>3</v>
      </c>
      <c r="C77" s="9">
        <f t="shared" si="6"/>
        <v>76</v>
      </c>
      <c r="D77" s="6" t="str" cm="1">
        <f t="array" ref="D77">IFERROR(INDEX(F77:M77, MATCH(TRUE, F77:M77&lt;&gt;"-",0)),"")</f>
        <v>[{order:"76",result:"Portugal 1-0 Netherlands",playerday:"Luís Figo",year:"2006", category:"World Cup",prow:["Played WC 2006","Real Madrid","Barcelona"], pcolumn: ["POR","NED","Premier"],ylink:"https://www.youtube.com/watch?v=cFDoPRSnefE"}],</v>
      </c>
      <c r="E77" s="6" t="str">
        <f t="shared" si="7"/>
        <v>[{"order":"76","result":"Portugal 1-0 Netherlands","playerday":"Luís Figo","year":"2006", "category":"World Cup","prow":["Played WC 2006","Real Madrid","Barcelona"], "pcolumn": ["POR","NED","Premier"],"ylink":"https://www.youtube.com/watch?v=cFDoPRSnefE"}],</v>
      </c>
      <c r="F77" s="1" t="str">
        <f>IFERROR(_xlfn.XLOOKUP(C77,Champions!J:J,Champions!K:K),"-")</f>
        <v>-</v>
      </c>
      <c r="G77" s="1" t="str">
        <f>IFERROR(_xlfn.XLOOKUP($C77,EuropaL!J:J,EuropaL!K:K),"-")</f>
        <v>-</v>
      </c>
      <c r="H77" s="1" t="str">
        <f>IFERROR(_xlfn.XLOOKUP($C77,WC!J:J,WC!K:K),"-")</f>
        <v>[{order:"76",result:"Portugal 1-0 Netherlands",playerday:"Luís Figo",year:"2006", category:"World Cup",prow:["Played WC 2006","Real Madrid","Barcelona"], pcolumn: ["POR","NED","Premier"],ylink:"https://www.youtube.com/watch?v=cFDoPRSnefE"}],</v>
      </c>
      <c r="I77" s="1" t="str">
        <f>IFERROR(_xlfn.XLOOKUP($C77,EURO!J:J,EURO!K:K),"-")</f>
        <v>-</v>
      </c>
      <c r="J77" s="1" t="str">
        <f>IFERROR(_xlfn.XLOOKUP($C77,Other!J:J,Other!K:K),"-")</f>
        <v>-</v>
      </c>
      <c r="K77" s="1" t="str">
        <f>IFERROR(_xlfn.XLOOKUP($C77,Premier!J:J,Premier!K:K),"-")</f>
        <v>-</v>
      </c>
      <c r="L77" s="1" t="str">
        <f>IFERROR(_xlfn.XLOOKUP($C77,LaLiga!K:K,LaLiga!L:L),"-")</f>
        <v>-</v>
      </c>
      <c r="M77" s="1" t="str">
        <f>IFERROR(_xlfn.XLOOKUP($C77,SerieA!J:J,SerieA!K:K),"-")</f>
        <v>-</v>
      </c>
    </row>
    <row r="78" spans="1:13" x14ac:dyDescent="0.35">
      <c r="A78" s="3">
        <f t="shared" si="4"/>
        <v>45344</v>
      </c>
      <c r="B78" s="5">
        <f t="shared" si="5"/>
        <v>4</v>
      </c>
      <c r="C78" s="9">
        <f t="shared" si="6"/>
        <v>77</v>
      </c>
      <c r="D78" s="6" t="str" cm="1">
        <f t="array" ref="D78">IFERROR(INDEX(F78:M78, MATCH(TRUE, F78:M78&lt;&gt;"-",0)),"")</f>
        <v>[{order:"77",result:"Juventus 3-0 Atlético",playerday:"Cristiano Ronaldo",year:"2019", category:"Champions",prow:["POR","ChampionsWin","Man Utd"], pcolumn: ["Juventus","Atletico","Sporting"],ylink:"https://www.youtube.com/watch?v=cLfSpFg6Pxg"}],</v>
      </c>
      <c r="E78" s="6" t="str">
        <f t="shared" si="7"/>
        <v>[{"order":"77","result":"Juventus 3-0 Atlético","playerday":"Cristiano Ronaldo","year":"2019", "category":"Champions","prow":["POR","ChampionsWin","Man Utd"], "pcolumn": ["Juventus","Atletico","Sporting"],"ylink":"https://www.youtube.com/watch?v=cLfSpFg6Pxg"}],</v>
      </c>
      <c r="F78" s="1" t="str">
        <f>IFERROR(_xlfn.XLOOKUP(C78,Champions!J:J,Champions!K:K),"-")</f>
        <v>[{order:"77",result:"Juventus 3-0 Atlético",playerday:"Cristiano Ronaldo",year:"2019", category:"Champions",prow:["POR","ChampionsWin","Man Utd"], pcolumn: ["Juventus","Atletico","Sporting"],ylink:"https://www.youtube.com/watch?v=cLfSpFg6Pxg"}],</v>
      </c>
      <c r="G78" s="1" t="str">
        <f>IFERROR(_xlfn.XLOOKUP($C78,EuropaL!J:J,EuropaL!K:K),"-")</f>
        <v>-</v>
      </c>
      <c r="H78" s="1" t="str">
        <f>IFERROR(_xlfn.XLOOKUP($C78,WC!J:J,WC!K:K),"-")</f>
        <v>-</v>
      </c>
      <c r="I78" s="1" t="str">
        <f>IFERROR(_xlfn.XLOOKUP($C78,EURO!J:J,EURO!K:K),"-")</f>
        <v>-</v>
      </c>
      <c r="J78" s="1" t="str">
        <f>IFERROR(_xlfn.XLOOKUP($C78,Other!J:J,Other!K:K),"-")</f>
        <v>-</v>
      </c>
      <c r="K78" s="1" t="str">
        <f>IFERROR(_xlfn.XLOOKUP($C78,Premier!J:J,Premier!K:K),"-")</f>
        <v>-</v>
      </c>
      <c r="L78" s="1" t="str">
        <f>IFERROR(_xlfn.XLOOKUP($C78,LaLiga!K:K,LaLiga!L:L),"-")</f>
        <v>-</v>
      </c>
      <c r="M78" s="1" t="str">
        <f>IFERROR(_xlfn.XLOOKUP($C78,SerieA!J:J,SerieA!K:K),"-")</f>
        <v>-</v>
      </c>
    </row>
    <row r="79" spans="1:13" x14ac:dyDescent="0.35">
      <c r="A79" s="3">
        <f t="shared" si="4"/>
        <v>45345</v>
      </c>
      <c r="B79" s="5">
        <f t="shared" si="5"/>
        <v>5</v>
      </c>
      <c r="C79" s="9">
        <f t="shared" si="6"/>
        <v>78</v>
      </c>
      <c r="D79" s="6" t="str" cm="1">
        <f t="array" ref="D79">IFERROR(INDEX(F79:M79, MATCH(TRUE, F79:M79&lt;&gt;"-",0)),"")</f>
        <v>[{order:"78",result:"R. Madrid 1-1 Lyon",playerday:"Gonzalo Higuaín",year:"2010", category:"Champions",prow:["DL","CC","Played WC 2010"], pcolumn: ["Real Madrid","Lyon","ARG"],ylink:"https://www.youtube.com/watch?v=XW2gWizQli8"}],</v>
      </c>
      <c r="E79" s="6" t="str">
        <f t="shared" si="7"/>
        <v>[{"order":"78","result":"R. Madrid 1-1 Lyon","playerday":"Gonzalo Higuaín","year":"2010", "category":"Champions","prow":["DL","CC","Played WC 2010"], "pcolumn": ["Real Madrid","Lyon","ARG"],"ylink":"https://www.youtube.com/watch?v=XW2gWizQli8"}],</v>
      </c>
      <c r="F79" s="1" t="str">
        <f>IFERROR(_xlfn.XLOOKUP(C79,Champions!J:J,Champions!K:K),"-")</f>
        <v>[{order:"78",result:"R. Madrid 1-1 Lyon",playerday:"Gonzalo Higuaín",year:"2010", category:"Champions",prow:["DL","CC","Played WC 2010"], pcolumn: ["Real Madrid","Lyon","ARG"],ylink:"https://www.youtube.com/watch?v=XW2gWizQli8"}],</v>
      </c>
      <c r="G79" s="1" t="str">
        <f>IFERROR(_xlfn.XLOOKUP($C79,EuropaL!J:J,EuropaL!K:K),"-")</f>
        <v>-</v>
      </c>
      <c r="H79" s="1" t="str">
        <f>IFERROR(_xlfn.XLOOKUP($C79,WC!J:J,WC!K:K),"-")</f>
        <v>-</v>
      </c>
      <c r="I79" s="1" t="str">
        <f>IFERROR(_xlfn.XLOOKUP($C79,EURO!J:J,EURO!K:K),"-")</f>
        <v>-</v>
      </c>
      <c r="J79" s="1" t="str">
        <f>IFERROR(_xlfn.XLOOKUP($C79,Other!J:J,Other!K:K),"-")</f>
        <v>-</v>
      </c>
      <c r="K79" s="1" t="str">
        <f>IFERROR(_xlfn.XLOOKUP($C79,Premier!J:J,Premier!K:K),"-")</f>
        <v>-</v>
      </c>
      <c r="L79" s="1" t="str">
        <f>IFERROR(_xlfn.XLOOKUP($C79,LaLiga!K:K,LaLiga!L:L),"-")</f>
        <v>-</v>
      </c>
      <c r="M79" s="1" t="str">
        <f>IFERROR(_xlfn.XLOOKUP($C79,SerieA!J:J,SerieA!K:K),"-")</f>
        <v>-</v>
      </c>
    </row>
    <row r="80" spans="1:13" x14ac:dyDescent="0.35">
      <c r="A80" s="3">
        <f t="shared" si="4"/>
        <v>45346</v>
      </c>
      <c r="B80" s="5">
        <f t="shared" si="5"/>
        <v>6</v>
      </c>
      <c r="C80" s="9">
        <f t="shared" si="6"/>
        <v>79</v>
      </c>
      <c r="D80" s="6" t="str" cm="1">
        <f t="array" ref="D80">IFERROR(INDEX(F80:M80, MATCH(TRUE, F80:M80&lt;&gt;"-",0)),"")</f>
        <v>[{order:"79",result:"Ajax 0-1 Juventus",playerday:"Pavel Nedvěd",year:"2004", category:"Champions",prow:["CC","DL","Played Euro 2004"], pcolumn: ["Ajax","Juventus","CZE"],ylink:"https://www.youtube.com/watch?v=8O6GHrPvumQ"}],</v>
      </c>
      <c r="E80" s="6" t="str">
        <f t="shared" si="7"/>
        <v>[{"order":"79","result":"Ajax 0-1 Juventus","playerday":"Pavel Nedvěd","year":"2004", "category":"Champions","prow":["CC","DL","Played Euro 2004"], "pcolumn": ["Ajax","Juventus","CZE"],"ylink":"https://www.youtube.com/watch?v=8O6GHrPvumQ"}],</v>
      </c>
      <c r="F80" s="1" t="str">
        <f>IFERROR(_xlfn.XLOOKUP(C80,Champions!J:J,Champions!K:K),"-")</f>
        <v>[{order:"79",result:"Ajax 0-1 Juventus",playerday:"Pavel Nedvěd",year:"2004", category:"Champions",prow:["CC","DL","Played Euro 2004"], pcolumn: ["Ajax","Juventus","CZE"],ylink:"https://www.youtube.com/watch?v=8O6GHrPvumQ"}],</v>
      </c>
      <c r="G80" s="1" t="str">
        <f>IFERROR(_xlfn.XLOOKUP($C80,EuropaL!J:J,EuropaL!K:K),"-")</f>
        <v>-</v>
      </c>
      <c r="H80" s="1" t="str">
        <f>IFERROR(_xlfn.XLOOKUP($C80,WC!J:J,WC!K:K),"-")</f>
        <v>-</v>
      </c>
      <c r="I80" s="1" t="str">
        <f>IFERROR(_xlfn.XLOOKUP($C80,EURO!J:J,EURO!K:K),"-")</f>
        <v>-</v>
      </c>
      <c r="J80" s="1" t="str">
        <f>IFERROR(_xlfn.XLOOKUP($C80,Other!J:J,Other!K:K),"-")</f>
        <v>-</v>
      </c>
      <c r="K80" s="1" t="str">
        <f>IFERROR(_xlfn.XLOOKUP($C80,Premier!J:J,Premier!K:K),"-")</f>
        <v>-</v>
      </c>
      <c r="L80" s="1" t="str">
        <f>IFERROR(_xlfn.XLOOKUP($C80,LaLiga!K:K,LaLiga!L:L),"-")</f>
        <v>-</v>
      </c>
      <c r="M80" s="1" t="str">
        <f>IFERROR(_xlfn.XLOOKUP($C80,SerieA!J:J,SerieA!K:K),"-")</f>
        <v>-</v>
      </c>
    </row>
    <row r="81" spans="1:13" x14ac:dyDescent="0.35">
      <c r="A81" s="3">
        <f t="shared" si="4"/>
        <v>45347</v>
      </c>
      <c r="B81" s="5">
        <f t="shared" si="5"/>
        <v>7</v>
      </c>
      <c r="C81" s="9">
        <f t="shared" si="6"/>
        <v>80</v>
      </c>
      <c r="D81" s="6" t="str" cm="1">
        <f t="array" ref="D81">IFERROR(INDEX(F81:M81, MATCH(TRUE, F81:M81&lt;&gt;"-",0)),"")</f>
        <v>[{order:"80",result:"Germany 1-0 USA",playerday:"Oliver Kahn",year:"2002", category:"World Cup",prow:["PO","Played WC 2002","CC"], pcolumn: ["GER","USA","Bayern"],ylink:"https://www.youtube.com/watch?v=ctBKzj6HUSk"}],</v>
      </c>
      <c r="E81" s="6" t="str">
        <f t="shared" si="7"/>
        <v>[{"order":"80","result":"Germany 1-0 USA","playerday":"Oliver Kahn","year":"2002", "category":"World Cup","prow":["PO","Played WC 2002","CC"], "pcolumn": ["GER","USA","Bayern"],"ylink":"https://www.youtube.com/watch?v=ctBKzj6HUSk"}],</v>
      </c>
      <c r="F81" s="1" t="str">
        <f>IFERROR(_xlfn.XLOOKUP(C81,Champions!J:J,Champions!K:K),"-")</f>
        <v>-</v>
      </c>
      <c r="G81" s="1" t="str">
        <f>IFERROR(_xlfn.XLOOKUP($C81,EuropaL!J:J,EuropaL!K:K),"-")</f>
        <v>-</v>
      </c>
      <c r="H81" s="1" t="str">
        <f>IFERROR(_xlfn.XLOOKUP($C81,WC!J:J,WC!K:K),"-")</f>
        <v>[{order:"80",result:"Germany 1-0 USA",playerday:"Oliver Kahn",year:"2002", category:"World Cup",prow:["PO","Played WC 2002","CC"], pcolumn: ["GER","USA","Bayern"],ylink:"https://www.youtube.com/watch?v=ctBKzj6HUSk"}],</v>
      </c>
      <c r="I81" s="1" t="str">
        <f>IFERROR(_xlfn.XLOOKUP($C81,EURO!J:J,EURO!K:K),"-")</f>
        <v>-</v>
      </c>
      <c r="J81" s="1" t="str">
        <f>IFERROR(_xlfn.XLOOKUP($C81,Other!J:J,Other!K:K),"-")</f>
        <v>-</v>
      </c>
      <c r="K81" s="1" t="str">
        <f>IFERROR(_xlfn.XLOOKUP($C81,Premier!J:J,Premier!K:K),"-")</f>
        <v>-</v>
      </c>
      <c r="L81" s="1" t="str">
        <f>IFERROR(_xlfn.XLOOKUP($C81,LaLiga!K:K,LaLiga!L:L),"-")</f>
        <v>-</v>
      </c>
      <c r="M81" s="1" t="str">
        <f>IFERROR(_xlfn.XLOOKUP($C81,SerieA!J:J,SerieA!K:K),"-")</f>
        <v>-</v>
      </c>
    </row>
    <row r="82" spans="1:13" x14ac:dyDescent="0.35">
      <c r="A82" s="3">
        <f t="shared" si="4"/>
        <v>45348</v>
      </c>
      <c r="B82" s="5">
        <f t="shared" si="5"/>
        <v>1</v>
      </c>
      <c r="C82" s="9">
        <f t="shared" si="6"/>
        <v>81</v>
      </c>
      <c r="D82" s="6" t="str" cm="1">
        <f t="array" ref="D82">IFERROR(INDEX(F82:M82, MATCH(TRUE, F82:M82&lt;&gt;"-",0)),"")</f>
        <v>[{order:"81",result:"Brazil 2-0 Serbia",playerday:"Richarlison",year:"2022", category:"World Cup",prow:["DL","Played WC 2022","DF"], pcolumn: ["BRA","SRB","Tottenham"],ylink:"https://www.youtube.com/watch?v=kL0IkvLrQLM"}],</v>
      </c>
      <c r="E82" s="6" t="str">
        <f t="shared" si="7"/>
        <v>[{"order":"81","result":"Brazil 2-0 Serbia","playerday":"Richarlison","year":"2022", "category":"World Cup","prow":["DL","Played WC 2022","DF"], "pcolumn": ["BRA","SRB","Tottenham"],"ylink":"https://www.youtube.com/watch?v=kL0IkvLrQLM"}],</v>
      </c>
      <c r="F82" s="1" t="str">
        <f>IFERROR(_xlfn.XLOOKUP(C82,Champions!J:J,Champions!K:K),"-")</f>
        <v>-</v>
      </c>
      <c r="G82" s="1" t="str">
        <f>IFERROR(_xlfn.XLOOKUP($C82,EuropaL!J:J,EuropaL!K:K),"-")</f>
        <v>-</v>
      </c>
      <c r="H82" s="1" t="str">
        <f>IFERROR(_xlfn.XLOOKUP($C82,WC!J:J,WC!K:K),"-")</f>
        <v>[{order:"81",result:"Brazil 2-0 Serbia",playerday:"Richarlison",year:"2022", category:"World Cup",prow:["DL","Played WC 2022","DF"], pcolumn: ["BRA","SRB","Tottenham"],ylink:"https://www.youtube.com/watch?v=kL0IkvLrQLM"}],</v>
      </c>
      <c r="I82" s="1" t="str">
        <f>IFERROR(_xlfn.XLOOKUP($C82,EURO!J:J,EURO!K:K),"-")</f>
        <v>-</v>
      </c>
      <c r="J82" s="1" t="str">
        <f>IFERROR(_xlfn.XLOOKUP($C82,Other!J:J,Other!K:K),"-")</f>
        <v>-</v>
      </c>
      <c r="K82" s="1" t="str">
        <f>IFERROR(_xlfn.XLOOKUP($C82,Premier!J:J,Premier!K:K),"-")</f>
        <v>-</v>
      </c>
      <c r="L82" s="1" t="str">
        <f>IFERROR(_xlfn.XLOOKUP($C82,LaLiga!K:K,LaLiga!L:L),"-")</f>
        <v>-</v>
      </c>
      <c r="M82" s="1" t="str">
        <f>IFERROR(_xlfn.XLOOKUP($C82,SerieA!J:J,SerieA!K:K),"-")</f>
        <v>-</v>
      </c>
    </row>
    <row r="83" spans="1:13" x14ac:dyDescent="0.35">
      <c r="A83" s="3">
        <f t="shared" si="4"/>
        <v>45349</v>
      </c>
      <c r="B83" s="5">
        <f t="shared" si="5"/>
        <v>2</v>
      </c>
      <c r="C83" s="9">
        <f t="shared" si="6"/>
        <v>82</v>
      </c>
      <c r="D83" s="6" t="str" cm="1">
        <f t="array" ref="D83">IFERROR(INDEX(F83:M83, MATCH(TRUE, F83:M83&lt;&gt;"-",0)),"")</f>
        <v>[{order:"82",result:"River 3-1 Boca",playerday:"Lucas Pratto",year:"2018", category:"Other",prow:["DL","DL","DL"], pcolumn: ["ARG","ARG","ARG"],ylink:"https://www.youtube.com/watch?v=PM8SFdMVA-s"}],</v>
      </c>
      <c r="E83" s="6" t="str">
        <f t="shared" si="7"/>
        <v>[{"order":"82","result":"River 3-1 Boca","playerday":"Lucas Pratto","year":"2018", "category":"Other","prow":["DL","DL","DL"], "pcolumn": ["ARG","ARG","ARG"],"ylink":"https://www.youtube.com/watch?v=PM8SFdMVA-s"}],</v>
      </c>
      <c r="F83" s="1" t="str">
        <f>IFERROR(_xlfn.XLOOKUP(C83,Champions!J:J,Champions!K:K),"-")</f>
        <v>-</v>
      </c>
      <c r="G83" s="1" t="str">
        <f>IFERROR(_xlfn.XLOOKUP($C83,EuropaL!J:J,EuropaL!K:K),"-")</f>
        <v>-</v>
      </c>
      <c r="H83" s="1" t="str">
        <f>IFERROR(_xlfn.XLOOKUP($C83,WC!J:J,WC!K:K),"-")</f>
        <v>-</v>
      </c>
      <c r="I83" s="1" t="str">
        <f>IFERROR(_xlfn.XLOOKUP($C83,EURO!J:J,EURO!K:K),"-")</f>
        <v>-</v>
      </c>
      <c r="J83" s="1" t="str">
        <f>IFERROR(_xlfn.XLOOKUP($C83,Other!J:J,Other!K:K),"-")</f>
        <v>[{order:"82",result:"River 3-1 Boca",playerday:"Lucas Pratto",year:"2018", category:"Other",prow:["DL","DL","DL"], pcolumn: ["ARG","ARG","ARG"],ylink:"https://www.youtube.com/watch?v=PM8SFdMVA-s"}],</v>
      </c>
      <c r="K83" s="1" t="str">
        <f>IFERROR(_xlfn.XLOOKUP($C83,Premier!J:J,Premier!K:K),"-")</f>
        <v>-</v>
      </c>
      <c r="L83" s="1" t="str">
        <f>IFERROR(_xlfn.XLOOKUP($C83,LaLiga!K:K,LaLiga!L:L),"-")</f>
        <v>-</v>
      </c>
      <c r="M83" s="1" t="str">
        <f>IFERROR(_xlfn.XLOOKUP($C83,SerieA!J:J,SerieA!K:K),"-")</f>
        <v>-</v>
      </c>
    </row>
    <row r="84" spans="1:13" x14ac:dyDescent="0.35">
      <c r="A84" s="3">
        <f t="shared" si="4"/>
        <v>45350</v>
      </c>
      <c r="B84" s="5">
        <f t="shared" si="5"/>
        <v>3</v>
      </c>
      <c r="C84" s="9">
        <f t="shared" si="6"/>
        <v>83</v>
      </c>
      <c r="D84" s="6" t="str" cm="1">
        <f t="array" ref="D84">IFERROR(INDEX(F84:M84, MATCH(TRUE, F84:M84&lt;&gt;"-",0)),"")</f>
        <v>[{order:"83",result:"Galatasaray 3-2 Monaco",playerday:"Gheorghe Hagi",year:"2000", category:"Champions",prow:["DL","CC","Played Euro 2000"], pcolumn: ["Galatasaray","Monaco","ROU"],ylink:"https://www.youtube.com/watch?v=2o18LN-ml4Y"}],</v>
      </c>
      <c r="E84" s="6" t="str">
        <f t="shared" si="7"/>
        <v>[{"order":"83","result":"Galatasaray 3-2 Monaco","playerday":"Gheorghe Hagi","year":"2000", "category":"Champions","prow":["DL","CC","Played Euro 2000"], "pcolumn": ["Galatasaray","Monaco","ROU"],"ylink":"https://www.youtube.com/watch?v=2o18LN-ml4Y"}],</v>
      </c>
      <c r="F84" s="1" t="str">
        <f>IFERROR(_xlfn.XLOOKUP(C84,Champions!J:J,Champions!K:K),"-")</f>
        <v>[{order:"83",result:"Galatasaray 3-2 Monaco",playerday:"Gheorghe Hagi",year:"2000", category:"Champions",prow:["DL","CC","Played Euro 2000"], pcolumn: ["Galatasaray","Monaco","ROU"],ylink:"https://www.youtube.com/watch?v=2o18LN-ml4Y"}],</v>
      </c>
      <c r="G84" s="1" t="str">
        <f>IFERROR(_xlfn.XLOOKUP($C84,EuropaL!J:J,EuropaL!K:K),"-")</f>
        <v>-</v>
      </c>
      <c r="H84" s="1" t="str">
        <f>IFERROR(_xlfn.XLOOKUP($C84,WC!J:J,WC!K:K),"-")</f>
        <v>-</v>
      </c>
      <c r="I84" s="1" t="str">
        <f>IFERROR(_xlfn.XLOOKUP($C84,EURO!J:J,EURO!K:K),"-")</f>
        <v>-</v>
      </c>
      <c r="J84" s="1" t="str">
        <f>IFERROR(_xlfn.XLOOKUP($C84,Other!J:J,Other!K:K),"-")</f>
        <v>-</v>
      </c>
      <c r="K84" s="1" t="str">
        <f>IFERROR(_xlfn.XLOOKUP($C84,Premier!J:J,Premier!K:K),"-")</f>
        <v>-</v>
      </c>
      <c r="L84" s="1" t="str">
        <f>IFERROR(_xlfn.XLOOKUP($C84,LaLiga!K:K,LaLiga!L:L),"-")</f>
        <v>-</v>
      </c>
      <c r="M84" s="1" t="str">
        <f>IFERROR(_xlfn.XLOOKUP($C84,SerieA!J:J,SerieA!K:K),"-")</f>
        <v>-</v>
      </c>
    </row>
    <row r="85" spans="1:13" x14ac:dyDescent="0.35">
      <c r="A85" s="3">
        <f t="shared" si="4"/>
        <v>45351</v>
      </c>
      <c r="B85" s="5">
        <f t="shared" si="5"/>
        <v>4</v>
      </c>
      <c r="C85" s="9">
        <f t="shared" si="6"/>
        <v>84</v>
      </c>
      <c r="D85" s="6" t="str" cm="1">
        <f t="array" ref="D85">IFERROR(INDEX(F85:M85, MATCH(TRUE, F85:M85&lt;&gt;"-",0)),"")</f>
        <v>[{order:"84",result:"Inter 2-0 Bayern",playerday:"Diego Milito",year:"2010", category:"Champions",prow:["ChampionsWin","SerieAWin","Played WC 2010"], pcolumn: ["Inter","Bayern","ARG"],ylink:"https://www.youtube.com/watch?v=1ahQNqglBJI"}],</v>
      </c>
      <c r="E85" s="6" t="str">
        <f t="shared" si="7"/>
        <v>[{"order":"84","result":"Inter 2-0 Bayern","playerday":"Diego Milito","year":"2010", "category":"Champions","prow":["ChampionsWin","SerieAWin","Played WC 2010"], "pcolumn": ["Inter","Bayern","ARG"],"ylink":"https://www.youtube.com/watch?v=1ahQNqglBJI"}],</v>
      </c>
      <c r="F85" s="1" t="str">
        <f>IFERROR(_xlfn.XLOOKUP(C85,Champions!J:J,Champions!K:K),"-")</f>
        <v>[{order:"84",result:"Inter 2-0 Bayern",playerday:"Diego Milito",year:"2010", category:"Champions",prow:["ChampionsWin","SerieAWin","Played WC 2010"], pcolumn: ["Inter","Bayern","ARG"],ylink:"https://www.youtube.com/watch?v=1ahQNqglBJI"}],</v>
      </c>
      <c r="G85" s="1" t="str">
        <f>IFERROR(_xlfn.XLOOKUP($C85,EuropaL!J:J,EuropaL!K:K),"-")</f>
        <v>-</v>
      </c>
      <c r="H85" s="1" t="str">
        <f>IFERROR(_xlfn.XLOOKUP($C85,WC!J:J,WC!K:K),"-")</f>
        <v>-</v>
      </c>
      <c r="I85" s="1" t="str">
        <f>IFERROR(_xlfn.XLOOKUP($C85,EURO!J:J,EURO!K:K),"-")</f>
        <v>-</v>
      </c>
      <c r="J85" s="1" t="str">
        <f>IFERROR(_xlfn.XLOOKUP($C85,Other!J:J,Other!K:K),"-")</f>
        <v>-</v>
      </c>
      <c r="K85" s="1" t="str">
        <f>IFERROR(_xlfn.XLOOKUP($C85,Premier!J:J,Premier!K:K),"-")</f>
        <v>-</v>
      </c>
      <c r="L85" s="1" t="str">
        <f>IFERROR(_xlfn.XLOOKUP($C85,LaLiga!K:K,LaLiga!L:L),"-")</f>
        <v>-</v>
      </c>
      <c r="M85" s="1" t="str">
        <f>IFERROR(_xlfn.XLOOKUP($C85,SerieA!J:J,SerieA!K:K),"-")</f>
        <v>-</v>
      </c>
    </row>
    <row r="86" spans="1:13" x14ac:dyDescent="0.35">
      <c r="A86" s="3">
        <f t="shared" si="4"/>
        <v>45352</v>
      </c>
      <c r="B86" s="5">
        <f t="shared" si="5"/>
        <v>5</v>
      </c>
      <c r="C86" s="9">
        <f t="shared" si="6"/>
        <v>85</v>
      </c>
      <c r="D86" s="6" t="str" cm="1">
        <f t="array" ref="D86">IFERROR(INDEX(F86:M86, MATCH(TRUE, F86:M86&lt;&gt;"-",0)),"")</f>
        <v>[{order:"85",result:"Barcelona 4-0 Villarreal",playerday:"Ronaldinho",year:"2006", category:"LaLiga",prow:["Played WC 2006","LaLigaWin","BRA"], pcolumn: ["Barcelona","Villarreal","Milan"],ylink:"https://www.youtube.com/watch?v=DH_gBJT9bAg"}],</v>
      </c>
      <c r="E86" s="6" t="str">
        <f t="shared" si="7"/>
        <v>[{"order":"85","result":"Barcelona 4-0 Villarreal","playerday":"Ronaldinho","year":"2006", "category":"LaLiga","prow":["Played WC 2006","LaLigaWin","BRA"], "pcolumn": ["Barcelona","Villarreal","Milan"],"ylink":"https://www.youtube.com/watch?v=DH_gBJT9bAg"}],</v>
      </c>
      <c r="F86" s="1" t="str">
        <f>IFERROR(_xlfn.XLOOKUP(C86,Champions!J:J,Champions!K:K),"-")</f>
        <v>-</v>
      </c>
      <c r="G86" s="1" t="str">
        <f>IFERROR(_xlfn.XLOOKUP($C86,EuropaL!J:J,EuropaL!K:K),"-")</f>
        <v>-</v>
      </c>
      <c r="H86" s="1" t="str">
        <f>IFERROR(_xlfn.XLOOKUP($C86,WC!J:J,WC!K:K),"-")</f>
        <v>-</v>
      </c>
      <c r="I86" s="1" t="str">
        <f>IFERROR(_xlfn.XLOOKUP($C86,EURO!J:J,EURO!K:K),"-")</f>
        <v>-</v>
      </c>
      <c r="J86" s="1" t="str">
        <f>IFERROR(_xlfn.XLOOKUP($C86,Other!J:J,Other!K:K),"-")</f>
        <v>-</v>
      </c>
      <c r="K86" s="1" t="str">
        <f>IFERROR(_xlfn.XLOOKUP($C86,Premier!J:J,Premier!K:K),"-")</f>
        <v>-</v>
      </c>
      <c r="L86" s="1" t="str">
        <f>IFERROR(_xlfn.XLOOKUP($C86,LaLiga!K:K,LaLiga!L:L),"-")</f>
        <v>[{order:"85",result:"Barcelona 4-0 Villarreal",playerday:"Ronaldinho",year:"2006", category:"LaLiga",prow:["Played WC 2006","LaLigaWin","BRA"], pcolumn: ["Barcelona","Villarreal","Milan"],ylink:"https://www.youtube.com/watch?v=DH_gBJT9bAg"}],</v>
      </c>
      <c r="M86" s="1" t="str">
        <f>IFERROR(_xlfn.XLOOKUP($C86,SerieA!J:J,SerieA!K:K),"-")</f>
        <v>-</v>
      </c>
    </row>
    <row r="87" spans="1:13" x14ac:dyDescent="0.35">
      <c r="A87" s="3">
        <f t="shared" si="4"/>
        <v>45353</v>
      </c>
      <c r="B87" s="5">
        <f t="shared" si="5"/>
        <v>6</v>
      </c>
      <c r="C87" s="9">
        <f t="shared" si="6"/>
        <v>86</v>
      </c>
      <c r="D87" s="6" t="str" cm="1">
        <f t="array" ref="D87">IFERROR(INDEX(F87:M87, MATCH(TRUE, F87:M87&lt;&gt;"-",0)),"")</f>
        <v>[{order:"86",result:"Sweden 1-1 Italy",playerday:"Antonio Cassano",year:"2004", category:"EURO",prow:["Played Euro 2004","DL","CC"], pcolumn: ["SWE","Roma","SerieAWin"],ylink:"https://www.youtube.com/watch?v=kwdGw2Zu_jo"}],</v>
      </c>
      <c r="E87" s="6" t="str">
        <f t="shared" si="7"/>
        <v>[{"order":"86","result":"Sweden 1-1 Italy","playerday":"Antonio Cassano","year":"2004", "category":"EURO","prow":["Played Euro 2004","DL","CC"], "pcolumn": ["SWE","Roma","SerieAWin"],"ylink":"https://www.youtube.com/watch?v=kwdGw2Zu_jo"}],</v>
      </c>
      <c r="F87" s="1" t="str">
        <f>IFERROR(_xlfn.XLOOKUP(C87,Champions!J:J,Champions!K:K),"-")</f>
        <v>-</v>
      </c>
      <c r="G87" s="1" t="str">
        <f>IFERROR(_xlfn.XLOOKUP($C87,EuropaL!J:J,EuropaL!K:K),"-")</f>
        <v>-</v>
      </c>
      <c r="H87" s="1" t="str">
        <f>IFERROR(_xlfn.XLOOKUP($C87,WC!J:J,WC!K:K),"-")</f>
        <v>-</v>
      </c>
      <c r="I87" s="1" t="str">
        <f>IFERROR(_xlfn.XLOOKUP($C87,EURO!J:J,EURO!K:K),"-")</f>
        <v>[{order:"86",result:"Sweden 1-1 Italy",playerday:"Antonio Cassano",year:"2004", category:"EURO",prow:["Played Euro 2004","DL","CC"], pcolumn: ["SWE","Roma","SerieAWin"],ylink:"https://www.youtube.com/watch?v=kwdGw2Zu_jo"}],</v>
      </c>
      <c r="J87" s="1" t="str">
        <f>IFERROR(_xlfn.XLOOKUP($C87,Other!J:J,Other!K:K),"-")</f>
        <v>-</v>
      </c>
      <c r="K87" s="1" t="str">
        <f>IFERROR(_xlfn.XLOOKUP($C87,Premier!J:J,Premier!K:K),"-")</f>
        <v>-</v>
      </c>
      <c r="L87" s="1" t="str">
        <f>IFERROR(_xlfn.XLOOKUP($C87,LaLiga!K:K,LaLiga!L:L),"-")</f>
        <v>-</v>
      </c>
      <c r="M87" s="1" t="str">
        <f>IFERROR(_xlfn.XLOOKUP($C87,SerieA!J:J,SerieA!K:K),"-")</f>
        <v>-</v>
      </c>
    </row>
    <row r="88" spans="1:13" x14ac:dyDescent="0.35">
      <c r="A88" s="3">
        <f t="shared" si="4"/>
        <v>45354</v>
      </c>
      <c r="B88" s="5">
        <f t="shared" si="5"/>
        <v>7</v>
      </c>
      <c r="C88" s="9">
        <f t="shared" si="6"/>
        <v>87</v>
      </c>
      <c r="D88" s="6" t="str" cm="1">
        <f t="array" ref="D88">IFERROR(INDEX(F88:M88, MATCH(TRUE, F88:M88&lt;&gt;"-",0)),"")</f>
        <v>[{order:"87",result:"Chelsea 1-1 Bayern",playerday:"Didier Drogba",year:"2012", category:"Champions",prow:["Chelsea","DL","Premier"], pcolumn: ["Bayern","CIV","ChampionsWin"],ylink:"https://www.youtube.com/watch?v=lBP7QQYN1IU"}],</v>
      </c>
      <c r="E88" s="6" t="str">
        <f t="shared" si="7"/>
        <v>[{"order":"87","result":"Chelsea 1-1 Bayern","playerday":"Didier Drogba","year":"2012", "category":"Champions","prow":["Chelsea","DL","Premier"], "pcolumn": ["Bayern","CIV","ChampionsWin"],"ylink":"https://www.youtube.com/watch?v=lBP7QQYN1IU"}],</v>
      </c>
      <c r="F88" s="1" t="str">
        <f>IFERROR(_xlfn.XLOOKUP(C88,Champions!J:J,Champions!K:K),"-")</f>
        <v>[{order:"87",result:"Chelsea 1-1 Bayern",playerday:"Didier Drogba",year:"2012", category:"Champions",prow:["Chelsea","DL","Premier"], pcolumn: ["Bayern","CIV","ChampionsWin"],ylink:"https://www.youtube.com/watch?v=lBP7QQYN1IU"}],</v>
      </c>
      <c r="G88" s="1" t="str">
        <f>IFERROR(_xlfn.XLOOKUP($C88,EuropaL!J:J,EuropaL!K:K),"-")</f>
        <v>-</v>
      </c>
      <c r="H88" s="1" t="str">
        <f>IFERROR(_xlfn.XLOOKUP($C88,WC!J:J,WC!K:K),"-")</f>
        <v>-</v>
      </c>
      <c r="I88" s="1" t="str">
        <f>IFERROR(_xlfn.XLOOKUP($C88,EURO!J:J,EURO!K:K),"-")</f>
        <v>-</v>
      </c>
      <c r="J88" s="1" t="str">
        <f>IFERROR(_xlfn.XLOOKUP($C88,Other!J:J,Other!K:K),"-")</f>
        <v>-</v>
      </c>
      <c r="K88" s="1" t="str">
        <f>IFERROR(_xlfn.XLOOKUP($C88,Premier!J:J,Premier!K:K),"-")</f>
        <v>-</v>
      </c>
      <c r="L88" s="1" t="str">
        <f>IFERROR(_xlfn.XLOOKUP($C88,LaLiga!K:K,LaLiga!L:L),"-")</f>
        <v>-</v>
      </c>
      <c r="M88" s="1" t="str">
        <f>IFERROR(_xlfn.XLOOKUP($C88,SerieA!J:J,SerieA!K:K),"-")</f>
        <v>-</v>
      </c>
    </row>
    <row r="89" spans="1:13" x14ac:dyDescent="0.35">
      <c r="A89" s="3">
        <f t="shared" si="4"/>
        <v>45355</v>
      </c>
      <c r="B89" s="5">
        <f t="shared" si="5"/>
        <v>1</v>
      </c>
      <c r="C89" s="9">
        <f t="shared" si="6"/>
        <v>88</v>
      </c>
      <c r="D89" s="6" t="str" cm="1">
        <f t="array" ref="D89">IFERROR(INDEX(F89:M89, MATCH(TRUE, F89:M89&lt;&gt;"-",0)),"")</f>
        <v>[{order:"88",result:"England 1-1 USA",playerday:"Clint Dempsey",year:"2010", category:"World Cup",prow:["Played WC 2010","PO","CC"], pcolumn: ["USA","ENG","Tottenham"],ylink:"https://www.youtube.com/watch?v=8ahf8b7ex8U"}],</v>
      </c>
      <c r="E89" s="6" t="str">
        <f t="shared" si="7"/>
        <v>[{"order":"88","result":"England 1-1 USA","playerday":"Clint Dempsey","year":"2010", "category":"World Cup","prow":["Played WC 2010","PO","CC"], "pcolumn": ["USA","ENG","Tottenham"],"ylink":"https://www.youtube.com/watch?v=8ahf8b7ex8U"}],</v>
      </c>
      <c r="F89" s="1" t="str">
        <f>IFERROR(_xlfn.XLOOKUP(C89,Champions!J:J,Champions!K:K),"-")</f>
        <v>-</v>
      </c>
      <c r="G89" s="1" t="str">
        <f>IFERROR(_xlfn.XLOOKUP($C89,EuropaL!J:J,EuropaL!K:K),"-")</f>
        <v>-</v>
      </c>
      <c r="H89" s="1" t="str">
        <f>IFERROR(_xlfn.XLOOKUP($C89,WC!J:J,WC!K:K),"-")</f>
        <v>[{order:"88",result:"England 1-1 USA",playerday:"Clint Dempsey",year:"2010", category:"World Cup",prow:["Played WC 2010","PO","CC"], pcolumn: ["USA","ENG","Tottenham"],ylink:"https://www.youtube.com/watch?v=8ahf8b7ex8U"}],</v>
      </c>
      <c r="I89" s="1" t="str">
        <f>IFERROR(_xlfn.XLOOKUP($C89,EURO!J:J,EURO!K:K),"-")</f>
        <v>-</v>
      </c>
      <c r="J89" s="1" t="str">
        <f>IFERROR(_xlfn.XLOOKUP($C89,Other!J:J,Other!K:K),"-")</f>
        <v>-</v>
      </c>
      <c r="K89" s="1" t="str">
        <f>IFERROR(_xlfn.XLOOKUP($C89,Premier!J:J,Premier!K:K),"-")</f>
        <v>-</v>
      </c>
      <c r="L89" s="1" t="str">
        <f>IFERROR(_xlfn.XLOOKUP($C89,LaLiga!K:K,LaLiga!L:L),"-")</f>
        <v>-</v>
      </c>
      <c r="M89" s="1" t="str">
        <f>IFERROR(_xlfn.XLOOKUP($C89,SerieA!J:J,SerieA!K:K),"-")</f>
        <v>-</v>
      </c>
    </row>
    <row r="90" spans="1:13" x14ac:dyDescent="0.35">
      <c r="A90" s="3">
        <f t="shared" si="4"/>
        <v>45356</v>
      </c>
      <c r="B90" s="5">
        <f t="shared" si="5"/>
        <v>2</v>
      </c>
      <c r="C90" s="9">
        <f t="shared" si="6"/>
        <v>89</v>
      </c>
      <c r="D90" s="6" t="str" cm="1">
        <f t="array" ref="D90">IFERROR(INDEX(F90:M90, MATCH(TRUE, F90:M90&lt;&gt;"-",0)),"")</f>
        <v>[{order:"89",result:"Bayern 1-0 PSG",playerday:"Kingsley Coman",year:"2020", category:"Champions",prow:["Bayern","ChampionsWin","CC"], pcolumn: ["ParisSG","FRA","Juventus"],ylink:"https://www.youtube.com/watch?v=NXmIwrW-7HM"}],</v>
      </c>
      <c r="E90" s="6" t="str">
        <f t="shared" si="7"/>
        <v>[{"order":"89","result":"Bayern 1-0 PSG","playerday":"Kingsley Coman","year":"2020", "category":"Champions","prow":["Bayern","ChampionsWin","CC"], "pcolumn": ["ParisSG","FRA","Juventus"],"ylink":"https://www.youtube.com/watch?v=NXmIwrW-7HM"}],</v>
      </c>
      <c r="F90" s="1" t="str">
        <f>IFERROR(_xlfn.XLOOKUP(C90,Champions!J:J,Champions!K:K),"-")</f>
        <v>[{order:"89",result:"Bayern 1-0 PSG",playerday:"Kingsley Coman",year:"2020", category:"Champions",prow:["Bayern","ChampionsWin","CC"], pcolumn: ["ParisSG","FRA","Juventus"],ylink:"https://www.youtube.com/watch?v=NXmIwrW-7HM"}],</v>
      </c>
      <c r="G90" s="1" t="str">
        <f>IFERROR(_xlfn.XLOOKUP($C90,EuropaL!J:J,EuropaL!K:K),"-")</f>
        <v>-</v>
      </c>
      <c r="H90" s="1" t="str">
        <f>IFERROR(_xlfn.XLOOKUP($C90,WC!J:J,WC!K:K),"-")</f>
        <v>-</v>
      </c>
      <c r="I90" s="1" t="str">
        <f>IFERROR(_xlfn.XLOOKUP($C90,EURO!J:J,EURO!K:K),"-")</f>
        <v>-</v>
      </c>
      <c r="J90" s="1" t="str">
        <f>IFERROR(_xlfn.XLOOKUP($C90,Other!J:J,Other!K:K),"-")</f>
        <v>-</v>
      </c>
      <c r="K90" s="1" t="str">
        <f>IFERROR(_xlfn.XLOOKUP($C90,Premier!J:J,Premier!K:K),"-")</f>
        <v>-</v>
      </c>
      <c r="L90" s="1" t="str">
        <f>IFERROR(_xlfn.XLOOKUP($C90,LaLiga!K:K,LaLiga!L:L),"-")</f>
        <v>-</v>
      </c>
      <c r="M90" s="1" t="str">
        <f>IFERROR(_xlfn.XLOOKUP($C90,SerieA!J:J,SerieA!K:K),"-")</f>
        <v>-</v>
      </c>
    </row>
    <row r="91" spans="1:13" x14ac:dyDescent="0.35">
      <c r="A91" s="3">
        <f t="shared" si="4"/>
        <v>45357</v>
      </c>
      <c r="B91" s="5">
        <f t="shared" si="5"/>
        <v>3</v>
      </c>
      <c r="C91" s="9">
        <f t="shared" si="6"/>
        <v>90</v>
      </c>
      <c r="D91" s="6" t="str" cm="1">
        <f t="array" ref="D91">IFERROR(INDEX(F91:M91, MATCH(TRUE, F91:M91&lt;&gt;"-",0)),"")</f>
        <v>[{order:"90",result:"Liverpool 5-4 Alavés",playerday:"Delfí Geli",year:"2001", category:"Europa League",prow:["DF","CC","ESP"], pcolumn: ["Liverpool","Alaves","EuropaWin"],ylink:"https://www.youtube.com/watch?v=uNqFuw6YQZQ"}],</v>
      </c>
      <c r="E91" s="6" t="str">
        <f t="shared" si="7"/>
        <v>[{"order":"90","result":"Liverpool 5-4 Alavés","playerday":"Delfí Geli","year":"2001", "category":"Europa League","prow":["DF","CC","ESP"], "pcolumn": ["Liverpool","Alaves","EuropaWin"],"ylink":"https://www.youtube.com/watch?v=uNqFuw6YQZQ"}],</v>
      </c>
      <c r="F91" s="1" t="str">
        <f>IFERROR(_xlfn.XLOOKUP(C91,Champions!J:J,Champions!K:K),"-")</f>
        <v>-</v>
      </c>
      <c r="G91" s="1" t="str">
        <f>IFERROR(_xlfn.XLOOKUP($C91,EuropaL!J:J,EuropaL!K:K),"-")</f>
        <v>[{order:"90",result:"Liverpool 5-4 Alavés",playerday:"Delfí Geli",year:"2001", category:"Europa League",prow:["DF","CC","ESP"], pcolumn: ["Liverpool","Alaves","EuropaWin"],ylink:"https://www.youtube.com/watch?v=uNqFuw6YQZQ"}],</v>
      </c>
      <c r="H91" s="1" t="str">
        <f>IFERROR(_xlfn.XLOOKUP($C91,WC!J:J,WC!K:K),"-")</f>
        <v>-</v>
      </c>
      <c r="I91" s="1" t="str">
        <f>IFERROR(_xlfn.XLOOKUP($C91,EURO!J:J,EURO!K:K),"-")</f>
        <v>-</v>
      </c>
      <c r="J91" s="1" t="str">
        <f>IFERROR(_xlfn.XLOOKUP($C91,Other!J:J,Other!K:K),"-")</f>
        <v>-</v>
      </c>
      <c r="K91" s="1" t="str">
        <f>IFERROR(_xlfn.XLOOKUP($C91,Premier!J:J,Premier!K:K),"-")</f>
        <v>-</v>
      </c>
      <c r="L91" s="1" t="str">
        <f>IFERROR(_xlfn.XLOOKUP($C91,LaLiga!K:K,LaLiga!L:L),"-")</f>
        <v>-</v>
      </c>
      <c r="M91" s="1" t="str">
        <f>IFERROR(_xlfn.XLOOKUP($C91,SerieA!J:J,SerieA!K:K),"-")</f>
        <v>-</v>
      </c>
    </row>
    <row r="92" spans="1:13" x14ac:dyDescent="0.35">
      <c r="A92" s="3">
        <f t="shared" si="4"/>
        <v>45358</v>
      </c>
      <c r="B92" s="5">
        <f t="shared" si="5"/>
        <v>4</v>
      </c>
      <c r="C92" s="9">
        <f t="shared" si="6"/>
        <v>91</v>
      </c>
      <c r="D92" s="6" t="str" cm="1">
        <f t="array" ref="D92">IFERROR(INDEX(F92:M92, MATCH(TRUE, F92:M92&lt;&gt;"-",0)),"")</f>
        <v>[{order:"91",result:"Man Utd 4-3 Liverpool",playerday:"Amad Diallo",year:"2024", category:"Premier League",prow:["DL","CC","DF"], pcolumn: ["Man Utd","Liverpool","CIV"],ylink:"https://www.youtube.com/watch?v=wao8uhVnOGc"}],</v>
      </c>
      <c r="E92" s="6" t="str">
        <f t="shared" si="7"/>
        <v>[{"order":"91","result":"Man Utd 4-3 Liverpool","playerday":"Amad Diallo","year":"2024", "category":"Premier League","prow":["DL","CC","DF"], "pcolumn": ["Man Utd","Liverpool","CIV"],"ylink":"https://www.youtube.com/watch?v=wao8uhVnOGc"}],</v>
      </c>
      <c r="F92" s="1" t="str">
        <f>IFERROR(_xlfn.XLOOKUP(C92,Champions!J:J,Champions!K:K),"-")</f>
        <v>-</v>
      </c>
      <c r="G92" s="1" t="str">
        <f>IFERROR(_xlfn.XLOOKUP($C92,EuropaL!J:J,EuropaL!K:K),"-")</f>
        <v>-</v>
      </c>
      <c r="H92" s="1" t="str">
        <f>IFERROR(_xlfn.XLOOKUP($C92,WC!J:J,WC!K:K),"-")</f>
        <v>-</v>
      </c>
      <c r="I92" s="1" t="str">
        <f>IFERROR(_xlfn.XLOOKUP($C92,EURO!J:J,EURO!K:K),"-")</f>
        <v>-</v>
      </c>
      <c r="J92" s="1" t="str">
        <f>IFERROR(_xlfn.XLOOKUP($C92,Other!J:J,Other!K:K),"-")</f>
        <v>-</v>
      </c>
      <c r="K92" s="1" t="str">
        <f>IFERROR(_xlfn.XLOOKUP($C92,Premier!J:J,Premier!K:K),"-")</f>
        <v>[{order:"91",result:"Man Utd 4-3 Liverpool",playerday:"Amad Diallo",year:"2024", category:"Premier League",prow:["DL","CC","DF"], pcolumn: ["Man Utd","Liverpool","CIV"],ylink:"https://www.youtube.com/watch?v=wao8uhVnOGc"}],</v>
      </c>
      <c r="L92" s="1" t="str">
        <f>IFERROR(_xlfn.XLOOKUP($C92,LaLiga!K:K,LaLiga!L:L),"-")</f>
        <v>-</v>
      </c>
      <c r="M92" s="1" t="str">
        <f>IFERROR(_xlfn.XLOOKUP($C92,SerieA!J:J,SerieA!K:K),"-")</f>
        <v>-</v>
      </c>
    </row>
    <row r="93" spans="1:13" x14ac:dyDescent="0.35">
      <c r="A93" s="3">
        <f t="shared" si="4"/>
        <v>45359</v>
      </c>
      <c r="B93" s="5">
        <f t="shared" si="5"/>
        <v>5</v>
      </c>
      <c r="C93" s="9">
        <f t="shared" si="6"/>
        <v>92</v>
      </c>
      <c r="D93" s="6" t="str" cm="1">
        <f t="array" ref="D93">IFERROR(INDEX(F93:M93, MATCH(TRUE, F93:M93&lt;&gt;"-",0)),"")</f>
        <v>[{order:"92",result:"Galatasaray 0-0 Arsenal",playerday:"Cláudio Taffarel",year:"2000", category:"Other",prow:["PO","CC","DL"], pcolumn: ["Galatasaray","Arsenal","Played Euro 2000"],ylink:"https://www.youtube.com/watch?v=S75hTDHl7nc"}],</v>
      </c>
      <c r="E93" s="6" t="str">
        <f t="shared" si="7"/>
        <v>[{"order":"92","result":"Galatasaray 0-0 Arsenal","playerday":"Cláudio Taffarel","year":"2000", "category":"Other","prow":["PO","CC","DL"], "pcolumn": ["Galatasaray","Arsenal","Played Euro 2000"],"ylink":"https://www.youtube.com/watch?v=S75hTDHl7nc"}],</v>
      </c>
      <c r="F93" s="1" t="str">
        <f>IFERROR(_xlfn.XLOOKUP(C93,Champions!J:J,Champions!K:K),"-")</f>
        <v>-</v>
      </c>
      <c r="G93" s="1" t="str">
        <f>IFERROR(_xlfn.XLOOKUP($C93,EuropaL!J:J,EuropaL!K:K),"-")</f>
        <v>-</v>
      </c>
      <c r="H93" s="1" t="str">
        <f>IFERROR(_xlfn.XLOOKUP($C93,WC!J:J,WC!K:K),"-")</f>
        <v>-</v>
      </c>
      <c r="I93" s="1" t="str">
        <f>IFERROR(_xlfn.XLOOKUP($C93,EURO!J:J,EURO!K:K),"-")</f>
        <v>-</v>
      </c>
      <c r="J93" s="1" t="str">
        <f>IFERROR(_xlfn.XLOOKUP($C93,Other!J:J,Other!K:K),"-")</f>
        <v>[{order:"92",result:"Galatasaray 0-0 Arsenal",playerday:"Cláudio Taffarel",year:"2000", category:"Other",prow:["PO","CC","DL"], pcolumn: ["Galatasaray","Arsenal","Played Euro 2000"],ylink:"https://www.youtube.com/watch?v=S75hTDHl7nc"}],</v>
      </c>
      <c r="K93" s="1" t="str">
        <f>IFERROR(_xlfn.XLOOKUP($C93,Premier!J:J,Premier!K:K),"-")</f>
        <v>-</v>
      </c>
      <c r="L93" s="1" t="str">
        <f>IFERROR(_xlfn.XLOOKUP($C93,LaLiga!K:K,LaLiga!L:L),"-")</f>
        <v>-</v>
      </c>
      <c r="M93" s="1" t="str">
        <f>IFERROR(_xlfn.XLOOKUP($C93,SerieA!J:J,SerieA!K:K),"-")</f>
        <v>-</v>
      </c>
    </row>
    <row r="94" spans="1:13" x14ac:dyDescent="0.35">
      <c r="A94" s="3">
        <f t="shared" si="4"/>
        <v>45360</v>
      </c>
      <c r="B94" s="5">
        <f t="shared" si="5"/>
        <v>6</v>
      </c>
      <c r="C94" s="9">
        <f t="shared" si="6"/>
        <v>93</v>
      </c>
      <c r="D94" s="6" t="str" cm="1">
        <f t="array" ref="D94">IFERROR(INDEX(F94:M94, MATCH(TRUE, F94:M94&lt;&gt;"-",0)),"")</f>
        <v>[{order:"93",result:"R. Madrid 4-1 Juventus",playerday:"Cristiano Ronaldo",year:"2017", category:"Champions",prow:["DL","ChampionsWin","LaLigaWin"], pcolumn: ["Real Madrid","Juventus","POR"],ylink:"https://www.youtube.com/watch?v=XrKBZS-IWoQ"}],</v>
      </c>
      <c r="E94" s="6" t="str">
        <f t="shared" si="7"/>
        <v>[{"order":"93","result":"R. Madrid 4-1 Juventus","playerday":"Cristiano Ronaldo","year":"2017", "category":"Champions","prow":["DL","ChampionsWin","LaLigaWin"], "pcolumn": ["Real Madrid","Juventus","POR"],"ylink":"https://www.youtube.com/watch?v=XrKBZS-IWoQ"}],</v>
      </c>
      <c r="F94" s="1" t="str">
        <f>IFERROR(_xlfn.XLOOKUP(C94,Champions!J:J,Champions!K:K),"-")</f>
        <v>[{order:"93",result:"R. Madrid 4-1 Juventus",playerday:"Cristiano Ronaldo",year:"2017", category:"Champions",prow:["DL","ChampionsWin","LaLigaWin"], pcolumn: ["Real Madrid","Juventus","POR"],ylink:"https://www.youtube.com/watch?v=XrKBZS-IWoQ"}],</v>
      </c>
      <c r="G94" s="1" t="str">
        <f>IFERROR(_xlfn.XLOOKUP($C94,EuropaL!J:J,EuropaL!K:K),"-")</f>
        <v>-</v>
      </c>
      <c r="H94" s="1" t="str">
        <f>IFERROR(_xlfn.XLOOKUP($C94,WC!J:J,WC!K:K),"-")</f>
        <v>-</v>
      </c>
      <c r="I94" s="1" t="str">
        <f>IFERROR(_xlfn.XLOOKUP($C94,EURO!J:J,EURO!K:K),"-")</f>
        <v>-</v>
      </c>
      <c r="J94" s="1" t="str">
        <f>IFERROR(_xlfn.XLOOKUP($C94,Other!J:J,Other!K:K),"-")</f>
        <v>-</v>
      </c>
      <c r="K94" s="1" t="str">
        <f>IFERROR(_xlfn.XLOOKUP($C94,Premier!J:J,Premier!K:K),"-")</f>
        <v>-</v>
      </c>
      <c r="L94" s="1" t="str">
        <f>IFERROR(_xlfn.XLOOKUP($C94,LaLiga!K:K,LaLiga!L:L),"-")</f>
        <v>-</v>
      </c>
      <c r="M94" s="1" t="str">
        <f>IFERROR(_xlfn.XLOOKUP($C94,SerieA!J:J,SerieA!K:K),"-")</f>
        <v>-</v>
      </c>
    </row>
    <row r="95" spans="1:13" x14ac:dyDescent="0.35">
      <c r="A95" s="3">
        <f t="shared" si="4"/>
        <v>45361</v>
      </c>
      <c r="B95" s="5">
        <f t="shared" si="5"/>
        <v>7</v>
      </c>
      <c r="C95" s="9">
        <f t="shared" si="6"/>
        <v>94</v>
      </c>
      <c r="D95" s="6" t="str" cm="1">
        <f t="array" ref="D95">IFERROR(INDEX(F95:M95, MATCH(TRUE, F95:M95&lt;&gt;"-",0)),"")</f>
        <v>[{order:"94",result:"France 0-1 Senegal",playerday:"Tony Sylva",year:"2002", category:"World Cup",prow:["DL","CC","PO"], pcolumn: ["FRA","SEN","Played WC 2002"],ylink:"https://www.youtube.com/watch?v=NZ7Cdw-zO0M"}],</v>
      </c>
      <c r="E95" s="6" t="str">
        <f t="shared" si="7"/>
        <v>[{"order":"94","result":"France 0-1 Senegal","playerday":"Tony Sylva","year":"2002", "category":"World Cup","prow":["DL","CC","PO"], "pcolumn": ["FRA","SEN","Played WC 2002"],"ylink":"https://www.youtube.com/watch?v=NZ7Cdw-zO0M"}],</v>
      </c>
      <c r="F95" s="1" t="str">
        <f>IFERROR(_xlfn.XLOOKUP(C95,Champions!J:J,Champions!K:K),"-")</f>
        <v>-</v>
      </c>
      <c r="G95" s="1" t="str">
        <f>IFERROR(_xlfn.XLOOKUP($C95,EuropaL!J:J,EuropaL!K:K),"-")</f>
        <v>-</v>
      </c>
      <c r="H95" s="1" t="str">
        <f>IFERROR(_xlfn.XLOOKUP($C95,WC!J:J,WC!K:K),"-")</f>
        <v>[{order:"94",result:"France 0-1 Senegal",playerday:"Tony Sylva",year:"2002", category:"World Cup",prow:["DL","CC","PO"], pcolumn: ["FRA","SEN","Played WC 2002"],ylink:"https://www.youtube.com/watch?v=NZ7Cdw-zO0M"}],</v>
      </c>
      <c r="I95" s="1" t="str">
        <f>IFERROR(_xlfn.XLOOKUP($C95,EURO!J:J,EURO!K:K),"-")</f>
        <v>-</v>
      </c>
      <c r="J95" s="1" t="str">
        <f>IFERROR(_xlfn.XLOOKUP($C95,Other!J:J,Other!K:K),"-")</f>
        <v>-</v>
      </c>
      <c r="K95" s="1" t="str">
        <f>IFERROR(_xlfn.XLOOKUP($C95,Premier!J:J,Premier!K:K),"-")</f>
        <v>-</v>
      </c>
      <c r="L95" s="1" t="str">
        <f>IFERROR(_xlfn.XLOOKUP($C95,LaLiga!K:K,LaLiga!L:L),"-")</f>
        <v>-</v>
      </c>
      <c r="M95" s="1" t="str">
        <f>IFERROR(_xlfn.XLOOKUP($C95,SerieA!J:J,SerieA!K:K),"-")</f>
        <v>-</v>
      </c>
    </row>
    <row r="96" spans="1:13" x14ac:dyDescent="0.35">
      <c r="A96" s="3">
        <f t="shared" si="4"/>
        <v>45362</v>
      </c>
      <c r="B96" s="5">
        <f t="shared" si="5"/>
        <v>1</v>
      </c>
      <c r="C96" s="9">
        <f t="shared" si="6"/>
        <v>95</v>
      </c>
      <c r="D96" s="6" t="str" cm="1">
        <f t="array" ref="D96">IFERROR(INDEX(F96:M96, MATCH(TRUE, F96:M96&lt;&gt;"-",0)),"")</f>
        <v>[{order:"95",result:"Greece 1-0 Portugal",playerday:"Angelos Charisteas",year:"2004", category:"EURO",prow:["DF","CC","DL"], pcolumn: ["GRE","POR","Played Euro 2004"],ylink:"https://www.youtube.com/watch?v=OG5u1uurPik"}],</v>
      </c>
      <c r="E96" s="6" t="str">
        <f t="shared" si="7"/>
        <v>[{"order":"95","result":"Greece 1-0 Portugal","playerday":"Angelos Charisteas","year":"2004", "category":"EURO","prow":["DF","CC","DL"], "pcolumn": ["GRE","POR","Played Euro 2004"],"ylink":"https://www.youtube.com/watch?v=OG5u1uurPik"}],</v>
      </c>
      <c r="F96" s="1" t="str">
        <f>IFERROR(_xlfn.XLOOKUP(C96,Champions!J:J,Champions!K:K),"-")</f>
        <v>-</v>
      </c>
      <c r="G96" s="1" t="str">
        <f>IFERROR(_xlfn.XLOOKUP($C96,EuropaL!J:J,EuropaL!K:K),"-")</f>
        <v>-</v>
      </c>
      <c r="H96" s="1" t="str">
        <f>IFERROR(_xlfn.XLOOKUP($C96,WC!J:J,WC!K:K),"-")</f>
        <v>-</v>
      </c>
      <c r="I96" s="1" t="str">
        <f>IFERROR(_xlfn.XLOOKUP($C96,EURO!J:J,EURO!K:K),"-")</f>
        <v>[{order:"95",result:"Greece 1-0 Portugal",playerday:"Angelos Charisteas",year:"2004", category:"EURO",prow:["DF","CC","DL"], pcolumn: ["GRE","POR","Played Euro 2004"],ylink:"https://www.youtube.com/watch?v=OG5u1uurPik"}],</v>
      </c>
      <c r="J96" s="1" t="str">
        <f>IFERROR(_xlfn.XLOOKUP($C96,Other!J:J,Other!K:K),"-")</f>
        <v>-</v>
      </c>
      <c r="K96" s="1" t="str">
        <f>IFERROR(_xlfn.XLOOKUP($C96,Premier!J:J,Premier!K:K),"-")</f>
        <v>-</v>
      </c>
      <c r="L96" s="1" t="str">
        <f>IFERROR(_xlfn.XLOOKUP($C96,LaLiga!K:K,LaLiga!L:L),"-")</f>
        <v>-</v>
      </c>
      <c r="M96" s="1" t="str">
        <f>IFERROR(_xlfn.XLOOKUP($C96,SerieA!J:J,SerieA!K:K),"-")</f>
        <v>-</v>
      </c>
    </row>
    <row r="97" spans="1:13" x14ac:dyDescent="0.35">
      <c r="A97" s="3">
        <f t="shared" si="4"/>
        <v>45363</v>
      </c>
      <c r="B97" s="5">
        <f t="shared" si="5"/>
        <v>2</v>
      </c>
      <c r="C97" s="9">
        <f t="shared" si="6"/>
        <v>96</v>
      </c>
      <c r="D97" s="6" t="str" cm="1">
        <f t="array" ref="D97">IFERROR(INDEX(F97:M97, MATCH(TRUE, F97:M97&lt;&gt;"-",0)),"")</f>
        <v>[{order:"96",result:"Athletic 1-0 Barcelona",playerday:"Aritz Aduriz",year:"2019", category:"LaLiga",prow:["DL","CC","PO"], pcolumn: ["Athletic","Barcelona","LaLigaWin"],ylink:"https://www.youtube.com/watch?v=OeKYxa-9LiM"}],</v>
      </c>
      <c r="E97" s="6" t="str">
        <f t="shared" si="7"/>
        <v>[{"order":"96","result":"Athletic 1-0 Barcelona","playerday":"Aritz Aduriz","year":"2019", "category":"LaLiga","prow":["DL","CC","PO"], "pcolumn": ["Athletic","Barcelona","LaLigaWin"],"ylink":"https://www.youtube.com/watch?v=OeKYxa-9LiM"}],</v>
      </c>
      <c r="F97" s="1" t="str">
        <f>IFERROR(_xlfn.XLOOKUP(C97,Champions!J:J,Champions!K:K),"-")</f>
        <v>-</v>
      </c>
      <c r="G97" s="1" t="str">
        <f>IFERROR(_xlfn.XLOOKUP($C97,EuropaL!J:J,EuropaL!K:K),"-")</f>
        <v>-</v>
      </c>
      <c r="H97" s="1" t="str">
        <f>IFERROR(_xlfn.XLOOKUP($C97,WC!J:J,WC!K:K),"-")</f>
        <v>-</v>
      </c>
      <c r="I97" s="1" t="str">
        <f>IFERROR(_xlfn.XLOOKUP($C97,EURO!J:J,EURO!K:K),"-")</f>
        <v>-</v>
      </c>
      <c r="J97" s="1" t="str">
        <f>IFERROR(_xlfn.XLOOKUP($C97,Other!J:J,Other!K:K),"-")</f>
        <v>-</v>
      </c>
      <c r="K97" s="1" t="str">
        <f>IFERROR(_xlfn.XLOOKUP($C97,Premier!J:J,Premier!K:K),"-")</f>
        <v>-</v>
      </c>
      <c r="L97" s="1" t="str">
        <f>IFERROR(_xlfn.XLOOKUP($C97,LaLiga!K:K,LaLiga!L:L),"-")</f>
        <v>[{order:"96",result:"Athletic 1-0 Barcelona",playerday:"Aritz Aduriz",year:"2019", category:"LaLiga",prow:["DL","CC","PO"], pcolumn: ["Athletic","Barcelona","LaLigaWin"],ylink:"https://www.youtube.com/watch?v=OeKYxa-9LiM"}],</v>
      </c>
      <c r="M97" s="1" t="str">
        <f>IFERROR(_xlfn.XLOOKUP($C97,SerieA!J:J,SerieA!K:K),"-")</f>
        <v>-</v>
      </c>
    </row>
    <row r="98" spans="1:13" x14ac:dyDescent="0.35">
      <c r="A98" s="3">
        <f t="shared" si="4"/>
        <v>45364</v>
      </c>
      <c r="B98" s="5">
        <f t="shared" si="5"/>
        <v>3</v>
      </c>
      <c r="C98" s="9">
        <f t="shared" si="6"/>
        <v>97</v>
      </c>
      <c r="D98" s="6" t="str" cm="1">
        <f t="array" ref="D98">IFERROR(INDEX(F98:M98, MATCH(TRUE, F98:M98&lt;&gt;"-",0)),"")</f>
        <v>[{order:"97",result:"Bayern 0-4 R. Madrid",playerday:"Sergio Ramos",year:"2014", category:"Champions",prow:["ChampionsWin","DF","WC01"], pcolumn: ["Real Madrid","Bayern","Played WC 2014"],ylink:"https://www.youtube.com/watch?v=Pmhx0Uxv8R0"}],</v>
      </c>
      <c r="E98" s="6" t="str">
        <f t="shared" si="7"/>
        <v>[{"order":"97","result":"Bayern 0-4 R. Madrid","playerday":"Sergio Ramos","year":"2014", "category":"Champions","prow":["ChampionsWin","DF","WC01"], "pcolumn": ["Real Madrid","Bayern","Played WC 2014"],"ylink":"https://www.youtube.com/watch?v=Pmhx0Uxv8R0"}],</v>
      </c>
      <c r="F98" s="1" t="str">
        <f>IFERROR(_xlfn.XLOOKUP(C98,Champions!J:J,Champions!K:K),"-")</f>
        <v>[{order:"97",result:"Bayern 0-4 R. Madrid",playerday:"Sergio Ramos",year:"2014", category:"Champions",prow:["ChampionsWin","DF","WC01"], pcolumn: ["Real Madrid","Bayern","Played WC 2014"],ylink:"https://www.youtube.com/watch?v=Pmhx0Uxv8R0"}],</v>
      </c>
      <c r="G98" s="1" t="str">
        <f>IFERROR(_xlfn.XLOOKUP($C98,EuropaL!J:J,EuropaL!K:K),"-")</f>
        <v>-</v>
      </c>
      <c r="H98" s="1" t="str">
        <f>IFERROR(_xlfn.XLOOKUP($C98,WC!J:J,WC!K:K),"-")</f>
        <v>-</v>
      </c>
      <c r="I98" s="1" t="str">
        <f>IFERROR(_xlfn.XLOOKUP($C98,EURO!J:J,EURO!K:K),"-")</f>
        <v>-</v>
      </c>
      <c r="J98" s="1" t="str">
        <f>IFERROR(_xlfn.XLOOKUP($C98,Other!J:J,Other!K:K),"-")</f>
        <v>-</v>
      </c>
      <c r="K98" s="1" t="str">
        <f>IFERROR(_xlfn.XLOOKUP($C98,Premier!J:J,Premier!K:K),"-")</f>
        <v>-</v>
      </c>
      <c r="L98" s="1" t="str">
        <f>IFERROR(_xlfn.XLOOKUP($C98,LaLiga!K:K,LaLiga!L:L),"-")</f>
        <v>-</v>
      </c>
      <c r="M98" s="1" t="str">
        <f>IFERROR(_xlfn.XLOOKUP($C98,SerieA!J:J,SerieA!K:K),"-")</f>
        <v>-</v>
      </c>
    </row>
    <row r="99" spans="1:13" x14ac:dyDescent="0.35">
      <c r="A99" s="3">
        <f t="shared" si="4"/>
        <v>45365</v>
      </c>
      <c r="B99" s="5">
        <f t="shared" si="5"/>
        <v>4</v>
      </c>
      <c r="C99" s="9">
        <f t="shared" si="6"/>
        <v>98</v>
      </c>
      <c r="D99" s="6" t="str" cm="1">
        <f t="array" ref="D99">IFERROR(INDEX(F99:M99, MATCH(TRUE, F99:M99&lt;&gt;"-",0)),"")</f>
        <v>[{order:"98",result:"Chelsea 1-1 Barcelona",playerday:"Andrés Iniesta",year:"2009", category:"Champions",prow:["CC","ChampionsWin","WC01"], pcolumn: ["Chelsea","Barcelona","ESP"],ylink:"https://www.youtube.com/watch?v=zWBKP-DZNEc"}],</v>
      </c>
      <c r="E99" s="6" t="str">
        <f t="shared" si="7"/>
        <v>[{"order":"98","result":"Chelsea 1-1 Barcelona","playerday":"Andrés Iniesta","year":"2009", "category":"Champions","prow":["CC","ChampionsWin","WC01"], "pcolumn": ["Chelsea","Barcelona","ESP"],"ylink":"https://www.youtube.com/watch?v=zWBKP-DZNEc"}],</v>
      </c>
      <c r="F99" s="1" t="str">
        <f>IFERROR(_xlfn.XLOOKUP(C99,Champions!J:J,Champions!K:K),"-")</f>
        <v>[{order:"98",result:"Chelsea 1-1 Barcelona",playerday:"Andrés Iniesta",year:"2009", category:"Champions",prow:["CC","ChampionsWin","WC01"], pcolumn: ["Chelsea","Barcelona","ESP"],ylink:"https://www.youtube.com/watch?v=zWBKP-DZNEc"}],</v>
      </c>
      <c r="G99" s="1" t="str">
        <f>IFERROR(_xlfn.XLOOKUP($C99,EuropaL!J:J,EuropaL!K:K),"-")</f>
        <v>-</v>
      </c>
      <c r="H99" s="1" t="str">
        <f>IFERROR(_xlfn.XLOOKUP($C99,WC!J:J,WC!K:K),"-")</f>
        <v>-</v>
      </c>
      <c r="I99" s="1" t="str">
        <f>IFERROR(_xlfn.XLOOKUP($C99,EURO!J:J,EURO!K:K),"-")</f>
        <v>-</v>
      </c>
      <c r="J99" s="1" t="str">
        <f>IFERROR(_xlfn.XLOOKUP($C99,Other!J:J,Other!K:K),"-")</f>
        <v>-</v>
      </c>
      <c r="K99" s="1" t="str">
        <f>IFERROR(_xlfn.XLOOKUP($C99,Premier!J:J,Premier!K:K),"-")</f>
        <v>-</v>
      </c>
      <c r="L99" s="1" t="str">
        <f>IFERROR(_xlfn.XLOOKUP($C99,LaLiga!K:K,LaLiga!L:L),"-")</f>
        <v>-</v>
      </c>
      <c r="M99" s="1" t="str">
        <f>IFERROR(_xlfn.XLOOKUP($C99,SerieA!J:J,SerieA!K:K),"-")</f>
        <v>-</v>
      </c>
    </row>
    <row r="100" spans="1:13" x14ac:dyDescent="0.35">
      <c r="A100" s="3">
        <f t="shared" si="4"/>
        <v>45366</v>
      </c>
      <c r="B100" s="5">
        <f t="shared" si="5"/>
        <v>5</v>
      </c>
      <c r="C100" s="9">
        <f t="shared" si="6"/>
        <v>99</v>
      </c>
      <c r="D100" s="6" t="str" cm="1">
        <f t="array" ref="D100">IFERROR(INDEX(F100:M100, MATCH(TRUE, F100:M100&lt;&gt;"-",0)),"")</f>
        <v>[{order:"99",result:"Spain 0-0 Italy",playerday:"Iker Casillas",year:"2008", category:"EURO",prow:["Played Euro 2008","PO","Real Madrid"], pcolumn: ["ESP","ITA","WC01"],ylink:"https://www.youtube.com/watch?v=U1cPCcj4FBs"}],</v>
      </c>
      <c r="E100" s="6" t="str">
        <f t="shared" si="7"/>
        <v>[{"order":"99","result":"Spain 0-0 Italy","playerday":"Iker Casillas","year":"2008", "category":"EURO","prow":["Played Euro 2008","PO","Real Madrid"], "pcolumn": ["ESP","ITA","WC01"],"ylink":"https://www.youtube.com/watch?v=U1cPCcj4FBs"}],</v>
      </c>
      <c r="F100" s="1" t="str">
        <f>IFERROR(_xlfn.XLOOKUP(C100,Champions!J:J,Champions!K:K),"-")</f>
        <v>-</v>
      </c>
      <c r="G100" s="1" t="str">
        <f>IFERROR(_xlfn.XLOOKUP($C100,EuropaL!J:J,EuropaL!K:K),"-")</f>
        <v>-</v>
      </c>
      <c r="H100" s="1" t="str">
        <f>IFERROR(_xlfn.XLOOKUP($C100,WC!J:J,WC!K:K),"-")</f>
        <v>-</v>
      </c>
      <c r="I100" s="1" t="str">
        <f>IFERROR(_xlfn.XLOOKUP($C100,EURO!J:J,EURO!K:K),"-")</f>
        <v>[{order:"99",result:"Spain 0-0 Italy",playerday:"Iker Casillas",year:"2008", category:"EURO",prow:["Played Euro 2008","PO","Real Madrid"], pcolumn: ["ESP","ITA","WC01"],ylink:"https://www.youtube.com/watch?v=U1cPCcj4FBs"}],</v>
      </c>
      <c r="J100" s="1" t="str">
        <f>IFERROR(_xlfn.XLOOKUP($C100,Other!J:J,Other!K:K),"-")</f>
        <v>-</v>
      </c>
      <c r="K100" s="1" t="str">
        <f>IFERROR(_xlfn.XLOOKUP($C100,Premier!J:J,Premier!K:K),"-")</f>
        <v>-</v>
      </c>
      <c r="L100" s="1" t="str">
        <f>IFERROR(_xlfn.XLOOKUP($C100,LaLiga!K:K,LaLiga!L:L),"-")</f>
        <v>-</v>
      </c>
      <c r="M100" s="1" t="str">
        <f>IFERROR(_xlfn.XLOOKUP($C100,SerieA!J:J,SerieA!K:K),"-")</f>
        <v>-</v>
      </c>
    </row>
    <row r="101" spans="1:13" x14ac:dyDescent="0.35">
      <c r="A101" s="3">
        <f t="shared" si="4"/>
        <v>45367</v>
      </c>
      <c r="B101" s="5">
        <f t="shared" si="5"/>
        <v>6</v>
      </c>
      <c r="C101" s="9">
        <f t="shared" si="6"/>
        <v>100</v>
      </c>
      <c r="D101" s="6" t="str" cm="1">
        <f t="array" ref="D101">IFERROR(INDEX(F101:M101, MATCH(TRUE, F101:M101&lt;&gt;"-",0)),"")</f>
        <v>[{order:"100",result:"Netherlands 5-1 Spain",playerday:"Robin Van Persie",year:"2014", category:"World Cup",prow:["Played WC 2014","Premier","Man Utd"], pcolumn: ["NED","ESP","Arsenal"],ylink:"https://www.youtube.com/watch?v=DeKSmd-hjwo"}],</v>
      </c>
      <c r="E101" s="6" t="str">
        <f t="shared" si="7"/>
        <v>[{"order":"100","result":"Netherlands 5-1 Spain","playerday":"Robin Van Persie","year":"2014", "category":"World Cup","prow":["Played WC 2014","Premier","Man Utd"], "pcolumn": ["NED","ESP","Arsenal"],"ylink":"https://www.youtube.com/watch?v=DeKSmd-hjwo"}],</v>
      </c>
      <c r="F101" s="1" t="str">
        <f>IFERROR(_xlfn.XLOOKUP(C101,Champions!J:J,Champions!K:K),"-")</f>
        <v>-</v>
      </c>
      <c r="G101" s="1" t="str">
        <f>IFERROR(_xlfn.XLOOKUP($C101,EuropaL!J:J,EuropaL!K:K),"-")</f>
        <v>-</v>
      </c>
      <c r="H101" s="1" t="str">
        <f>IFERROR(_xlfn.XLOOKUP($C101,WC!J:J,WC!K:K),"-")</f>
        <v>[{order:"100",result:"Netherlands 5-1 Spain",playerday:"Robin Van Persie",year:"2014", category:"World Cup",prow:["Played WC 2014","Premier","Man Utd"], pcolumn: ["NED","ESP","Arsenal"],ylink:"https://www.youtube.com/watch?v=DeKSmd-hjwo"}],</v>
      </c>
      <c r="I101" s="1" t="str">
        <f>IFERROR(_xlfn.XLOOKUP($C101,EURO!J:J,EURO!K:K),"-")</f>
        <v>-</v>
      </c>
      <c r="J101" s="1" t="str">
        <f>IFERROR(_xlfn.XLOOKUP($C101,Other!J:J,Other!K:K),"-")</f>
        <v>-</v>
      </c>
      <c r="K101" s="1" t="str">
        <f>IFERROR(_xlfn.XLOOKUP($C101,Premier!J:J,Premier!K:K),"-")</f>
        <v>-</v>
      </c>
      <c r="L101" s="1" t="str">
        <f>IFERROR(_xlfn.XLOOKUP($C101,LaLiga!K:K,LaLiga!L:L),"-")</f>
        <v>-</v>
      </c>
      <c r="M101" s="1" t="str">
        <f>IFERROR(_xlfn.XLOOKUP($C101,SerieA!J:J,SerieA!K:K),"-")</f>
        <v>-</v>
      </c>
    </row>
    <row r="102" spans="1:13" x14ac:dyDescent="0.35">
      <c r="A102" s="3">
        <f t="shared" si="4"/>
        <v>45368</v>
      </c>
      <c r="B102" s="5">
        <f t="shared" si="5"/>
        <v>7</v>
      </c>
      <c r="C102" s="9">
        <f t="shared" si="6"/>
        <v>101</v>
      </c>
      <c r="D102" s="6" t="str" cm="1">
        <f t="array" ref="D102">IFERROR(INDEX(F102:M102, MATCH(TRUE, F102:M102&lt;&gt;"-",0)),"")</f>
        <v>[{order:"101",result:"Man City 1-0 Inter",playerday:"Rodri Hernández",year:"2023", category:"Champions",prow:["ChampionsWin","Played WC 2022","CC"], pcolumn: ["Man City","Inter","ESP"],ylink:"https://www.youtube.com/watch?v=AXEG_lagq9E"}],</v>
      </c>
      <c r="E102" s="6" t="str">
        <f t="shared" si="7"/>
        <v>[{"order":"101","result":"Man City 1-0 Inter","playerday":"Rodri Hernández","year":"2023", "category":"Champions","prow":["ChampionsWin","Played WC 2022","CC"], "pcolumn": ["Man City","Inter","ESP"],"ylink":"https://www.youtube.com/watch?v=AXEG_lagq9E"}],</v>
      </c>
      <c r="F102" s="1" t="str">
        <f>IFERROR(_xlfn.XLOOKUP(C102,Champions!J:J,Champions!K:K),"-")</f>
        <v>[{order:"101",result:"Man City 1-0 Inter",playerday:"Rodri Hernández",year:"2023", category:"Champions",prow:["ChampionsWin","Played WC 2022","CC"], pcolumn: ["Man City","Inter","ESP"],ylink:"https://www.youtube.com/watch?v=AXEG_lagq9E"}],</v>
      </c>
      <c r="G102" s="1" t="str">
        <f>IFERROR(_xlfn.XLOOKUP($C102,EuropaL!J:J,EuropaL!K:K),"-")</f>
        <v>-</v>
      </c>
      <c r="H102" s="1" t="str">
        <f>IFERROR(_xlfn.XLOOKUP($C102,WC!J:J,WC!K:K),"-")</f>
        <v>-</v>
      </c>
      <c r="I102" s="1" t="str">
        <f>IFERROR(_xlfn.XLOOKUP($C102,EURO!J:J,EURO!K:K),"-")</f>
        <v>-</v>
      </c>
      <c r="J102" s="1" t="str">
        <f>IFERROR(_xlfn.XLOOKUP($C102,Other!J:J,Other!K:K),"-")</f>
        <v>-</v>
      </c>
      <c r="K102" s="1" t="str">
        <f>IFERROR(_xlfn.XLOOKUP($C102,Premier!J:J,Premier!K:K),"-")</f>
        <v>-</v>
      </c>
      <c r="L102" s="1" t="str">
        <f>IFERROR(_xlfn.XLOOKUP($C102,LaLiga!K:K,LaLiga!L:L),"-")</f>
        <v>-</v>
      </c>
      <c r="M102" s="1" t="str">
        <f>IFERROR(_xlfn.XLOOKUP($C102,SerieA!J:J,SerieA!K:K),"-")</f>
        <v>-</v>
      </c>
    </row>
    <row r="103" spans="1:13" x14ac:dyDescent="0.35">
      <c r="A103" s="3">
        <f t="shared" si="4"/>
        <v>45369</v>
      </c>
      <c r="B103" s="5">
        <f t="shared" si="5"/>
        <v>1</v>
      </c>
      <c r="C103" s="9">
        <f t="shared" si="6"/>
        <v>102</v>
      </c>
      <c r="D103" s="6" t="str" cm="1">
        <f t="array" ref="D103">IFERROR(INDEX(F103:M103, MATCH(TRUE, F103:M103&lt;&gt;"-",0)),"")</f>
        <v>[{order:"102",result:"Fiorentina 3-3 Barcelona",playerday:"Mauro Bressan",year:"1999", category:"Champions",prow:["CC","DL","SerieAWin"], pcolumn: ["Fiorentina","Barcelona","ITA"],ylink:"https://www.youtube.com/watch?v=g515yEVE7lU"}],</v>
      </c>
      <c r="E103" s="6" t="str">
        <f t="shared" si="7"/>
        <v>[{"order":"102","result":"Fiorentina 3-3 Barcelona","playerday":"Mauro Bressan","year":"1999", "category":"Champions","prow":["CC","DL","SerieAWin"], "pcolumn": ["Fiorentina","Barcelona","ITA"],"ylink":"https://www.youtube.com/watch?v=g515yEVE7lU"}],</v>
      </c>
      <c r="F103" s="1" t="str">
        <f>IFERROR(_xlfn.XLOOKUP(C103,Champions!J:J,Champions!K:K),"-")</f>
        <v>[{order:"102",result:"Fiorentina 3-3 Barcelona",playerday:"Mauro Bressan",year:"1999", category:"Champions",prow:["CC","DL","SerieAWin"], pcolumn: ["Fiorentina","Barcelona","ITA"],ylink:"https://www.youtube.com/watch?v=g515yEVE7lU"}],</v>
      </c>
      <c r="G103" s="1" t="str">
        <f>IFERROR(_xlfn.XLOOKUP($C103,EuropaL!J:J,EuropaL!K:K),"-")</f>
        <v>-</v>
      </c>
      <c r="H103" s="1" t="str">
        <f>IFERROR(_xlfn.XLOOKUP($C103,WC!J:J,WC!K:K),"-")</f>
        <v>-</v>
      </c>
      <c r="I103" s="1" t="str">
        <f>IFERROR(_xlfn.XLOOKUP($C103,EURO!J:J,EURO!K:K),"-")</f>
        <v>-</v>
      </c>
      <c r="J103" s="1" t="str">
        <f>IFERROR(_xlfn.XLOOKUP($C103,Other!J:J,Other!K:K),"-")</f>
        <v>-</v>
      </c>
      <c r="K103" s="1" t="str">
        <f>IFERROR(_xlfn.XLOOKUP($C103,Premier!J:J,Premier!K:K),"-")</f>
        <v>-</v>
      </c>
      <c r="L103" s="1" t="str">
        <f>IFERROR(_xlfn.XLOOKUP($C103,LaLiga!K:K,LaLiga!L:L),"-")</f>
        <v>-</v>
      </c>
      <c r="M103" s="1" t="str">
        <f>IFERROR(_xlfn.XLOOKUP($C103,SerieA!J:J,SerieA!K:K),"-")</f>
        <v>-</v>
      </c>
    </row>
    <row r="104" spans="1:13" x14ac:dyDescent="0.35">
      <c r="A104" s="3">
        <f t="shared" si="4"/>
        <v>45370</v>
      </c>
      <c r="B104" s="5">
        <f t="shared" si="5"/>
        <v>2</v>
      </c>
      <c r="C104" s="9">
        <f t="shared" si="6"/>
        <v>103</v>
      </c>
      <c r="D104" s="6" t="str" cm="1">
        <f t="array" ref="D104">IFERROR(INDEX(F104:M104, MATCH(TRUE, F104:M104&lt;&gt;"-",0)),"")</f>
        <v>[{order:"103",result:"R. Madrid 3-1 Napoli",playerday:"Casemiro",year:"2017", category:"Champions",prow:["DL","CC","ITA"], pcolumn: ["Real Madrid","Napoli","ChampionsWin"],ylink:"https://www.youtube.com/watch?v=GVW1uYXkMOE"}],</v>
      </c>
      <c r="E104" s="6" t="str">
        <f t="shared" si="7"/>
        <v>[{"order":"103","result":"R. Madrid 3-1 Napoli","playerday":"Casemiro","year":"2017", "category":"Champions","prow":["DL","CC","ITA"], "pcolumn": ["Real Madrid","Napoli","ChampionsWin"],"ylink":"https://www.youtube.com/watch?v=GVW1uYXkMOE"}],</v>
      </c>
      <c r="F104" s="1" t="str">
        <f>IFERROR(_xlfn.XLOOKUP(C104,Champions!J:J,Champions!K:K),"-")</f>
        <v>[{order:"103",result:"R. Madrid 3-1 Napoli",playerday:"Casemiro",year:"2017", category:"Champions",prow:["DL","CC","ITA"], pcolumn: ["Real Madrid","Napoli","ChampionsWin"],ylink:"https://www.youtube.com/watch?v=GVW1uYXkMOE"}],</v>
      </c>
      <c r="G104" s="1" t="str">
        <f>IFERROR(_xlfn.XLOOKUP($C104,EuropaL!J:J,EuropaL!K:K),"-")</f>
        <v>-</v>
      </c>
      <c r="H104" s="1" t="str">
        <f>IFERROR(_xlfn.XLOOKUP($C104,WC!J:J,WC!K:K),"-")</f>
        <v>-</v>
      </c>
      <c r="I104" s="1" t="str">
        <f>IFERROR(_xlfn.XLOOKUP($C104,EURO!J:J,EURO!K:K),"-")</f>
        <v>-</v>
      </c>
      <c r="J104" s="1" t="str">
        <f>IFERROR(_xlfn.XLOOKUP($C104,Other!J:J,Other!K:K),"-")</f>
        <v>-</v>
      </c>
      <c r="K104" s="1" t="str">
        <f>IFERROR(_xlfn.XLOOKUP($C104,Premier!J:J,Premier!K:K),"-")</f>
        <v>-</v>
      </c>
      <c r="L104" s="1" t="str">
        <f>IFERROR(_xlfn.XLOOKUP($C104,LaLiga!K:K,LaLiga!L:L),"-")</f>
        <v>-</v>
      </c>
      <c r="M104" s="1" t="str">
        <f>IFERROR(_xlfn.XLOOKUP($C104,SerieA!J:J,SerieA!K:K),"-")</f>
        <v>-</v>
      </c>
    </row>
    <row r="105" spans="1:13" x14ac:dyDescent="0.35">
      <c r="A105" s="3">
        <f t="shared" si="4"/>
        <v>45371</v>
      </c>
      <c r="B105" s="5">
        <f t="shared" si="5"/>
        <v>3</v>
      </c>
      <c r="C105" s="9">
        <f t="shared" si="6"/>
        <v>104</v>
      </c>
      <c r="D105" s="6" t="str" cm="1">
        <f t="array" ref="D105">IFERROR(INDEX(F105:M105, MATCH(TRUE, F105:M105&lt;&gt;"-",0)),"")</f>
        <v>[{order:"104",result:"Villarreal 0-0 Arsenal",playerday:"Juan Román Riquelme",year:"2006", category:"Champions",prow:["PO","CC","Barcelona"], pcolumn: ["Villarreal","Arsenal","ARG"],ylink:"https://www.youtube.com/watch?v=42TuTfcxVJg"}],</v>
      </c>
      <c r="E105" s="6" t="str">
        <f t="shared" si="7"/>
        <v>[{"order":"104","result":"Villarreal 0-0 Arsenal","playerday":"Juan Román Riquelme","year":"2006", "category":"Champions","prow":["PO","CC","Barcelona"], "pcolumn": ["Villarreal","Arsenal","ARG"],"ylink":"https://www.youtube.com/watch?v=42TuTfcxVJg"}],</v>
      </c>
      <c r="F105" s="1" t="str">
        <f>IFERROR(_xlfn.XLOOKUP(C105,Champions!J:J,Champions!K:K),"-")</f>
        <v>[{order:"104",result:"Villarreal 0-0 Arsenal",playerday:"Juan Román Riquelme",year:"2006", category:"Champions",prow:["PO","CC","Barcelona"], pcolumn: ["Villarreal","Arsenal","ARG"],ylink:"https://www.youtube.com/watch?v=42TuTfcxVJg"}],</v>
      </c>
      <c r="G105" s="1" t="str">
        <f>IFERROR(_xlfn.XLOOKUP($C105,EuropaL!J:J,EuropaL!K:K),"-")</f>
        <v>-</v>
      </c>
      <c r="H105" s="1" t="str">
        <f>IFERROR(_xlfn.XLOOKUP($C105,WC!J:J,WC!K:K),"-")</f>
        <v>-</v>
      </c>
      <c r="I105" s="1" t="str">
        <f>IFERROR(_xlfn.XLOOKUP($C105,EURO!J:J,EURO!K:K),"-")</f>
        <v>-</v>
      </c>
      <c r="J105" s="1" t="str">
        <f>IFERROR(_xlfn.XLOOKUP($C105,Other!J:J,Other!K:K),"-")</f>
        <v>-</v>
      </c>
      <c r="K105" s="1" t="str">
        <f>IFERROR(_xlfn.XLOOKUP($C105,Premier!J:J,Premier!K:K),"-")</f>
        <v>-</v>
      </c>
      <c r="L105" s="1" t="str">
        <f>IFERROR(_xlfn.XLOOKUP($C105,LaLiga!K:K,LaLiga!L:L),"-")</f>
        <v>-</v>
      </c>
      <c r="M105" s="1" t="str">
        <f>IFERROR(_xlfn.XLOOKUP($C105,SerieA!J:J,SerieA!K:K),"-")</f>
        <v>-</v>
      </c>
    </row>
    <row r="106" spans="1:13" x14ac:dyDescent="0.35">
      <c r="A106" s="3">
        <f t="shared" si="4"/>
        <v>45372</v>
      </c>
      <c r="B106" s="5">
        <f t="shared" si="5"/>
        <v>4</v>
      </c>
      <c r="C106" s="9">
        <f t="shared" si="6"/>
        <v>105</v>
      </c>
      <c r="D106" s="6" t="str" cm="1">
        <f t="array" ref="D106">IFERROR(INDEX(F106:M106, MATCH(TRUE, F106:M106&lt;&gt;"-",0)),"")</f>
        <v>[{order:"105",result:"Japan 2-1 Spain",playerday:"Ritsu Doan",year:"2022", category:"World Cup",prow:["Played WC 2022","DL","CC"], pcolumn: ["JPN","ESP","GER"],ylink:"https://www.youtube.com/watch?v=91eoGiLSCgY"}],</v>
      </c>
      <c r="E106" s="6" t="str">
        <f t="shared" si="7"/>
        <v>[{"order":"105","result":"Japan 2-1 Spain","playerday":"Ritsu Doan","year":"2022", "category":"World Cup","prow":["Played WC 2022","DL","CC"], "pcolumn": ["JPN","ESP","GER"],"ylink":"https://www.youtube.com/watch?v=91eoGiLSCgY"}],</v>
      </c>
      <c r="F106" s="1" t="str">
        <f>IFERROR(_xlfn.XLOOKUP(C106,Champions!J:J,Champions!K:K),"-")</f>
        <v>-</v>
      </c>
      <c r="G106" s="1" t="str">
        <f>IFERROR(_xlfn.XLOOKUP($C106,EuropaL!J:J,EuropaL!K:K),"-")</f>
        <v>-</v>
      </c>
      <c r="H106" s="1" t="str">
        <f>IFERROR(_xlfn.XLOOKUP($C106,WC!J:J,WC!K:K),"-")</f>
        <v>[{order:"105",result:"Japan 2-1 Spain",playerday:"Ritsu Doan",year:"2022", category:"World Cup",prow:["Played WC 2022","DL","CC"], pcolumn: ["JPN","ESP","GER"],ylink:"https://www.youtube.com/watch?v=91eoGiLSCgY"}],</v>
      </c>
      <c r="I106" s="1" t="str">
        <f>IFERROR(_xlfn.XLOOKUP($C106,EURO!J:J,EURO!K:K),"-")</f>
        <v>-</v>
      </c>
      <c r="J106" s="1" t="str">
        <f>IFERROR(_xlfn.XLOOKUP($C106,Other!J:J,Other!K:K),"-")</f>
        <v>-</v>
      </c>
      <c r="K106" s="1" t="str">
        <f>IFERROR(_xlfn.XLOOKUP($C106,Premier!J:J,Premier!K:K),"-")</f>
        <v>-</v>
      </c>
      <c r="L106" s="1" t="str">
        <f>IFERROR(_xlfn.XLOOKUP($C106,LaLiga!K:K,LaLiga!L:L),"-")</f>
        <v>-</v>
      </c>
      <c r="M106" s="1" t="str">
        <f>IFERROR(_xlfn.XLOOKUP($C106,SerieA!J:J,SerieA!K:K),"-")</f>
        <v>-</v>
      </c>
    </row>
    <row r="107" spans="1:13" x14ac:dyDescent="0.35">
      <c r="A107" s="3">
        <f t="shared" si="4"/>
        <v>45373</v>
      </c>
      <c r="B107" s="5">
        <f t="shared" si="5"/>
        <v>5</v>
      </c>
      <c r="C107" s="9">
        <f t="shared" si="6"/>
        <v>106</v>
      </c>
      <c r="D107" s="6" t="str" cm="1">
        <f t="array" ref="D107">IFERROR(INDEX(F107:M107, MATCH(TRUE, F107:M107&lt;&gt;"-",0)),"")</f>
        <v>[{order:"106",result:"Porto 1-1 Man Utd",playerday:"Costinha",year:"2004", category:"Champions",prow:["CC","DL","Played Euro 2004"], pcolumn: ["Man Utd","Porto","POR"],ylink:"https://www.youtube.com/watch?v=wO6WsbkFu5k"}],</v>
      </c>
      <c r="E107" s="6" t="str">
        <f t="shared" si="7"/>
        <v>[{"order":"106","result":"Porto 1-1 Man Utd","playerday":"Costinha","year":"2004", "category":"Champions","prow":["CC","DL","Played Euro 2004"], "pcolumn": ["Man Utd","Porto","POR"],"ylink":"https://www.youtube.com/watch?v=wO6WsbkFu5k"}],</v>
      </c>
      <c r="F107" s="1" t="str">
        <f>IFERROR(_xlfn.XLOOKUP(C107,Champions!J:J,Champions!K:K),"-")</f>
        <v>[{order:"106",result:"Porto 1-1 Man Utd",playerday:"Costinha",year:"2004", category:"Champions",prow:["CC","DL","Played Euro 2004"], pcolumn: ["Man Utd","Porto","POR"],ylink:"https://www.youtube.com/watch?v=wO6WsbkFu5k"}],</v>
      </c>
      <c r="G107" s="1" t="str">
        <f>IFERROR(_xlfn.XLOOKUP($C107,EuropaL!J:J,EuropaL!K:K),"-")</f>
        <v>-</v>
      </c>
      <c r="H107" s="1" t="str">
        <f>IFERROR(_xlfn.XLOOKUP($C107,WC!J:J,WC!K:K),"-")</f>
        <v>-</v>
      </c>
      <c r="I107" s="1" t="str">
        <f>IFERROR(_xlfn.XLOOKUP($C107,EURO!J:J,EURO!K:K),"-")</f>
        <v>-</v>
      </c>
      <c r="J107" s="1" t="str">
        <f>IFERROR(_xlfn.XLOOKUP($C107,Other!J:J,Other!K:K),"-")</f>
        <v>-</v>
      </c>
      <c r="K107" s="1" t="str">
        <f>IFERROR(_xlfn.XLOOKUP($C107,Premier!J:J,Premier!K:K),"-")</f>
        <v>-</v>
      </c>
      <c r="L107" s="1" t="str">
        <f>IFERROR(_xlfn.XLOOKUP($C107,LaLiga!K:K,LaLiga!L:L),"-")</f>
        <v>-</v>
      </c>
      <c r="M107" s="1" t="str">
        <f>IFERROR(_xlfn.XLOOKUP($C107,SerieA!J:J,SerieA!K:K),"-")</f>
        <v>-</v>
      </c>
    </row>
    <row r="108" spans="1:13" x14ac:dyDescent="0.35">
      <c r="A108" s="3">
        <f t="shared" si="4"/>
        <v>45374</v>
      </c>
      <c r="B108" s="5">
        <f t="shared" si="5"/>
        <v>6</v>
      </c>
      <c r="C108" s="9">
        <f t="shared" si="6"/>
        <v>107</v>
      </c>
      <c r="D108" s="6" t="str" cm="1">
        <f t="array" ref="D108">IFERROR(INDEX(F108:M108, MATCH(TRUE, F108:M108&lt;&gt;"-",0)),"")</f>
        <v>[{order:"107",result:"England 1-2 Iceland",playerday:"Kolbeinn Sigþórsson",year:"2016", category:"EURO",prow:["Played Euro 2016","DL","CC"], pcolumn: ["ENG","ISL","Premier"],ylink:"https://www.youtube.com/watch?v=PVq0MrmezpI"}],</v>
      </c>
      <c r="E108" s="6" t="str">
        <f t="shared" si="7"/>
        <v>[{"order":"107","result":"England 1-2 Iceland","playerday":"Kolbeinn Sigþórsson","year":"2016", "category":"EURO","prow":["Played Euro 2016","DL","CC"], "pcolumn": ["ENG","ISL","Premier"],"ylink":"https://www.youtube.com/watch?v=PVq0MrmezpI"}],</v>
      </c>
      <c r="F108" s="1" t="str">
        <f>IFERROR(_xlfn.XLOOKUP(C108,Champions!J:J,Champions!K:K),"-")</f>
        <v>-</v>
      </c>
      <c r="G108" s="1" t="str">
        <f>IFERROR(_xlfn.XLOOKUP($C108,EuropaL!J:J,EuropaL!K:K),"-")</f>
        <v>-</v>
      </c>
      <c r="H108" s="1" t="str">
        <f>IFERROR(_xlfn.XLOOKUP($C108,WC!J:J,WC!K:K),"-")</f>
        <v>-</v>
      </c>
      <c r="I108" s="1" t="str">
        <f>IFERROR(_xlfn.XLOOKUP($C108,EURO!J:J,EURO!K:K),"-")</f>
        <v>[{order:"107",result:"England 1-2 Iceland",playerday:"Kolbeinn Sigþórsson",year:"2016", category:"EURO",prow:["Played Euro 2016","DL","CC"], pcolumn: ["ENG","ISL","Premier"],ylink:"https://www.youtube.com/watch?v=PVq0MrmezpI"}],</v>
      </c>
      <c r="J108" s="1" t="str">
        <f>IFERROR(_xlfn.XLOOKUP($C108,Other!J:J,Other!K:K),"-")</f>
        <v>-</v>
      </c>
      <c r="K108" s="1" t="str">
        <f>IFERROR(_xlfn.XLOOKUP($C108,Premier!J:J,Premier!K:K),"-")</f>
        <v>-</v>
      </c>
      <c r="L108" s="1" t="str">
        <f>IFERROR(_xlfn.XLOOKUP($C108,LaLiga!K:K,LaLiga!L:L),"-")</f>
        <v>-</v>
      </c>
      <c r="M108" s="1" t="str">
        <f>IFERROR(_xlfn.XLOOKUP($C108,SerieA!J:J,SerieA!K:K),"-")</f>
        <v>-</v>
      </c>
    </row>
    <row r="109" spans="1:13" x14ac:dyDescent="0.35">
      <c r="A109" s="3">
        <f t="shared" si="4"/>
        <v>45375</v>
      </c>
      <c r="B109" s="5">
        <f t="shared" si="5"/>
        <v>7</v>
      </c>
      <c r="C109" s="9">
        <f t="shared" si="6"/>
        <v>108</v>
      </c>
      <c r="D109" s="6" t="str" cm="1">
        <f t="array" ref="D109">IFERROR(INDEX(F109:M109, MATCH(TRUE, F109:M109&lt;&gt;"-",0)),"")</f>
        <v>[{order:"108",result:"Parma 3-0 Marseille",playerday:"Hernán Crespo",year:"1998", category:"Europa League",prow:["ARG","CC","DL"], pcolumn: ["Parma","Marseille","EuropaWin"],ylink:"https://www.youtube.com/watch?v=gkEjUrjPe7M"}],</v>
      </c>
      <c r="E109" s="6" t="str">
        <f t="shared" si="7"/>
        <v>[{"order":"108","result":"Parma 3-0 Marseille","playerday":"Hernán Crespo","year":"1998", "category":"Europa League","prow":["ARG","CC","DL"], "pcolumn": ["Parma","Marseille","EuropaWin"],"ylink":"https://www.youtube.com/watch?v=gkEjUrjPe7M"}],</v>
      </c>
      <c r="F109" s="1" t="str">
        <f>IFERROR(_xlfn.XLOOKUP(C109,Champions!J:J,Champions!K:K),"-")</f>
        <v>-</v>
      </c>
      <c r="G109" s="1" t="str">
        <f>IFERROR(_xlfn.XLOOKUP($C109,EuropaL!J:J,EuropaL!K:K),"-")</f>
        <v>[{order:"108",result:"Parma 3-0 Marseille",playerday:"Hernán Crespo",year:"1998", category:"Europa League",prow:["ARG","CC","DL"], pcolumn: ["Parma","Marseille","EuropaWin"],ylink:"https://www.youtube.com/watch?v=gkEjUrjPe7M"}],</v>
      </c>
      <c r="H109" s="1" t="str">
        <f>IFERROR(_xlfn.XLOOKUP($C109,WC!J:J,WC!K:K),"-")</f>
        <v>-</v>
      </c>
      <c r="I109" s="1" t="str">
        <f>IFERROR(_xlfn.XLOOKUP($C109,EURO!J:J,EURO!K:K),"-")</f>
        <v>-</v>
      </c>
      <c r="J109" s="1" t="str">
        <f>IFERROR(_xlfn.XLOOKUP($C109,Other!J:J,Other!K:K),"-")</f>
        <v>-</v>
      </c>
      <c r="K109" s="1" t="str">
        <f>IFERROR(_xlfn.XLOOKUP($C109,Premier!J:J,Premier!K:K),"-")</f>
        <v>-</v>
      </c>
      <c r="L109" s="1" t="str">
        <f>IFERROR(_xlfn.XLOOKUP($C109,LaLiga!K:K,LaLiga!L:L),"-")</f>
        <v>-</v>
      </c>
      <c r="M109" s="1" t="str">
        <f>IFERROR(_xlfn.XLOOKUP($C109,SerieA!J:J,SerieA!K:K),"-")</f>
        <v>-</v>
      </c>
    </row>
    <row r="110" spans="1:13" x14ac:dyDescent="0.35">
      <c r="A110" s="3">
        <f t="shared" si="4"/>
        <v>45376</v>
      </c>
      <c r="B110" s="5">
        <f t="shared" si="5"/>
        <v>1</v>
      </c>
      <c r="C110" s="9">
        <f t="shared" si="6"/>
        <v>109</v>
      </c>
      <c r="D110" s="6" t="str" cm="1">
        <f t="array" ref="D110">IFERROR(INDEX(F110:M110, MATCH(TRUE, F110:M110&lt;&gt;"-",0)),"")</f>
        <v>[{order:"109",result:"Celtic 4-3 Juventus",playerday:"Henrik Larsson",year:"2002", category:"Champions",prow:["CC","DL","Played WC 2002"], pcolumn: ["Celtic","Juventus","ENG"],ylink:"https://www.youtube.com/watch?v=T1gjaKkKX28"}],</v>
      </c>
      <c r="E110" s="6" t="str">
        <f t="shared" si="7"/>
        <v>[{"order":"109","result":"Celtic 4-3 Juventus","playerday":"Henrik Larsson","year":"2002", "category":"Champions","prow":["CC","DL","Played WC 2002"], "pcolumn": ["Celtic","Juventus","ENG"],"ylink":"https://www.youtube.com/watch?v=T1gjaKkKX28"}],</v>
      </c>
      <c r="F110" s="1" t="str">
        <f>IFERROR(_xlfn.XLOOKUP(C110,Champions!J:J,Champions!K:K),"-")</f>
        <v>[{order:"109",result:"Celtic 4-3 Juventus",playerday:"Henrik Larsson",year:"2002", category:"Champions",prow:["CC","DL","Played WC 2002"], pcolumn: ["Celtic","Juventus","ENG"],ylink:"https://www.youtube.com/watch?v=T1gjaKkKX28"}],</v>
      </c>
      <c r="G110" s="1" t="str">
        <f>IFERROR(_xlfn.XLOOKUP($C110,EuropaL!J:J,EuropaL!K:K),"-")</f>
        <v>-</v>
      </c>
      <c r="H110" s="1" t="str">
        <f>IFERROR(_xlfn.XLOOKUP($C110,WC!J:J,WC!K:K),"-")</f>
        <v>-</v>
      </c>
      <c r="I110" s="1" t="str">
        <f>IFERROR(_xlfn.XLOOKUP($C110,EURO!J:J,EURO!K:K),"-")</f>
        <v>-</v>
      </c>
      <c r="J110" s="1" t="str">
        <f>IFERROR(_xlfn.XLOOKUP($C110,Other!J:J,Other!K:K),"-")</f>
        <v>-</v>
      </c>
      <c r="K110" s="1" t="str">
        <f>IFERROR(_xlfn.XLOOKUP($C110,Premier!J:J,Premier!K:K),"-")</f>
        <v>-</v>
      </c>
      <c r="L110" s="1" t="str">
        <f>IFERROR(_xlfn.XLOOKUP($C110,LaLiga!K:K,LaLiga!L:L),"-")</f>
        <v>-</v>
      </c>
      <c r="M110" s="1" t="str">
        <f>IFERROR(_xlfn.XLOOKUP($C110,SerieA!J:J,SerieA!K:K),"-")</f>
        <v>-</v>
      </c>
    </row>
    <row r="111" spans="1:13" x14ac:dyDescent="0.35">
      <c r="A111" s="3">
        <f t="shared" si="4"/>
        <v>45377</v>
      </c>
      <c r="B111" s="5">
        <f t="shared" si="5"/>
        <v>2</v>
      </c>
      <c r="C111" s="9">
        <f t="shared" si="6"/>
        <v>110</v>
      </c>
      <c r="D111" s="6" t="str" cm="1">
        <f t="array" ref="D111">IFERROR(INDEX(F111:M111, MATCH(TRUE, F111:M111&lt;&gt;"-",0)),"")</f>
        <v>[{order:"110",result:"Barcelona 2-2 Chelsea",playerday:"Fernando Torres",year:"2012", category:"Champions",prow:["Barcelona","ESP","Atletico"], pcolumn: ["Chelsea","ChampionsWin","Premier"],ylink:"https://www.youtube.com/watch?v=H532o9Saa74"}],</v>
      </c>
      <c r="E111" s="6" t="str">
        <f t="shared" si="7"/>
        <v>[{"order":"110","result":"Barcelona 2-2 Chelsea","playerday":"Fernando Torres","year":"2012", "category":"Champions","prow":["Barcelona","ESP","Atletico"], "pcolumn": ["Chelsea","ChampionsWin","Premier"],"ylink":"https://www.youtube.com/watch?v=H532o9Saa74"}],</v>
      </c>
      <c r="F111" s="1" t="str">
        <f>IFERROR(_xlfn.XLOOKUP(C111,Champions!J:J,Champions!K:K),"-")</f>
        <v>[{order:"110",result:"Barcelona 2-2 Chelsea",playerday:"Fernando Torres",year:"2012", category:"Champions",prow:["Barcelona","ESP","Atletico"], pcolumn: ["Chelsea","ChampionsWin","Premier"],ylink:"https://www.youtube.com/watch?v=H532o9Saa74"}],</v>
      </c>
      <c r="G111" s="1" t="str">
        <f>IFERROR(_xlfn.XLOOKUP($C111,EuropaL!J:J,EuropaL!K:K),"-")</f>
        <v>-</v>
      </c>
      <c r="H111" s="1" t="str">
        <f>IFERROR(_xlfn.XLOOKUP($C111,WC!J:J,WC!K:K),"-")</f>
        <v>-</v>
      </c>
      <c r="I111" s="1" t="str">
        <f>IFERROR(_xlfn.XLOOKUP($C111,EURO!J:J,EURO!K:K),"-")</f>
        <v>-</v>
      </c>
      <c r="J111" s="1" t="str">
        <f>IFERROR(_xlfn.XLOOKUP($C111,Other!J:J,Other!K:K),"-")</f>
        <v>-</v>
      </c>
      <c r="K111" s="1" t="str">
        <f>IFERROR(_xlfn.XLOOKUP($C111,Premier!J:J,Premier!K:K),"-")</f>
        <v>-</v>
      </c>
      <c r="L111" s="1" t="str">
        <f>IFERROR(_xlfn.XLOOKUP($C111,LaLiga!K:K,LaLiga!L:L),"-")</f>
        <v>-</v>
      </c>
      <c r="M111" s="1" t="str">
        <f>IFERROR(_xlfn.XLOOKUP($C111,SerieA!J:J,SerieA!K:K),"-")</f>
        <v>-</v>
      </c>
    </row>
    <row r="112" spans="1:13" x14ac:dyDescent="0.35">
      <c r="A112" s="3">
        <f t="shared" si="4"/>
        <v>45378</v>
      </c>
      <c r="B112" s="5">
        <f t="shared" si="5"/>
        <v>3</v>
      </c>
      <c r="C112" s="9">
        <f t="shared" si="6"/>
        <v>111</v>
      </c>
      <c r="D112" s="6" t="str" cm="1">
        <f t="array" ref="D112">IFERROR(INDEX(F112:M112, MATCH(TRUE, F112:M112&lt;&gt;"-",0)),"")</f>
        <v>[{order:"111",result:"Napoli 5-1 Juventus",playerday:"Victor Osimhen",year:"2022", category:"SerieA",prow:["SerieAWin","DL","Played WC 2022"], pcolumn: ["Napoli","Juventus","Milan"],ylink:"https://www.youtube.com/watch?v=C4htjVFlsYs"}],</v>
      </c>
      <c r="E112" s="6" t="str">
        <f t="shared" si="7"/>
        <v>[{"order":"111","result":"Napoli 5-1 Juventus","playerday":"Victor Osimhen","year":"2022", "category":"SerieA","prow":["SerieAWin","DL","Played WC 2022"], "pcolumn": ["Napoli","Juventus","Milan"],"ylink":"https://www.youtube.com/watch?v=C4htjVFlsYs"}],</v>
      </c>
      <c r="F112" s="1" t="str">
        <f>IFERROR(_xlfn.XLOOKUP(C112,Champions!J:J,Champions!K:K),"-")</f>
        <v>-</v>
      </c>
      <c r="G112" s="1" t="str">
        <f>IFERROR(_xlfn.XLOOKUP($C112,EuropaL!J:J,EuropaL!K:K),"-")</f>
        <v>-</v>
      </c>
      <c r="H112" s="1" t="str">
        <f>IFERROR(_xlfn.XLOOKUP($C112,WC!J:J,WC!K:K),"-")</f>
        <v>-</v>
      </c>
      <c r="I112" s="1" t="str">
        <f>IFERROR(_xlfn.XLOOKUP($C112,EURO!J:J,EURO!K:K),"-")</f>
        <v>-</v>
      </c>
      <c r="J112" s="1" t="str">
        <f>IFERROR(_xlfn.XLOOKUP($C112,Other!J:J,Other!K:K),"-")</f>
        <v>-</v>
      </c>
      <c r="K112" s="1" t="str">
        <f>IFERROR(_xlfn.XLOOKUP($C112,Premier!J:J,Premier!K:K),"-")</f>
        <v>-</v>
      </c>
      <c r="L112" s="1" t="str">
        <f>IFERROR(_xlfn.XLOOKUP($C112,LaLiga!K:K,LaLiga!L:L),"-")</f>
        <v>-</v>
      </c>
      <c r="M112" s="1" t="str">
        <f>IFERROR(_xlfn.XLOOKUP($C112,SerieA!J:J,SerieA!K:K),"-")</f>
        <v>[{order:"111",result:"Napoli 5-1 Juventus",playerday:"Victor Osimhen",year:"2022", category:"SerieA",prow:["SerieAWin","DL","Played WC 2022"], pcolumn: ["Napoli","Juventus","Milan"],ylink:"https://www.youtube.com/watch?v=C4htjVFlsYs"}],</v>
      </c>
    </row>
    <row r="113" spans="1:13" x14ac:dyDescent="0.35">
      <c r="A113" s="3">
        <f t="shared" si="4"/>
        <v>45379</v>
      </c>
      <c r="B113" s="5">
        <f t="shared" si="5"/>
        <v>4</v>
      </c>
      <c r="C113" s="9">
        <f t="shared" si="6"/>
        <v>112</v>
      </c>
      <c r="D113" s="6" t="str" cm="1">
        <f t="array" ref="D113">IFERROR(INDEX(F113:M113, MATCH(TRUE, F113:M113&lt;&gt;"-",0)),"")</f>
        <v>[{order:"112",result:"Spain 0-0 Portugal",playerday:"Cesc Fàbregas",year:"2012", category:"EURO",prow:["Played Euro 2012","CC","Premier"], pcolumn: ["ESP","POR","Played Euro 2008"],ylink:"https://www.youtube.com/watch?v=IgwsdBR_N1w"}],</v>
      </c>
      <c r="E113" s="6" t="str">
        <f t="shared" si="7"/>
        <v>[{"order":"112","result":"Spain 0-0 Portugal","playerday":"Cesc Fàbregas","year":"2012", "category":"EURO","prow":["Played Euro 2012","CC","Premier"], "pcolumn": ["ESP","POR","Played Euro 2008"],"ylink":"https://www.youtube.com/watch?v=IgwsdBR_N1w"}],</v>
      </c>
      <c r="F113" s="1" t="str">
        <f>IFERROR(_xlfn.XLOOKUP(C113,Champions!J:J,Champions!K:K),"-")</f>
        <v>-</v>
      </c>
      <c r="G113" s="1" t="str">
        <f>IFERROR(_xlfn.XLOOKUP($C113,EuropaL!J:J,EuropaL!K:K),"-")</f>
        <v>-</v>
      </c>
      <c r="H113" s="1" t="str">
        <f>IFERROR(_xlfn.XLOOKUP($C113,WC!J:J,WC!K:K),"-")</f>
        <v>-</v>
      </c>
      <c r="I113" s="1" t="str">
        <f>IFERROR(_xlfn.XLOOKUP($C113,EURO!J:J,EURO!K:K),"-")</f>
        <v>[{order:"112",result:"Spain 0-0 Portugal",playerday:"Cesc Fàbregas",year:"2012", category:"EURO",prow:["Played Euro 2012","CC","Premier"], pcolumn: ["ESP","POR","Played Euro 2008"],ylink:"https://www.youtube.com/watch?v=IgwsdBR_N1w"}],</v>
      </c>
      <c r="J113" s="1" t="str">
        <f>IFERROR(_xlfn.XLOOKUP($C113,Other!J:J,Other!K:K),"-")</f>
        <v>-</v>
      </c>
      <c r="K113" s="1" t="str">
        <f>IFERROR(_xlfn.XLOOKUP($C113,Premier!J:J,Premier!K:K),"-")</f>
        <v>-</v>
      </c>
      <c r="L113" s="1" t="str">
        <f>IFERROR(_xlfn.XLOOKUP($C113,LaLiga!K:K,LaLiga!L:L),"-")</f>
        <v>-</v>
      </c>
      <c r="M113" s="1" t="str">
        <f>IFERROR(_xlfn.XLOOKUP($C113,SerieA!J:J,SerieA!K:K),"-")</f>
        <v>-</v>
      </c>
    </row>
    <row r="114" spans="1:13" x14ac:dyDescent="0.35">
      <c r="A114" s="3">
        <f t="shared" si="4"/>
        <v>45380</v>
      </c>
      <c r="B114" s="5">
        <f t="shared" si="5"/>
        <v>5</v>
      </c>
      <c r="C114" s="9">
        <f t="shared" si="6"/>
        <v>113</v>
      </c>
      <c r="D114" s="6" t="str" cm="1">
        <f t="array" ref="D114">IFERROR(INDEX(F114:M114, MATCH(TRUE, F114:M114&lt;&gt;"-",0)),"")</f>
        <v>[{order:"113",result:"Deportivo 4-0 Milan",playerday:"Fran",year:"2004", category:"Champions",prow:["CC","DL","Played Euro 2004"], pcolumn: ["Deportivo","Milan","ESP"],ylink:"https://www.youtube.com/watch?v=nLxavokhgtI"}],</v>
      </c>
      <c r="E114" s="6" t="str">
        <f t="shared" si="7"/>
        <v>[{"order":"113","result":"Deportivo 4-0 Milan","playerday":"Fran","year":"2004", "category":"Champions","prow":["CC","DL","Played Euro 2004"], "pcolumn": ["Deportivo","Milan","ESP"],"ylink":"https://www.youtube.com/watch?v=nLxavokhgtI"}],</v>
      </c>
      <c r="F114" s="1" t="str">
        <f>IFERROR(_xlfn.XLOOKUP(C114,Champions!J:J,Champions!K:K),"-")</f>
        <v>[{order:"113",result:"Deportivo 4-0 Milan",playerday:"Fran",year:"2004", category:"Champions",prow:["CC","DL","Played Euro 2004"], pcolumn: ["Deportivo","Milan","ESP"],ylink:"https://www.youtube.com/watch?v=nLxavokhgtI"}],</v>
      </c>
      <c r="G114" s="1" t="str">
        <f>IFERROR(_xlfn.XLOOKUP($C114,EuropaL!J:J,EuropaL!K:K),"-")</f>
        <v>-</v>
      </c>
      <c r="H114" s="1" t="str">
        <f>IFERROR(_xlfn.XLOOKUP($C114,WC!J:J,WC!K:K),"-")</f>
        <v>-</v>
      </c>
      <c r="I114" s="1" t="str">
        <f>IFERROR(_xlfn.XLOOKUP($C114,EURO!J:J,EURO!K:K),"-")</f>
        <v>-</v>
      </c>
      <c r="J114" s="1" t="str">
        <f>IFERROR(_xlfn.XLOOKUP($C114,Other!J:J,Other!K:K),"-")</f>
        <v>-</v>
      </c>
      <c r="K114" s="1" t="str">
        <f>IFERROR(_xlfn.XLOOKUP($C114,Premier!J:J,Premier!K:K),"-")</f>
        <v>-</v>
      </c>
      <c r="L114" s="1" t="str">
        <f>IFERROR(_xlfn.XLOOKUP($C114,LaLiga!K:K,LaLiga!L:L),"-")</f>
        <v>-</v>
      </c>
      <c r="M114" s="1" t="str">
        <f>IFERROR(_xlfn.XLOOKUP($C114,SerieA!J:J,SerieA!K:K),"-")</f>
        <v>-</v>
      </c>
    </row>
    <row r="115" spans="1:13" x14ac:dyDescent="0.35">
      <c r="A115" s="3">
        <f t="shared" si="4"/>
        <v>45381</v>
      </c>
      <c r="B115" s="5">
        <f t="shared" si="5"/>
        <v>6</v>
      </c>
      <c r="C115" s="9">
        <f t="shared" si="6"/>
        <v>114</v>
      </c>
      <c r="D115" s="6" t="str" cm="1">
        <f t="array" ref="D115">IFERROR(INDEX(F115:M115, MATCH(TRUE, F115:M115&lt;&gt;"-",0)),"")</f>
        <v>[{order:"114",result:"Benfica 1-2 Chelsea",playerday:"Branislav Ivanović",year:"2013", category:"Europa League",prow:["DF","CC","Premier"], pcolumn: ["Benfica","Chelsea","SRB"],ylink:"https://www.youtube.com/watch?v=D4-kCnF7gSU"}],</v>
      </c>
      <c r="E115" s="6" t="str">
        <f t="shared" si="7"/>
        <v>[{"order":"114","result":"Benfica 1-2 Chelsea","playerday":"Branislav Ivanović","year":"2013", "category":"Europa League","prow":["DF","CC","Premier"], "pcolumn": ["Benfica","Chelsea","SRB"],"ylink":"https://www.youtube.com/watch?v=D4-kCnF7gSU"}],</v>
      </c>
      <c r="F115" s="1" t="str">
        <f>IFERROR(_xlfn.XLOOKUP(C115,Champions!J:J,Champions!K:K),"-")</f>
        <v>-</v>
      </c>
      <c r="G115" s="1" t="str">
        <f>IFERROR(_xlfn.XLOOKUP($C115,EuropaL!J:J,EuropaL!K:K),"-")</f>
        <v>[{order:"114",result:"Benfica 1-2 Chelsea",playerday:"Branislav Ivanović",year:"2013", category:"Europa League",prow:["DF","CC","Premier"], pcolumn: ["Benfica","Chelsea","SRB"],ylink:"https://www.youtube.com/watch?v=D4-kCnF7gSU"}],</v>
      </c>
      <c r="H115" s="1" t="str">
        <f>IFERROR(_xlfn.XLOOKUP($C115,WC!J:J,WC!K:K),"-")</f>
        <v>-</v>
      </c>
      <c r="I115" s="1" t="str">
        <f>IFERROR(_xlfn.XLOOKUP($C115,EURO!J:J,EURO!K:K),"-")</f>
        <v>-</v>
      </c>
      <c r="J115" s="1" t="str">
        <f>IFERROR(_xlfn.XLOOKUP($C115,Other!J:J,Other!K:K),"-")</f>
        <v>-</v>
      </c>
      <c r="K115" s="1" t="str">
        <f>IFERROR(_xlfn.XLOOKUP($C115,Premier!J:J,Premier!K:K),"-")</f>
        <v>-</v>
      </c>
      <c r="L115" s="1" t="str">
        <f>IFERROR(_xlfn.XLOOKUP($C115,LaLiga!K:K,LaLiga!L:L),"-")</f>
        <v>-</v>
      </c>
      <c r="M115" s="1" t="str">
        <f>IFERROR(_xlfn.XLOOKUP($C115,SerieA!J:J,SerieA!K:K),"-")</f>
        <v>-</v>
      </c>
    </row>
    <row r="116" spans="1:13" x14ac:dyDescent="0.35">
      <c r="A116" s="3">
        <f t="shared" si="4"/>
        <v>45382</v>
      </c>
      <c r="B116" s="5">
        <f t="shared" si="5"/>
        <v>7</v>
      </c>
      <c r="C116" s="9">
        <f t="shared" si="6"/>
        <v>115</v>
      </c>
      <c r="D116" s="6" t="str" cm="1">
        <f t="array" ref="D116">IFERROR(INDEX(F116:M116, MATCH(TRUE, F116:M116&lt;&gt;"-",0)),"")</f>
        <v>[{order:"115",result:"Argentina 2-2 England",playerday:"Michael Owen",year:"1998", category:"World Cup",prow:["Played WC 1998","CC","DL"], pcolumn: ["ARG","ENG","Premier"],ylink:"https://www.youtube.com/watch?v=kJge6YhLKsM"}],</v>
      </c>
      <c r="E116" s="6" t="str">
        <f t="shared" si="7"/>
        <v>[{"order":"115","result":"Argentina 2-2 England","playerday":"Michael Owen","year":"1998", "category":"World Cup","prow":["Played WC 1998","CC","DL"], "pcolumn": ["ARG","ENG","Premier"],"ylink":"https://www.youtube.com/watch?v=kJge6YhLKsM"}],</v>
      </c>
      <c r="F116" s="1" t="str">
        <f>IFERROR(_xlfn.XLOOKUP(C116,Champions!J:J,Champions!K:K),"-")</f>
        <v>-</v>
      </c>
      <c r="G116" s="1" t="str">
        <f>IFERROR(_xlfn.XLOOKUP($C116,EuropaL!J:J,EuropaL!K:K),"-")</f>
        <v>-</v>
      </c>
      <c r="H116" s="1" t="str">
        <f>IFERROR(_xlfn.XLOOKUP($C116,WC!J:J,WC!K:K),"-")</f>
        <v>[{order:"115",result:"Argentina 2-2 England",playerday:"Michael Owen",year:"1998", category:"World Cup",prow:["Played WC 1998","CC","DL"], pcolumn: ["ARG","ENG","Premier"],ylink:"https://www.youtube.com/watch?v=kJge6YhLKsM"}],</v>
      </c>
      <c r="I116" s="1" t="str">
        <f>IFERROR(_xlfn.XLOOKUP($C116,EURO!J:J,EURO!K:K),"-")</f>
        <v>-</v>
      </c>
      <c r="J116" s="1" t="str">
        <f>IFERROR(_xlfn.XLOOKUP($C116,Other!J:J,Other!K:K),"-")</f>
        <v>-</v>
      </c>
      <c r="K116" s="1" t="str">
        <f>IFERROR(_xlfn.XLOOKUP($C116,Premier!J:J,Premier!K:K),"-")</f>
        <v>-</v>
      </c>
      <c r="L116" s="1" t="str">
        <f>IFERROR(_xlfn.XLOOKUP($C116,LaLiga!K:K,LaLiga!L:L),"-")</f>
        <v>-</v>
      </c>
      <c r="M116" s="1" t="str">
        <f>IFERROR(_xlfn.XLOOKUP($C116,SerieA!J:J,SerieA!K:K),"-")</f>
        <v>-</v>
      </c>
    </row>
    <row r="117" spans="1:13" x14ac:dyDescent="0.35">
      <c r="A117" s="3">
        <f t="shared" si="4"/>
        <v>45383</v>
      </c>
      <c r="B117" s="5">
        <f t="shared" si="5"/>
        <v>1</v>
      </c>
      <c r="C117" s="9">
        <f t="shared" si="6"/>
        <v>116</v>
      </c>
      <c r="D117" s="6" t="str" cm="1">
        <f t="array" ref="D117">IFERROR(INDEX(F117:M117, MATCH(TRUE, F117:M117&lt;&gt;"-",0)),"")</f>
        <v>[{order:"116",result:"Atletico 1-1 Barcelona",playerday:"Diego Godín",year:"2014", category:"LaLiga",prow:["Barcelona","URU","LaLigaWin"], pcolumn: ["Atletico","Inter","Played WC 2014"],ylink:"https://www.youtube.com/watch?v=UtYW5Da3_1o"}],</v>
      </c>
      <c r="E117" s="6" t="str">
        <f t="shared" si="7"/>
        <v>[{"order":"116","result":"Atletico 1-1 Barcelona","playerday":"Diego Godín","year":"2014", "category":"LaLiga","prow":["Barcelona","URU","LaLigaWin"], "pcolumn": ["Atletico","Inter","Played WC 2014"],"ylink":"https://www.youtube.com/watch?v=UtYW5Da3_1o"}],</v>
      </c>
      <c r="F117" s="1" t="str">
        <f>IFERROR(_xlfn.XLOOKUP(C117,Champions!J:J,Champions!K:K),"-")</f>
        <v>-</v>
      </c>
      <c r="G117" s="1" t="str">
        <f>IFERROR(_xlfn.XLOOKUP($C117,EuropaL!J:J,EuropaL!K:K),"-")</f>
        <v>-</v>
      </c>
      <c r="H117" s="1" t="str">
        <f>IFERROR(_xlfn.XLOOKUP($C117,WC!J:J,WC!K:K),"-")</f>
        <v>-</v>
      </c>
      <c r="I117" s="1" t="str">
        <f>IFERROR(_xlfn.XLOOKUP($C117,EURO!J:J,EURO!K:K),"-")</f>
        <v>-</v>
      </c>
      <c r="J117" s="1" t="str">
        <f>IFERROR(_xlfn.XLOOKUP($C117,Other!J:J,Other!K:K),"-")</f>
        <v>-</v>
      </c>
      <c r="K117" s="1" t="str">
        <f>IFERROR(_xlfn.XLOOKUP($C117,Premier!J:J,Premier!K:K),"-")</f>
        <v>-</v>
      </c>
      <c r="L117" s="1" t="str">
        <f>IFERROR(_xlfn.XLOOKUP($C117,LaLiga!K:K,LaLiga!L:L),"-")</f>
        <v>[{order:"116",result:"Atletico 1-1 Barcelona",playerday:"Diego Godín",year:"2014", category:"LaLiga",prow:["Barcelona","URU","LaLigaWin"], pcolumn: ["Atletico","Inter","Played WC 2014"],ylink:"https://www.youtube.com/watch?v=UtYW5Da3_1o"}],</v>
      </c>
      <c r="M117" s="1" t="str">
        <f>IFERROR(_xlfn.XLOOKUP($C117,SerieA!J:J,SerieA!K:K),"-")</f>
        <v>-</v>
      </c>
    </row>
    <row r="118" spans="1:13" x14ac:dyDescent="0.35">
      <c r="A118" s="3">
        <f t="shared" si="4"/>
        <v>45384</v>
      </c>
      <c r="B118" s="5">
        <f t="shared" si="5"/>
        <v>2</v>
      </c>
      <c r="C118" s="9">
        <f t="shared" si="6"/>
        <v>117</v>
      </c>
      <c r="D118" s="6" t="str" cm="1">
        <f t="array" ref="D118">IFERROR(INDEX(F118:M118, MATCH(TRUE, F118:M118&lt;&gt;"-",0)),"")</f>
        <v>[{order:"117",result:"France 3-3 Argentina",playerday:"Kylian Mbappé",year:"2022", category:"World Cup",prow:["Played WC 2022","WC01","Barcelona"], pcolumn: ["ARG","FRA","ParisSG"],ylink:"https://youtu.be/zhEWqfP6V_w"}],</v>
      </c>
      <c r="E118" s="6" t="str">
        <f t="shared" si="7"/>
        <v>[{"order":"117","result":"France 3-3 Argentina","playerday":"Kylian Mbappé","year":"2022", "category":"World Cup","prow":["Played WC 2022","WC01","Barcelona"], "pcolumn": ["ARG","FRA","ParisSG"],"ylink":"https://youtu.be/zhEWqfP6V_w"}],</v>
      </c>
      <c r="F118" s="1" t="str">
        <f>IFERROR(_xlfn.XLOOKUP(C118,Champions!J:J,Champions!K:K),"-")</f>
        <v>-</v>
      </c>
      <c r="G118" s="1" t="str">
        <f>IFERROR(_xlfn.XLOOKUP($C118,EuropaL!J:J,EuropaL!K:K),"-")</f>
        <v>-</v>
      </c>
      <c r="H118" s="1" t="str">
        <f>IFERROR(_xlfn.XLOOKUP($C118,WC!J:J,WC!K:K),"-")</f>
        <v>[{order:"117",result:"France 3-3 Argentina",playerday:"Kylian Mbappé",year:"2022", category:"World Cup",prow:["Played WC 2022","WC01","Barcelona"], pcolumn: ["ARG","FRA","ParisSG"],ylink:"https://youtu.be/zhEWqfP6V_w"}],</v>
      </c>
      <c r="I118" s="1" t="str">
        <f>IFERROR(_xlfn.XLOOKUP($C118,EURO!J:J,EURO!K:K),"-")</f>
        <v>-</v>
      </c>
      <c r="J118" s="1" t="str">
        <f>IFERROR(_xlfn.XLOOKUP($C118,Other!J:J,Other!K:K),"-")</f>
        <v>-</v>
      </c>
      <c r="K118" s="1" t="str">
        <f>IFERROR(_xlfn.XLOOKUP($C118,Premier!J:J,Premier!K:K),"-")</f>
        <v>-</v>
      </c>
      <c r="L118" s="1" t="str">
        <f>IFERROR(_xlfn.XLOOKUP($C118,LaLiga!K:K,LaLiga!L:L),"-")</f>
        <v>-</v>
      </c>
      <c r="M118" s="1" t="str">
        <f>IFERROR(_xlfn.XLOOKUP($C118,SerieA!J:J,SerieA!K:K),"-")</f>
        <v>-</v>
      </c>
    </row>
    <row r="119" spans="1:13" x14ac:dyDescent="0.35">
      <c r="A119" s="3">
        <f t="shared" si="4"/>
        <v>45385</v>
      </c>
      <c r="B119" s="5">
        <f t="shared" si="5"/>
        <v>3</v>
      </c>
      <c r="C119" s="9">
        <f t="shared" si="6"/>
        <v>118</v>
      </c>
      <c r="D119" s="6" t="str" cm="1">
        <f t="array" ref="D119">IFERROR(INDEX(F119:M119, MATCH(TRUE, F119:M119&lt;&gt;"-",0)),"")</f>
        <v>[{order:"118",result:"Man Utd 4-3 R. Madrid",playerday:"Ronaldo Nazario",year:"2003", category:"Champions",prow:["DL","BRA","LaLigaWin"], pcolumn: ["Man Utd","Real Madrid","ChampionsWin"],ylink:"https://www.youtube.com/watch?v=MI7H-8F1Rm8"}],</v>
      </c>
      <c r="E119" s="6" t="str">
        <f t="shared" si="7"/>
        <v>[{"order":"118","result":"Man Utd 4-3 R. Madrid","playerday":"Ronaldo Nazario","year":"2003", "category":"Champions","prow":["DL","BRA","LaLigaWin"], "pcolumn": ["Man Utd","Real Madrid","ChampionsWin"],"ylink":"https://www.youtube.com/watch?v=MI7H-8F1Rm8"}],</v>
      </c>
      <c r="F119" s="1" t="str">
        <f>IFERROR(_xlfn.XLOOKUP(C119,Champions!J:J,Champions!K:K),"-")</f>
        <v>[{order:"118",result:"Man Utd 4-3 R. Madrid",playerday:"Ronaldo Nazario",year:"2003", category:"Champions",prow:["DL","BRA","LaLigaWin"], pcolumn: ["Man Utd","Real Madrid","ChampionsWin"],ylink:"https://www.youtube.com/watch?v=MI7H-8F1Rm8"}],</v>
      </c>
      <c r="G119" s="1" t="str">
        <f>IFERROR(_xlfn.XLOOKUP($C119,EuropaL!J:J,EuropaL!K:K),"-")</f>
        <v>-</v>
      </c>
      <c r="H119" s="1" t="str">
        <f>IFERROR(_xlfn.XLOOKUP($C119,WC!J:J,WC!K:K),"-")</f>
        <v>-</v>
      </c>
      <c r="I119" s="1" t="str">
        <f>IFERROR(_xlfn.XLOOKUP($C119,EURO!J:J,EURO!K:K),"-")</f>
        <v>-</v>
      </c>
      <c r="J119" s="1" t="str">
        <f>IFERROR(_xlfn.XLOOKUP($C119,Other!J:J,Other!K:K),"-")</f>
        <v>-</v>
      </c>
      <c r="K119" s="1" t="str">
        <f>IFERROR(_xlfn.XLOOKUP($C119,Premier!J:J,Premier!K:K),"-")</f>
        <v>-</v>
      </c>
      <c r="L119" s="1" t="str">
        <f>IFERROR(_xlfn.XLOOKUP($C119,LaLiga!K:K,LaLiga!L:L),"-")</f>
        <v>-</v>
      </c>
      <c r="M119" s="1" t="str">
        <f>IFERROR(_xlfn.XLOOKUP($C119,SerieA!J:J,SerieA!K:K),"-")</f>
        <v>-</v>
      </c>
    </row>
    <row r="120" spans="1:13" x14ac:dyDescent="0.35">
      <c r="A120" s="3">
        <f t="shared" si="4"/>
        <v>45386</v>
      </c>
      <c r="B120" s="5">
        <f t="shared" si="5"/>
        <v>4</v>
      </c>
      <c r="C120" s="9">
        <f t="shared" si="6"/>
        <v>119</v>
      </c>
      <c r="D120" s="6" t="str" cm="1">
        <f t="array" ref="D120">IFERROR(INDEX(F120:M120, MATCH(TRUE, F120:M120&lt;&gt;"-",0)),"")</f>
        <v>[{order:"119",result:"Bayern 1-1 Valencia",playerday:"Oliver Kahn",year:"2001", category:"Champions",prow:["PO","DF","LaLigaWin"], pcolumn: ["Bayern","Valencia","GER"],ylink:"https://www.youtube.com/watch?v=imGy71tsgtQ"}],</v>
      </c>
      <c r="E120" s="6" t="str">
        <f t="shared" si="7"/>
        <v>[{"order":"119","result":"Bayern 1-1 Valencia","playerday":"Oliver Kahn","year":"2001", "category":"Champions","prow":["PO","DF","LaLigaWin"], "pcolumn": ["Bayern","Valencia","GER"],"ylink":"https://www.youtube.com/watch?v=imGy71tsgtQ"}],</v>
      </c>
      <c r="F120" s="1" t="str">
        <f>IFERROR(_xlfn.XLOOKUP(C120,Champions!J:J,Champions!K:K),"-")</f>
        <v>[{order:"119",result:"Bayern 1-1 Valencia",playerday:"Oliver Kahn",year:"2001", category:"Champions",prow:["PO","DF","LaLigaWin"], pcolumn: ["Bayern","Valencia","GER"],ylink:"https://www.youtube.com/watch?v=imGy71tsgtQ"}],</v>
      </c>
      <c r="G120" s="1" t="str">
        <f>IFERROR(_xlfn.XLOOKUP($C120,EuropaL!J:J,EuropaL!K:K),"-")</f>
        <v>-</v>
      </c>
      <c r="H120" s="1" t="str">
        <f>IFERROR(_xlfn.XLOOKUP($C120,WC!J:J,WC!K:K),"-")</f>
        <v>-</v>
      </c>
      <c r="I120" s="1" t="str">
        <f>IFERROR(_xlfn.XLOOKUP($C120,EURO!J:J,EURO!K:K),"-")</f>
        <v>-</v>
      </c>
      <c r="J120" s="1" t="str">
        <f>IFERROR(_xlfn.XLOOKUP($C120,Other!J:J,Other!K:K),"-")</f>
        <v>-</v>
      </c>
      <c r="K120" s="1" t="str">
        <f>IFERROR(_xlfn.XLOOKUP($C120,Premier!J:J,Premier!K:K),"-")</f>
        <v>-</v>
      </c>
      <c r="L120" s="1" t="str">
        <f>IFERROR(_xlfn.XLOOKUP($C120,LaLiga!K:K,LaLiga!L:L),"-")</f>
        <v>-</v>
      </c>
      <c r="M120" s="1" t="str">
        <f>IFERROR(_xlfn.XLOOKUP($C120,SerieA!J:J,SerieA!K:K),"-")</f>
        <v>-</v>
      </c>
    </row>
    <row r="121" spans="1:13" x14ac:dyDescent="0.35">
      <c r="A121" s="3">
        <f t="shared" si="4"/>
        <v>45387</v>
      </c>
      <c r="B121" s="5">
        <f t="shared" si="5"/>
        <v>5</v>
      </c>
      <c r="C121" s="9">
        <f t="shared" si="6"/>
        <v>120</v>
      </c>
      <c r="D121" s="6" t="str" cm="1">
        <f t="array" ref="D121">IFERROR(INDEX(F121:M121, MATCH(TRUE, F121:M121&lt;&gt;"-",0)),"")</f>
        <v>[{order:"120",result:"Italy 1-1 France",playerday:"Marco Materazzi",year:"2006", category:"World Cup",prow:["Played WC 2006","Inter","Juventus"], pcolumn: ["ITA","FRA","WC01"],ylink:"https://www.youtube.com/watch?v=Nlsm0RlC8zI"}],</v>
      </c>
      <c r="E121" s="6" t="str">
        <f t="shared" si="7"/>
        <v>[{"order":"120","result":"Italy 1-1 France","playerday":"Marco Materazzi","year":"2006", "category":"World Cup","prow":["Played WC 2006","Inter","Juventus"], "pcolumn": ["ITA","FRA","WC01"],"ylink":"https://www.youtube.com/watch?v=Nlsm0RlC8zI"}],</v>
      </c>
      <c r="F121" s="1" t="str">
        <f>IFERROR(_xlfn.XLOOKUP(C121,Champions!J:J,Champions!K:K),"-")</f>
        <v>-</v>
      </c>
      <c r="G121" s="1" t="str">
        <f>IFERROR(_xlfn.XLOOKUP($C121,EuropaL!J:J,EuropaL!K:K),"-")</f>
        <v>-</v>
      </c>
      <c r="H121" s="1" t="str">
        <f>IFERROR(_xlfn.XLOOKUP($C121,WC!J:J,WC!K:K),"-")</f>
        <v>[{order:"120",result:"Italy 1-1 France",playerday:"Marco Materazzi",year:"2006", category:"World Cup",prow:["Played WC 2006","Inter","Juventus"], pcolumn: ["ITA","FRA","WC01"],ylink:"https://www.youtube.com/watch?v=Nlsm0RlC8zI"}],</v>
      </c>
      <c r="I121" s="1" t="str">
        <f>IFERROR(_xlfn.XLOOKUP($C121,EURO!J:J,EURO!K:K),"-")</f>
        <v>-</v>
      </c>
      <c r="J121" s="1" t="str">
        <f>IFERROR(_xlfn.XLOOKUP($C121,Other!J:J,Other!K:K),"-")</f>
        <v>-</v>
      </c>
      <c r="K121" s="1" t="str">
        <f>IFERROR(_xlfn.XLOOKUP($C121,Premier!J:J,Premier!K:K),"-")</f>
        <v>-</v>
      </c>
      <c r="L121" s="1" t="str">
        <f>IFERROR(_xlfn.XLOOKUP($C121,LaLiga!K:K,LaLiga!L:L),"-")</f>
        <v>-</v>
      </c>
      <c r="M121" s="1" t="str">
        <f>IFERROR(_xlfn.XLOOKUP($C121,SerieA!J:J,SerieA!K:K),"-")</f>
        <v>-</v>
      </c>
    </row>
    <row r="122" spans="1:13" x14ac:dyDescent="0.35">
      <c r="A122" s="3">
        <f t="shared" si="4"/>
        <v>45388</v>
      </c>
      <c r="B122" s="5">
        <f t="shared" si="5"/>
        <v>6</v>
      </c>
      <c r="C122" s="9">
        <f t="shared" si="6"/>
        <v>121</v>
      </c>
      <c r="D122" s="6" t="str" cm="1">
        <f t="array" ref="D122">IFERROR(INDEX(F122:M122, MATCH(TRUE, F122:M122&lt;&gt;"-",0)),"")</f>
        <v>[{order:"121",result:"Germany 0-1 Spain",playerday:"Fernando Torres",year:"2008", category:"EURO",prow:["Played Euro 2008","DL","ChampionsWin"], pcolumn: ["GER","ESP","Atletico"],ylink:"https://www.youtube.com/watch?v=qRLbzpy1y8Y"}],</v>
      </c>
      <c r="E122" s="6" t="str">
        <f t="shared" si="7"/>
        <v>[{"order":"121","result":"Germany 0-1 Spain","playerday":"Fernando Torres","year":"2008", "category":"EURO","prow":["Played Euro 2008","DL","ChampionsWin"], "pcolumn": ["GER","ESP","Atletico"],"ylink":"https://www.youtube.com/watch?v=qRLbzpy1y8Y"}],</v>
      </c>
      <c r="F122" s="1" t="str">
        <f>IFERROR(_xlfn.XLOOKUP(C122,Champions!J:J,Champions!K:K),"-")</f>
        <v>-</v>
      </c>
      <c r="G122" s="1" t="str">
        <f>IFERROR(_xlfn.XLOOKUP($C122,EuropaL!J:J,EuropaL!K:K),"-")</f>
        <v>-</v>
      </c>
      <c r="H122" s="1" t="str">
        <f>IFERROR(_xlfn.XLOOKUP($C122,WC!J:J,WC!K:K),"-")</f>
        <v>-</v>
      </c>
      <c r="I122" s="1" t="str">
        <f>IFERROR(_xlfn.XLOOKUP($C122,EURO!J:J,EURO!K:K),"-")</f>
        <v>[{order:"121",result:"Germany 0-1 Spain",playerday:"Fernando Torres",year:"2008", category:"EURO",prow:["Played Euro 2008","DL","ChampionsWin"], pcolumn: ["GER","ESP","Atletico"],ylink:"https://www.youtube.com/watch?v=qRLbzpy1y8Y"}],</v>
      </c>
      <c r="J122" s="1" t="str">
        <f>IFERROR(_xlfn.XLOOKUP($C122,Other!J:J,Other!K:K),"-")</f>
        <v>-</v>
      </c>
      <c r="K122" s="1" t="str">
        <f>IFERROR(_xlfn.XLOOKUP($C122,Premier!J:J,Premier!K:K),"-")</f>
        <v>-</v>
      </c>
      <c r="L122" s="1" t="str">
        <f>IFERROR(_xlfn.XLOOKUP($C122,LaLiga!K:K,LaLiga!L:L),"-")</f>
        <v>-</v>
      </c>
      <c r="M122" s="1" t="str">
        <f>IFERROR(_xlfn.XLOOKUP($C122,SerieA!J:J,SerieA!K:K),"-")</f>
        <v>-</v>
      </c>
    </row>
    <row r="123" spans="1:13" x14ac:dyDescent="0.35">
      <c r="A123" s="3">
        <f t="shared" si="4"/>
        <v>45389</v>
      </c>
      <c r="B123" s="5">
        <f t="shared" si="5"/>
        <v>7</v>
      </c>
      <c r="C123" s="9">
        <f t="shared" si="6"/>
        <v>122</v>
      </c>
      <c r="D123" s="6" t="str" cm="1">
        <f t="array" ref="D123">IFERROR(INDEX(F123:M123, MATCH(TRUE, F123:M123&lt;&gt;"-",0)),"")</f>
        <v>[{order:"122",result:"Man City 2-1 Borussia",playerday:"Erling Haaland",year:"2022", category:"Champions",prow:["DL","DF","Played WC 2022"], pcolumn: ["Man City","Borussia","ChampionsWin"],ylink:"https://www.youtube.com/watch?v=8Jqu9GTriZQ"}],</v>
      </c>
      <c r="E123" s="6" t="str">
        <f t="shared" si="7"/>
        <v>[{"order":"122","result":"Man City 2-1 Borussia","playerday":"Erling Haaland","year":"2022", "category":"Champions","prow":["DL","DF","Played WC 2022"], "pcolumn": ["Man City","Borussia","ChampionsWin"],"ylink":"https://www.youtube.com/watch?v=8Jqu9GTriZQ"}],</v>
      </c>
      <c r="F123" s="1" t="str">
        <f>IFERROR(_xlfn.XLOOKUP(C123,Champions!J:J,Champions!K:K),"-")</f>
        <v>[{order:"122",result:"Man City 2-1 Borussia",playerday:"Erling Haaland",year:"2022", category:"Champions",prow:["DL","DF","Played WC 2022"], pcolumn: ["Man City","Borussia","ChampionsWin"],ylink:"https://www.youtube.com/watch?v=8Jqu9GTriZQ"}],</v>
      </c>
      <c r="G123" s="1" t="str">
        <f>IFERROR(_xlfn.XLOOKUP($C123,EuropaL!J:J,EuropaL!K:K),"-")</f>
        <v>-</v>
      </c>
      <c r="H123" s="1" t="str">
        <f>IFERROR(_xlfn.XLOOKUP($C123,WC!J:J,WC!K:K),"-")</f>
        <v>-</v>
      </c>
      <c r="I123" s="1" t="str">
        <f>IFERROR(_xlfn.XLOOKUP($C123,EURO!J:J,EURO!K:K),"-")</f>
        <v>-</v>
      </c>
      <c r="J123" s="1" t="str">
        <f>IFERROR(_xlfn.XLOOKUP($C123,Other!J:J,Other!K:K),"-")</f>
        <v>-</v>
      </c>
      <c r="K123" s="1" t="str">
        <f>IFERROR(_xlfn.XLOOKUP($C123,Premier!J:J,Premier!K:K),"-")</f>
        <v>-</v>
      </c>
      <c r="L123" s="1" t="str">
        <f>IFERROR(_xlfn.XLOOKUP($C123,LaLiga!K:K,LaLiga!L:L),"-")</f>
        <v>-</v>
      </c>
      <c r="M123" s="1" t="str">
        <f>IFERROR(_xlfn.XLOOKUP($C123,SerieA!J:J,SerieA!K:K),"-")</f>
        <v>-</v>
      </c>
    </row>
    <row r="124" spans="1:13" x14ac:dyDescent="0.35">
      <c r="A124" s="3">
        <f t="shared" si="4"/>
        <v>45390</v>
      </c>
      <c r="B124" s="5">
        <f t="shared" si="5"/>
        <v>1</v>
      </c>
      <c r="C124" s="9">
        <f t="shared" si="6"/>
        <v>123</v>
      </c>
      <c r="D124" s="6" t="str" cm="1">
        <f t="array" ref="D124">IFERROR(INDEX(F124:M124, MATCH(TRUE, F124:M124&lt;&gt;"-",0)),"")</f>
        <v>[{order:"123",result:"Leicester 2-0 Liverpool",playerday:"Jamie Vardy",year:"2016", category:"Premier League",prow:["Premier","Played Euro 2016","DL"], pcolumn: ["Leicester","Liverpool","ENG"],ylink:"https://www.youtube.com/watch?v=cIEHfaodkMw"}],</v>
      </c>
      <c r="E124" s="6" t="str">
        <f t="shared" si="7"/>
        <v>[{"order":"123","result":"Leicester 2-0 Liverpool","playerday":"Jamie Vardy","year":"2016", "category":"Premier League","prow":["Premier","Played Euro 2016","DL"], "pcolumn": ["Leicester","Liverpool","ENG"],"ylink":"https://www.youtube.com/watch?v=cIEHfaodkMw"}],</v>
      </c>
      <c r="F124" s="1" t="str">
        <f>IFERROR(_xlfn.XLOOKUP(C124,Champions!J:J,Champions!K:K),"-")</f>
        <v>-</v>
      </c>
      <c r="G124" s="1" t="str">
        <f>IFERROR(_xlfn.XLOOKUP($C124,EuropaL!J:J,EuropaL!K:K),"-")</f>
        <v>-</v>
      </c>
      <c r="H124" s="1" t="str">
        <f>IFERROR(_xlfn.XLOOKUP($C124,WC!J:J,WC!K:K),"-")</f>
        <v>-</v>
      </c>
      <c r="I124" s="1" t="str">
        <f>IFERROR(_xlfn.XLOOKUP($C124,EURO!J:J,EURO!K:K),"-")</f>
        <v>-</v>
      </c>
      <c r="J124" s="1" t="str">
        <f>IFERROR(_xlfn.XLOOKUP($C124,Other!J:J,Other!K:K),"-")</f>
        <v>-</v>
      </c>
      <c r="K124" s="1" t="str">
        <f>IFERROR(_xlfn.XLOOKUP($C124,Premier!J:J,Premier!K:K),"-")</f>
        <v>[{order:"123",result:"Leicester 2-0 Liverpool",playerday:"Jamie Vardy",year:"2016", category:"Premier League",prow:["Premier","Played Euro 2016","DL"], pcolumn: ["Leicester","Liverpool","ENG"],ylink:"https://www.youtube.com/watch?v=cIEHfaodkMw"}],</v>
      </c>
      <c r="L124" s="1" t="str">
        <f>IFERROR(_xlfn.XLOOKUP($C124,LaLiga!K:K,LaLiga!L:L),"-")</f>
        <v>-</v>
      </c>
      <c r="M124" s="1" t="str">
        <f>IFERROR(_xlfn.XLOOKUP($C124,SerieA!J:J,SerieA!K:K),"-")</f>
        <v>-</v>
      </c>
    </row>
    <row r="125" spans="1:13" x14ac:dyDescent="0.35">
      <c r="A125" s="3">
        <f t="shared" si="4"/>
        <v>45391</v>
      </c>
      <c r="B125" s="5">
        <f t="shared" si="5"/>
        <v>2</v>
      </c>
      <c r="C125" s="9">
        <f t="shared" si="6"/>
        <v>124</v>
      </c>
      <c r="D125" s="6" t="str" cm="1">
        <f t="array" ref="D125">IFERROR(INDEX(F125:M125, MATCH(TRUE, F125:M125&lt;&gt;"-",0)),"")</f>
        <v>[{order:"124",result:"Portugal 3-2 England",playerday:"Nuno Gomes",year:"2000", category:"EURO",prow:["Played Euro 2000","DL","CC"], pcolumn: ["POR","ENG","Benfica"],ylink:"https://www.youtube.com/watch?v=tMn7I3rImWk"}],</v>
      </c>
      <c r="E125" s="6" t="str">
        <f t="shared" si="7"/>
        <v>[{"order":"124","result":"Portugal 3-2 England","playerday":"Nuno Gomes","year":"2000", "category":"EURO","prow":["Played Euro 2000","DL","CC"], "pcolumn": ["POR","ENG","Benfica"],"ylink":"https://www.youtube.com/watch?v=tMn7I3rImWk"}],</v>
      </c>
      <c r="F125" s="1" t="str">
        <f>IFERROR(_xlfn.XLOOKUP(C125,Champions!J:J,Champions!K:K),"-")</f>
        <v>-</v>
      </c>
      <c r="G125" s="1" t="str">
        <f>IFERROR(_xlfn.XLOOKUP($C125,EuropaL!J:J,EuropaL!K:K),"-")</f>
        <v>-</v>
      </c>
      <c r="H125" s="1" t="str">
        <f>IFERROR(_xlfn.XLOOKUP($C125,WC!J:J,WC!K:K),"-")</f>
        <v>-</v>
      </c>
      <c r="I125" s="1" t="str">
        <f>IFERROR(_xlfn.XLOOKUP($C125,EURO!J:J,EURO!K:K),"-")</f>
        <v>[{order:"124",result:"Portugal 3-2 England",playerday:"Nuno Gomes",year:"2000", category:"EURO",prow:["Played Euro 2000","DL","CC"], pcolumn: ["POR","ENG","Benfica"],ylink:"https://www.youtube.com/watch?v=tMn7I3rImWk"}],</v>
      </c>
      <c r="J125" s="1" t="str">
        <f>IFERROR(_xlfn.XLOOKUP($C125,Other!J:J,Other!K:K),"-")</f>
        <v>-</v>
      </c>
      <c r="K125" s="1" t="str">
        <f>IFERROR(_xlfn.XLOOKUP($C125,Premier!J:J,Premier!K:K),"-")</f>
        <v>-</v>
      </c>
      <c r="L125" s="1" t="str">
        <f>IFERROR(_xlfn.XLOOKUP($C125,LaLiga!K:K,LaLiga!L:L),"-")</f>
        <v>-</v>
      </c>
      <c r="M125" s="1" t="str">
        <f>IFERROR(_xlfn.XLOOKUP($C125,SerieA!J:J,SerieA!K:K),"-")</f>
        <v>-</v>
      </c>
    </row>
    <row r="126" spans="1:13" x14ac:dyDescent="0.35">
      <c r="A126" s="3">
        <f t="shared" si="4"/>
        <v>45392</v>
      </c>
      <c r="B126" s="5">
        <f t="shared" si="5"/>
        <v>3</v>
      </c>
      <c r="C126" s="9">
        <f t="shared" si="6"/>
        <v>125</v>
      </c>
      <c r="D126" s="6" t="str" cm="1">
        <f t="array" ref="D126">IFERROR(INDEX(F126:M126, MATCH(TRUE, F126:M126&lt;&gt;"-",0)),"")</f>
        <v>[{order:"125",result:"Bayern 2-1 R. Madrid",playerday:"Roy Makaay",year:"2007", category:"Champions",prow:["DL","LaLigaWin","BRA"], pcolumn: ["Bayern","Real Madrid","Deportivo"],ylink:"https://www.youtube.com/watch?v=8SoNBNg6VkE"}],</v>
      </c>
      <c r="E126" s="6" t="str">
        <f t="shared" si="7"/>
        <v>[{"order":"125","result":"Bayern 2-1 R. Madrid","playerday":"Roy Makaay","year":"2007", "category":"Champions","prow":["DL","LaLigaWin","BRA"], "pcolumn": ["Bayern","Real Madrid","Deportivo"],"ylink":"https://www.youtube.com/watch?v=8SoNBNg6VkE"}],</v>
      </c>
      <c r="F126" s="1" t="str">
        <f>IFERROR(_xlfn.XLOOKUP(C126,Champions!J:J,Champions!K:K),"-")</f>
        <v>[{order:"125",result:"Bayern 2-1 R. Madrid",playerday:"Roy Makaay",year:"2007", category:"Champions",prow:["DL","LaLigaWin","BRA"], pcolumn: ["Bayern","Real Madrid","Deportivo"],ylink:"https://www.youtube.com/watch?v=8SoNBNg6VkE"}],</v>
      </c>
      <c r="G126" s="1" t="str">
        <f>IFERROR(_xlfn.XLOOKUP($C126,EuropaL!J:J,EuropaL!K:K),"-")</f>
        <v>-</v>
      </c>
      <c r="H126" s="1" t="str">
        <f>IFERROR(_xlfn.XLOOKUP($C126,WC!J:J,WC!K:K),"-")</f>
        <v>-</v>
      </c>
      <c r="I126" s="1" t="str">
        <f>IFERROR(_xlfn.XLOOKUP($C126,EURO!J:J,EURO!K:K),"-")</f>
        <v>-</v>
      </c>
      <c r="J126" s="1" t="str">
        <f>IFERROR(_xlfn.XLOOKUP($C126,Other!J:J,Other!K:K),"-")</f>
        <v>-</v>
      </c>
      <c r="K126" s="1" t="str">
        <f>IFERROR(_xlfn.XLOOKUP($C126,Premier!J:J,Premier!K:K),"-")</f>
        <v>-</v>
      </c>
      <c r="L126" s="1" t="str">
        <f>IFERROR(_xlfn.XLOOKUP($C126,LaLiga!K:K,LaLiga!L:L),"-")</f>
        <v>-</v>
      </c>
      <c r="M126" s="1" t="str">
        <f>IFERROR(_xlfn.XLOOKUP($C126,SerieA!J:J,SerieA!K:K),"-")</f>
        <v>-</v>
      </c>
    </row>
    <row r="127" spans="1:13" x14ac:dyDescent="0.35">
      <c r="A127" s="3">
        <f t="shared" si="4"/>
        <v>45393</v>
      </c>
      <c r="B127" s="5">
        <f t="shared" si="5"/>
        <v>4</v>
      </c>
      <c r="C127" s="9">
        <f t="shared" si="6"/>
        <v>126</v>
      </c>
      <c r="D127" s="6" t="str" cm="1">
        <f t="array" ref="D127">IFERROR(INDEX(F127:M127, MATCH(TRUE, F127:M127&lt;&gt;"-",0)),"")</f>
        <v>[{order:"126",result:"Liverpool 4-0 Barcelona",playerday:"Trent Alexander-Arnold",year:"2019", category:"Champions",prow:["DF","Premier","ChampionsWin"], pcolumn: ["Liverpool","Barcelona","ENG"],ylink:"https://www.youtube.com/watch?v=buoMlAshKXQ"}],</v>
      </c>
      <c r="E127" s="6" t="str">
        <f t="shared" si="7"/>
        <v>[{"order":"126","result":"Liverpool 4-0 Barcelona","playerday":"Trent Alexander-Arnold","year":"2019", "category":"Champions","prow":["DF","Premier","ChampionsWin"], "pcolumn": ["Liverpool","Barcelona","ENG"],"ylink":"https://www.youtube.com/watch?v=buoMlAshKXQ"}],</v>
      </c>
      <c r="F127" s="1" t="str">
        <f>IFERROR(_xlfn.XLOOKUP(C127,Champions!J:J,Champions!K:K),"-")</f>
        <v>[{order:"126",result:"Liverpool 4-0 Barcelona",playerday:"Trent Alexander-Arnold",year:"2019", category:"Champions",prow:["DF","Premier","ChampionsWin"], pcolumn: ["Liverpool","Barcelona","ENG"],ylink:"https://www.youtube.com/watch?v=buoMlAshKXQ"}],</v>
      </c>
      <c r="G127" s="1" t="str">
        <f>IFERROR(_xlfn.XLOOKUP($C127,EuropaL!J:J,EuropaL!K:K),"-")</f>
        <v>-</v>
      </c>
      <c r="H127" s="1" t="str">
        <f>IFERROR(_xlfn.XLOOKUP($C127,WC!J:J,WC!K:K),"-")</f>
        <v>-</v>
      </c>
      <c r="I127" s="1" t="str">
        <f>IFERROR(_xlfn.XLOOKUP($C127,EURO!J:J,EURO!K:K),"-")</f>
        <v>-</v>
      </c>
      <c r="J127" s="1" t="str">
        <f>IFERROR(_xlfn.XLOOKUP($C127,Other!J:J,Other!K:K),"-")</f>
        <v>-</v>
      </c>
      <c r="K127" s="1" t="str">
        <f>IFERROR(_xlfn.XLOOKUP($C127,Premier!J:J,Premier!K:K),"-")</f>
        <v>-</v>
      </c>
      <c r="L127" s="1" t="str">
        <f>IFERROR(_xlfn.XLOOKUP($C127,LaLiga!K:K,LaLiga!L:L),"-")</f>
        <v>-</v>
      </c>
      <c r="M127" s="1" t="str">
        <f>IFERROR(_xlfn.XLOOKUP($C127,SerieA!J:J,SerieA!K:K),"-")</f>
        <v>-</v>
      </c>
    </row>
    <row r="128" spans="1:13" x14ac:dyDescent="0.35">
      <c r="A128" s="3">
        <f t="shared" si="4"/>
        <v>45394</v>
      </c>
      <c r="B128" s="5">
        <f t="shared" si="5"/>
        <v>5</v>
      </c>
      <c r="C128" s="9">
        <f t="shared" si="6"/>
        <v>127</v>
      </c>
      <c r="D128" s="6" t="str" cm="1">
        <f t="array" ref="D128">IFERROR(INDEX(F128:M128, MATCH(TRUE, F128:M128&lt;&gt;"-",0)),"")</f>
        <v>[{order:"127",result:"Inter 2-3 Roma",playerday:"Francesco Totti",year:"2005", category:"SerieA",prow:["SerieAWin","DL","Played WC 2006"], pcolumn: ["Roma","Inter","ITA"],ylink:"https://www.youtube.com/watch?v=-7MI9nmDhJk"}],</v>
      </c>
      <c r="E128" s="6" t="str">
        <f t="shared" si="7"/>
        <v>[{"order":"127","result":"Inter 2-3 Roma","playerday":"Francesco Totti","year":"2005", "category":"SerieA","prow":["SerieAWin","DL","Played WC 2006"], "pcolumn": ["Roma","Inter","ITA"],"ylink":"https://www.youtube.com/watch?v=-7MI9nmDhJk"}],</v>
      </c>
      <c r="F128" s="1" t="str">
        <f>IFERROR(_xlfn.XLOOKUP(C128,Champions!J:J,Champions!K:K),"-")</f>
        <v>-</v>
      </c>
      <c r="G128" s="1" t="str">
        <f>IFERROR(_xlfn.XLOOKUP($C128,EuropaL!J:J,EuropaL!K:K),"-")</f>
        <v>-</v>
      </c>
      <c r="H128" s="1" t="str">
        <f>IFERROR(_xlfn.XLOOKUP($C128,WC!J:J,WC!K:K),"-")</f>
        <v>-</v>
      </c>
      <c r="I128" s="1" t="str">
        <f>IFERROR(_xlfn.XLOOKUP($C128,EURO!J:J,EURO!K:K),"-")</f>
        <v>-</v>
      </c>
      <c r="J128" s="1" t="str">
        <f>IFERROR(_xlfn.XLOOKUP($C128,Other!J:J,Other!K:K),"-")</f>
        <v>-</v>
      </c>
      <c r="K128" s="1" t="str">
        <f>IFERROR(_xlfn.XLOOKUP($C128,Premier!J:J,Premier!K:K),"-")</f>
        <v>-</v>
      </c>
      <c r="L128" s="1" t="str">
        <f>IFERROR(_xlfn.XLOOKUP($C128,LaLiga!K:K,LaLiga!L:L),"-")</f>
        <v>-</v>
      </c>
      <c r="M128" s="1" t="str">
        <f>IFERROR(_xlfn.XLOOKUP($C128,SerieA!J:J,SerieA!K:K),"-")</f>
        <v>[{order:"127",result:"Inter 2-3 Roma",playerday:"Francesco Totti",year:"2005", category:"SerieA",prow:["SerieAWin","DL","Played WC 2006"], pcolumn: ["Roma","Inter","ITA"],ylink:"https://www.youtube.com/watch?v=-7MI9nmDhJk"}],</v>
      </c>
    </row>
    <row r="129" spans="1:13" x14ac:dyDescent="0.35">
      <c r="A129" s="3">
        <f t="shared" si="4"/>
        <v>45395</v>
      </c>
      <c r="B129" s="5">
        <f t="shared" si="5"/>
        <v>6</v>
      </c>
      <c r="C129" s="9">
        <f t="shared" si="6"/>
        <v>128</v>
      </c>
      <c r="D129" s="6" t="str" cm="1">
        <f t="array" ref="D129">IFERROR(INDEX(F129:M129, MATCH(TRUE, F129:M129&lt;&gt;"-",0)),"")</f>
        <v>[{order:"128",result:"Santos 4-5 Flamengo",playerday:"Ronaldinho",year:"2011", category:"Other",prow:["CC","startR","startN"], pcolumn: ["BRA","BRA","BRA"],ylink:"https://www.youtube.com/watch?v=T1EAzE-fV9Y"}],</v>
      </c>
      <c r="E129" s="6" t="str">
        <f t="shared" si="7"/>
        <v>[{"order":"128","result":"Santos 4-5 Flamengo","playerday":"Ronaldinho","year":"2011", "category":"Other","prow":["CC","startR","startN"], "pcolumn": ["BRA","BRA","BRA"],"ylink":"https://www.youtube.com/watch?v=T1EAzE-fV9Y"}],</v>
      </c>
      <c r="F129" s="1" t="str">
        <f>IFERROR(_xlfn.XLOOKUP(C129,Champions!J:J,Champions!K:K),"-")</f>
        <v>-</v>
      </c>
      <c r="G129" s="1" t="str">
        <f>IFERROR(_xlfn.XLOOKUP($C129,EuropaL!J:J,EuropaL!K:K),"-")</f>
        <v>-</v>
      </c>
      <c r="H129" s="1" t="str">
        <f>IFERROR(_xlfn.XLOOKUP($C129,WC!J:J,WC!K:K),"-")</f>
        <v>-</v>
      </c>
      <c r="I129" s="1" t="str">
        <f>IFERROR(_xlfn.XLOOKUP($C129,EURO!J:J,EURO!K:K),"-")</f>
        <v>-</v>
      </c>
      <c r="J129" s="1" t="str">
        <f>IFERROR(_xlfn.XLOOKUP($C129,Other!J:J,Other!K:K),"-")</f>
        <v>[{order:"128",result:"Santos 4-5 Flamengo",playerday:"Ronaldinho",year:"2011", category:"Other",prow:["CC","startR","startN"], pcolumn: ["BRA","BRA","BRA"],ylink:"https://www.youtube.com/watch?v=T1EAzE-fV9Y"}],</v>
      </c>
      <c r="K129" s="1" t="str">
        <f>IFERROR(_xlfn.XLOOKUP($C129,Premier!J:J,Premier!K:K),"-")</f>
        <v>-</v>
      </c>
      <c r="L129" s="1" t="str">
        <f>IFERROR(_xlfn.XLOOKUP($C129,LaLiga!K:K,LaLiga!L:L),"-")</f>
        <v>-</v>
      </c>
      <c r="M129" s="1" t="str">
        <f>IFERROR(_xlfn.XLOOKUP($C129,SerieA!J:J,SerieA!K:K),"-")</f>
        <v>-</v>
      </c>
    </row>
    <row r="130" spans="1:13" x14ac:dyDescent="0.35">
      <c r="A130" s="3">
        <f t="shared" si="4"/>
        <v>45396</v>
      </c>
      <c r="B130" s="5">
        <f t="shared" si="5"/>
        <v>7</v>
      </c>
      <c r="C130" s="9">
        <f t="shared" si="6"/>
        <v>129</v>
      </c>
      <c r="D130" s="6" t="str" cm="1">
        <f t="array" ref="D130">IFERROR(INDEX(F130:M130, MATCH(TRUE, F130:M130&lt;&gt;"-",0)),"")</f>
        <v>[{order:"129",result:"R. Madrid 3-1 Mallorca",playerday:"José Antonio Reyes",year:"2009", category:"LaLiga",prow:["CC","DL","LaLigaWin"], pcolumn: ["Real Madrid","Mallorca","Sevilla"],ylink:"https://www.youtube.com/watch?v=S_naMlSr3Ds"}],</v>
      </c>
      <c r="E130" s="6" t="str">
        <f t="shared" si="7"/>
        <v>[{"order":"129","result":"R. Madrid 3-1 Mallorca","playerday":"José Antonio Reyes","year":"2009", "category":"LaLiga","prow":["CC","DL","LaLigaWin"], "pcolumn": ["Real Madrid","Mallorca","Sevilla"],"ylink":"https://www.youtube.com/watch?v=S_naMlSr3Ds"}],</v>
      </c>
      <c r="F130" s="1" t="str">
        <f>IFERROR(_xlfn.XLOOKUP(C130,Champions!J:J,Champions!K:K),"-")</f>
        <v>-</v>
      </c>
      <c r="G130" s="1" t="str">
        <f>IFERROR(_xlfn.XLOOKUP($C130,EuropaL!J:J,EuropaL!K:K),"-")</f>
        <v>-</v>
      </c>
      <c r="H130" s="1" t="str">
        <f>IFERROR(_xlfn.XLOOKUP($C130,WC!J:J,WC!K:K),"-")</f>
        <v>-</v>
      </c>
      <c r="I130" s="1" t="str">
        <f>IFERROR(_xlfn.XLOOKUP($C130,EURO!J:J,EURO!K:K),"-")</f>
        <v>-</v>
      </c>
      <c r="J130" s="1" t="str">
        <f>IFERROR(_xlfn.XLOOKUP($C130,Other!J:J,Other!K:K),"-")</f>
        <v>-</v>
      </c>
      <c r="K130" s="1" t="str">
        <f>IFERROR(_xlfn.XLOOKUP($C130,Premier!J:J,Premier!K:K),"-")</f>
        <v>-</v>
      </c>
      <c r="L130" s="1" t="str">
        <f>IFERROR(_xlfn.XLOOKUP($C130,LaLiga!K:K,LaLiga!L:L),"-")</f>
        <v>[{order:"129",result:"R. Madrid 3-1 Mallorca",playerday:"José Antonio Reyes",year:"2009", category:"LaLiga",prow:["CC","DL","LaLigaWin"], pcolumn: ["Real Madrid","Mallorca","Sevilla"],ylink:"https://www.youtube.com/watch?v=S_naMlSr3Ds"}],</v>
      </c>
      <c r="M130" s="1" t="str">
        <f>IFERROR(_xlfn.XLOOKUP($C130,SerieA!J:J,SerieA!K:K),"-")</f>
        <v>-</v>
      </c>
    </row>
    <row r="131" spans="1:13" x14ac:dyDescent="0.35">
      <c r="A131" s="3">
        <f t="shared" ref="A131:A194" si="8">A130+1</f>
        <v>45397</v>
      </c>
      <c r="B131" s="5">
        <f t="shared" ref="B131:B194" si="9">WEEKDAY(A131,2)</f>
        <v>1</v>
      </c>
      <c r="C131" s="9">
        <f t="shared" ref="C131:C194" si="10">C130+1</f>
        <v>130</v>
      </c>
      <c r="D131" s="6" t="str" cm="1">
        <f t="array" ref="D131">IFERROR(INDEX(F131:M131, MATCH(TRUE, F131:M131&lt;&gt;"-",0)),"")</f>
        <v>[{order:"130",result:"France 4-2 Croatia",playerday:"Antoine Griezmann",year:"2018", category:"World Cup",prow:["Played WC 2018","LaLigaWin","DL"], pcolumn: ["FRA","CRO","Atletico"],ylink:"https://www.youtube.com/watch?v=GrsEAvRerTg"}],</v>
      </c>
      <c r="E131" s="6" t="str">
        <f t="shared" ref="E131:E194" si="11">SUBSTITUTE(SUBSTITUTE(SUBSTITUTE(SUBSTITUTE(SUBSTITUTE(SUBSTITUTE(SUBSTITUTE(SUBSTITUTE(D131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[{"order":"130","result":"France 4-2 Croatia","playerday":"Antoine Griezmann","year":"2018", "category":"World Cup","prow":["Played WC 2018","LaLigaWin","DL"], "pcolumn": ["FRA","CRO","Atletico"],"ylink":"https://www.youtube.com/watch?v=GrsEAvRerTg"}],</v>
      </c>
      <c r="F131" s="1" t="str">
        <f>IFERROR(_xlfn.XLOOKUP(C131,Champions!J:J,Champions!K:K),"-")</f>
        <v>-</v>
      </c>
      <c r="G131" s="1" t="str">
        <f>IFERROR(_xlfn.XLOOKUP($C131,EuropaL!J:J,EuropaL!K:K),"-")</f>
        <v>-</v>
      </c>
      <c r="H131" s="1" t="str">
        <f>IFERROR(_xlfn.XLOOKUP($C131,WC!J:J,WC!K:K),"-")</f>
        <v>[{order:"130",result:"France 4-2 Croatia",playerday:"Antoine Griezmann",year:"2018", category:"World Cup",prow:["Played WC 2018","LaLigaWin","DL"], pcolumn: ["FRA","CRO","Atletico"],ylink:"https://www.youtube.com/watch?v=GrsEAvRerTg"}],</v>
      </c>
      <c r="I131" s="1" t="str">
        <f>IFERROR(_xlfn.XLOOKUP($C131,EURO!J:J,EURO!K:K),"-")</f>
        <v>-</v>
      </c>
      <c r="J131" s="1" t="str">
        <f>IFERROR(_xlfn.XLOOKUP($C131,Other!J:J,Other!K:K),"-")</f>
        <v>-</v>
      </c>
      <c r="K131" s="1" t="str">
        <f>IFERROR(_xlfn.XLOOKUP($C131,Premier!J:J,Premier!K:K),"-")</f>
        <v>-</v>
      </c>
      <c r="L131" s="1" t="str">
        <f>IFERROR(_xlfn.XLOOKUP($C131,LaLiga!K:K,LaLiga!L:L),"-")</f>
        <v>-</v>
      </c>
      <c r="M131" s="1" t="str">
        <f>IFERROR(_xlfn.XLOOKUP($C131,SerieA!J:J,SerieA!K:K),"-")</f>
        <v>-</v>
      </c>
    </row>
    <row r="132" spans="1:13" x14ac:dyDescent="0.35">
      <c r="A132" s="3">
        <f t="shared" si="8"/>
        <v>45398</v>
      </c>
      <c r="B132" s="5">
        <f t="shared" si="9"/>
        <v>2</v>
      </c>
      <c r="C132" s="9">
        <f t="shared" si="10"/>
        <v>131</v>
      </c>
      <c r="D132" s="6" t="str" cm="1">
        <f t="array" ref="D132">IFERROR(INDEX(F132:M132, MATCH(TRUE, F132:M132&lt;&gt;"-",0)),"")</f>
        <v>[{order:"131",result:"Leverkusen 2-1 Hoffenheim",playerday:"Stefan Kiessling",year:"2013", category:"Other",prow:["DL","DF","Leverkusen"], pcolumn: ["GER","GER","GER"],ylink:"https://www.youtube.com/watch?v=d8LDD9AJcmI"}],</v>
      </c>
      <c r="E132" s="6" t="str">
        <f t="shared" si="11"/>
        <v>[{"order":"131","result":"Leverkusen 2-1 Hoffenheim","playerday":"Stefan Kiessling","year":"2013", "category":"Other","prow":["DL","DF","Leverkusen"], "pcolumn": ["GER","GER","GER"],"ylink":"https://www.youtube.com/watch?v=d8LDD9AJcmI"}],</v>
      </c>
      <c r="F132" s="1" t="str">
        <f>IFERROR(_xlfn.XLOOKUP(C132,Champions!J:J,Champions!K:K),"-")</f>
        <v>-</v>
      </c>
      <c r="G132" s="1" t="str">
        <f>IFERROR(_xlfn.XLOOKUP($C132,EuropaL!J:J,EuropaL!K:K),"-")</f>
        <v>-</v>
      </c>
      <c r="H132" s="1" t="str">
        <f>IFERROR(_xlfn.XLOOKUP($C132,WC!J:J,WC!K:K),"-")</f>
        <v>-</v>
      </c>
      <c r="I132" s="1" t="str">
        <f>IFERROR(_xlfn.XLOOKUP($C132,EURO!J:J,EURO!K:K),"-")</f>
        <v>-</v>
      </c>
      <c r="J132" s="1" t="str">
        <f>IFERROR(_xlfn.XLOOKUP($C132,Other!J:J,Other!K:K),"-")</f>
        <v>[{order:"131",result:"Leverkusen 2-1 Hoffenheim",playerday:"Stefan Kiessling",year:"2013", category:"Other",prow:["DL","DF","Leverkusen"], pcolumn: ["GER","GER","GER"],ylink:"https://www.youtube.com/watch?v=d8LDD9AJcmI"}],</v>
      </c>
      <c r="K132" s="1" t="str">
        <f>IFERROR(_xlfn.XLOOKUP($C132,Premier!J:J,Premier!K:K),"-")</f>
        <v>-</v>
      </c>
      <c r="L132" s="1" t="str">
        <f>IFERROR(_xlfn.XLOOKUP($C132,LaLiga!K:K,LaLiga!L:L),"-")</f>
        <v>-</v>
      </c>
      <c r="M132" s="1" t="str">
        <f>IFERROR(_xlfn.XLOOKUP($C132,SerieA!J:J,SerieA!K:K),"-")</f>
        <v>-</v>
      </c>
    </row>
    <row r="133" spans="1:13" x14ac:dyDescent="0.35">
      <c r="A133" s="3">
        <f t="shared" si="8"/>
        <v>45399</v>
      </c>
      <c r="B133" s="5">
        <f t="shared" si="9"/>
        <v>3</v>
      </c>
      <c r="C133" s="9">
        <f t="shared" si="10"/>
        <v>132</v>
      </c>
      <c r="D133" s="6" t="str" cm="1">
        <f t="array" ref="D133">IFERROR(INDEX(F133:M133, MATCH(TRUE, F133:M133&lt;&gt;"-",0)),"")</f>
        <v>[{order:"132",result:"Barcelona 6-1 PSG",playerday:"Sergi Roberto",year:"2017", category:"Champions",prow:["ParisSG","DF","ChampionsWin"], pcolumn: ["Barcelona","ESP","BRA"],ylink:"https://www.youtube.com/watch?v=h4m68r8kWAc"}],</v>
      </c>
      <c r="E133" s="6" t="str">
        <f t="shared" si="11"/>
        <v>[{"order":"132","result":"Barcelona 6-1 PSG","playerday":"Sergi Roberto","year":"2017", "category":"Champions","prow":["ParisSG","DF","ChampionsWin"], "pcolumn": ["Barcelona","ESP","BRA"],"ylink":"https://www.youtube.com/watch?v=h4m68r8kWAc"}],</v>
      </c>
      <c r="F133" s="1" t="str">
        <f>IFERROR(_xlfn.XLOOKUP(C133,Champions!J:J,Champions!K:K),"-")</f>
        <v>[{order:"132",result:"Barcelona 6-1 PSG",playerday:"Sergi Roberto",year:"2017", category:"Champions",prow:["ParisSG","DF","ChampionsWin"], pcolumn: ["Barcelona","ESP","BRA"],ylink:"https://www.youtube.com/watch?v=h4m68r8kWAc"}],</v>
      </c>
      <c r="G133" s="1" t="str">
        <f>IFERROR(_xlfn.XLOOKUP($C133,EuropaL!J:J,EuropaL!K:K),"-")</f>
        <v>-</v>
      </c>
      <c r="H133" s="1" t="str">
        <f>IFERROR(_xlfn.XLOOKUP($C133,WC!J:J,WC!K:K),"-")</f>
        <v>-</v>
      </c>
      <c r="I133" s="1" t="str">
        <f>IFERROR(_xlfn.XLOOKUP($C133,EURO!J:J,EURO!K:K),"-")</f>
        <v>[{order:"132",result:"England 0-0 Italy",playerday:"Joe Hart",year:"2012", category:"EURO",prow:["Played Euro 2012","PO","CC"], pcolumn: ["ENG","ITA","Man City"],ylink:"https://www.youtube.com/watch?v=cYUl2dp9bOQ"}],</v>
      </c>
      <c r="J133" s="1" t="str">
        <f>IFERROR(_xlfn.XLOOKUP($C133,Other!J:J,Other!K:K),"-")</f>
        <v>-</v>
      </c>
      <c r="K133" s="1" t="str">
        <f>IFERROR(_xlfn.XLOOKUP($C133,Premier!J:J,Premier!K:K),"-")</f>
        <v>-</v>
      </c>
      <c r="L133" s="1" t="str">
        <f>IFERROR(_xlfn.XLOOKUP($C133,LaLiga!K:K,LaLiga!L:L),"-")</f>
        <v>-</v>
      </c>
      <c r="M133" s="1" t="str">
        <f>IFERROR(_xlfn.XLOOKUP($C133,SerieA!J:J,SerieA!K:K),"-")</f>
        <v>-</v>
      </c>
    </row>
    <row r="134" spans="1:13" x14ac:dyDescent="0.35">
      <c r="A134" s="3">
        <f t="shared" si="8"/>
        <v>45400</v>
      </c>
      <c r="B134" s="5">
        <f t="shared" si="9"/>
        <v>4</v>
      </c>
      <c r="C134" s="9">
        <f t="shared" si="10"/>
        <v>133</v>
      </c>
      <c r="D134" s="6" t="str" cm="1">
        <f t="array" ref="D134">IFERROR(INDEX(F134:M134, MATCH(TRUE, F134:M134&lt;&gt;"-",0)),"")</f>
        <v>[{order:"133",result:"Denmark 1-3 Japan",playerday:"Keisuke Honda",year:"2010", category:"World Cup",prow:["Played WC 2010","CC","DF"], pcolumn: ["DEN","JPN","Milan"],ylink:"https://www.youtube.com/watch?v=k1YK0e-UWNg"}],</v>
      </c>
      <c r="E134" s="6" t="str">
        <f t="shared" si="11"/>
        <v>[{"order":"133","result":"Denmark 1-3 Japan","playerday":"Keisuke Honda","year":"2010", "category":"World Cup","prow":["Played WC 2010","CC","DF"], "pcolumn": ["DEN","JPN","Milan"],"ylink":"https://www.youtube.com/watch?v=k1YK0e-UWNg"}],</v>
      </c>
      <c r="F134" s="1" t="str">
        <f>IFERROR(_xlfn.XLOOKUP(C134,Champions!J:J,Champions!K:K),"-")</f>
        <v>-</v>
      </c>
      <c r="G134" s="1" t="str">
        <f>IFERROR(_xlfn.XLOOKUP($C134,EuropaL!J:J,EuropaL!K:K),"-")</f>
        <v>-</v>
      </c>
      <c r="H134" s="1" t="str">
        <f>IFERROR(_xlfn.XLOOKUP($C134,WC!J:J,WC!K:K),"-")</f>
        <v>[{order:"133",result:"Denmark 1-3 Japan",playerday:"Keisuke Honda",year:"2010", category:"World Cup",prow:["Played WC 2010","CC","DF"], pcolumn: ["DEN","JPN","Milan"],ylink:"https://www.youtube.com/watch?v=k1YK0e-UWNg"}],</v>
      </c>
      <c r="I134" s="1" t="str">
        <f>IFERROR(_xlfn.XLOOKUP($C134,EURO!J:J,EURO!K:K),"-")</f>
        <v>-</v>
      </c>
      <c r="J134" s="1" t="str">
        <f>IFERROR(_xlfn.XLOOKUP($C134,Other!J:J,Other!K:K),"-")</f>
        <v>-</v>
      </c>
      <c r="K134" s="1" t="str">
        <f>IFERROR(_xlfn.XLOOKUP($C134,Premier!J:J,Premier!K:K),"-")</f>
        <v>-</v>
      </c>
      <c r="L134" s="1" t="str">
        <f>IFERROR(_xlfn.XLOOKUP($C134,LaLiga!K:K,LaLiga!L:L),"-")</f>
        <v>-</v>
      </c>
      <c r="M134" s="1" t="str">
        <f>IFERROR(_xlfn.XLOOKUP($C134,SerieA!J:J,SerieA!K:K),"-")</f>
        <v>-</v>
      </c>
    </row>
    <row r="135" spans="1:13" x14ac:dyDescent="0.35">
      <c r="A135" s="3">
        <f t="shared" si="8"/>
        <v>45401</v>
      </c>
      <c r="B135" s="5">
        <f t="shared" si="9"/>
        <v>5</v>
      </c>
      <c r="C135" s="9">
        <f t="shared" si="10"/>
        <v>134</v>
      </c>
      <c r="D135" s="6" t="str" cm="1">
        <f t="array" ref="D135">IFERROR(INDEX(F135:M135, MATCH(TRUE, F135:M135&lt;&gt;"-",0)),"")</f>
        <v>[{order:"134",result:"Spain 4-0 Italy",playerday:"Andrés Iniesta",year:"2012", category:"EURO",prow:["CC","DL","PO"], pcolumn: ["ESP","ITA","Played Euro 2012"],ylink:"https://www.youtube.com/watch?v=I6PgcAaMD-4"}],</v>
      </c>
      <c r="E135" s="6" t="str">
        <f t="shared" si="11"/>
        <v>[{"order":"134","result":"Spain 4-0 Italy","playerday":"Andrés Iniesta","year":"2012", "category":"EURO","prow":["CC","DL","PO"], "pcolumn": ["ESP","ITA","Played Euro 2012"],"ylink":"https://www.youtube.com/watch?v=I6PgcAaMD-4"}],</v>
      </c>
      <c r="F135" s="1" t="str">
        <f>IFERROR(_xlfn.XLOOKUP(C135,Champions!J:J,Champions!K:K),"-")</f>
        <v>-</v>
      </c>
      <c r="G135" s="1" t="str">
        <f>IFERROR(_xlfn.XLOOKUP($C135,EuropaL!J:J,EuropaL!K:K),"-")</f>
        <v>-</v>
      </c>
      <c r="H135" s="1" t="str">
        <f>IFERROR(_xlfn.XLOOKUP($C135,WC!J:J,WC!K:K),"-")</f>
        <v>-</v>
      </c>
      <c r="I135" s="1" t="str">
        <f>IFERROR(_xlfn.XLOOKUP($C135,EURO!J:J,EURO!K:K),"-")</f>
        <v>[{order:"134",result:"Spain 4-0 Italy",playerday:"Andrés Iniesta",year:"2012", category:"EURO",prow:["CC","DL","PO"], pcolumn: ["ESP","ITA","Played Euro 2012"],ylink:"https://www.youtube.com/watch?v=I6PgcAaMD-4"}],</v>
      </c>
      <c r="J135" s="1" t="str">
        <f>IFERROR(_xlfn.XLOOKUP($C135,Other!J:J,Other!K:K),"-")</f>
        <v>-</v>
      </c>
      <c r="K135" s="1" t="str">
        <f>IFERROR(_xlfn.XLOOKUP($C135,Premier!J:J,Premier!K:K),"-")</f>
        <v>-</v>
      </c>
      <c r="L135" s="1" t="str">
        <f>IFERROR(_xlfn.XLOOKUP($C135,LaLiga!K:K,LaLiga!L:L),"-")</f>
        <v>-</v>
      </c>
      <c r="M135" s="1" t="str">
        <f>IFERROR(_xlfn.XLOOKUP($C135,SerieA!J:J,SerieA!K:K),"-")</f>
        <v>-</v>
      </c>
    </row>
    <row r="136" spans="1:13" x14ac:dyDescent="0.35">
      <c r="A136" s="3">
        <f t="shared" si="8"/>
        <v>45402</v>
      </c>
      <c r="B136" s="5">
        <f t="shared" si="9"/>
        <v>6</v>
      </c>
      <c r="C136" s="9">
        <f t="shared" si="10"/>
        <v>135</v>
      </c>
      <c r="D136" s="6" t="str" cm="1">
        <f t="array" ref="D136">IFERROR(INDEX(F136:M136, MATCH(TRUE, F136:M136&lt;&gt;"-",0)),"")</f>
        <v>[{order:"135",result:"Tottenham 2-1 Lyon",playerday:"Samuel Umtiti",year:"2013", category:"Europa League",prow:["LaLigaWin","DF","FRA"], pcolumn: ["Lyon","Tottenham","EuropaWin"],ylink:"https://www.youtube.com/watch?v=v94P_6jOJKI"}],</v>
      </c>
      <c r="E136" s="6" t="str">
        <f t="shared" si="11"/>
        <v>[{"order":"135","result":"Tottenham 2-1 Lyon","playerday":"Samuel Umtiti","year":"2013", "category":"Europa League","prow":["LaLigaWin","DF","FRA"], "pcolumn": ["Lyon","Tottenham","EuropaWin"],"ylink":"https://www.youtube.com/watch?v=v94P_6jOJKI"}],</v>
      </c>
      <c r="F136" s="1" t="str">
        <f>IFERROR(_xlfn.XLOOKUP(C136,Champions!J:J,Champions!K:K),"-")</f>
        <v>-</v>
      </c>
      <c r="G136" s="1" t="str">
        <f>IFERROR(_xlfn.XLOOKUP($C136,EuropaL!J:J,EuropaL!K:K),"-")</f>
        <v>[{order:"135",result:"Tottenham 2-1 Lyon",playerday:"Samuel Umtiti",year:"2013", category:"Europa League",prow:["LaLigaWin","DF","FRA"], pcolumn: ["Lyon","Tottenham","EuropaWin"],ylink:"https://www.youtube.com/watch?v=v94P_6jOJKI"}],</v>
      </c>
      <c r="H136" s="1" t="str">
        <f>IFERROR(_xlfn.XLOOKUP($C136,WC!J:J,WC!K:K),"-")</f>
        <v>-</v>
      </c>
      <c r="I136" s="1" t="str">
        <f>IFERROR(_xlfn.XLOOKUP($C136,EURO!J:J,EURO!K:K),"-")</f>
        <v>-</v>
      </c>
      <c r="J136" s="1" t="str">
        <f>IFERROR(_xlfn.XLOOKUP($C136,Other!J:J,Other!K:K),"-")</f>
        <v>-</v>
      </c>
      <c r="K136" s="1" t="str">
        <f>IFERROR(_xlfn.XLOOKUP($C136,Premier!J:J,Premier!K:K),"-")</f>
        <v>-</v>
      </c>
      <c r="L136" s="1" t="str">
        <f>IFERROR(_xlfn.XLOOKUP($C136,LaLiga!K:K,LaLiga!L:L),"-")</f>
        <v>-</v>
      </c>
      <c r="M136" s="1" t="str">
        <f>IFERROR(_xlfn.XLOOKUP($C136,SerieA!J:J,SerieA!K:K),"-")</f>
        <v>-</v>
      </c>
    </row>
    <row r="137" spans="1:13" x14ac:dyDescent="0.35">
      <c r="A137" s="3">
        <f t="shared" si="8"/>
        <v>45403</v>
      </c>
      <c r="B137" s="5">
        <f t="shared" si="9"/>
        <v>7</v>
      </c>
      <c r="C137" s="9">
        <f t="shared" si="10"/>
        <v>136</v>
      </c>
      <c r="D137" s="6" t="str" cm="1">
        <f t="array" ref="D137">IFERROR(INDEX(F137:M137, MATCH(TRUE, F137:M137&lt;&gt;"-",0)),"")</f>
        <v>[{order:"136",result:"Fiorentina 1-3 Napoli",playerday:"Lorenzo Insigne",year:"2014", category:"SerieA",prow:["DL","DF","ITA"], pcolumn: ["Fiorentina","Napoli","Played WC 2014"],ylink:"https://www.youtube.com/watch?v=u5L8PonZLD0"}],</v>
      </c>
      <c r="E137" s="6" t="str">
        <f t="shared" si="11"/>
        <v>[{"order":"136","result":"Fiorentina 1-3 Napoli","playerday":"Lorenzo Insigne","year":"2014", "category":"SerieA","prow":["DL","DF","ITA"], "pcolumn": ["Fiorentina","Napoli","Played WC 2014"],"ylink":"https://www.youtube.com/watch?v=u5L8PonZLD0"}],</v>
      </c>
      <c r="F137" s="1" t="str">
        <f>IFERROR(_xlfn.XLOOKUP(C137,Champions!J:J,Champions!K:K),"-")</f>
        <v>-</v>
      </c>
      <c r="G137" s="1" t="str">
        <f>IFERROR(_xlfn.XLOOKUP($C137,EuropaL!J:J,EuropaL!K:K),"-")</f>
        <v>-</v>
      </c>
      <c r="H137" s="1" t="str">
        <f>IFERROR(_xlfn.XLOOKUP($C137,WC!J:J,WC!K:K),"-")</f>
        <v>-</v>
      </c>
      <c r="I137" s="1" t="str">
        <f>IFERROR(_xlfn.XLOOKUP($C137,EURO!J:J,EURO!K:K),"-")</f>
        <v>-</v>
      </c>
      <c r="J137" s="1" t="str">
        <f>IFERROR(_xlfn.XLOOKUP($C137,Other!J:J,Other!K:K),"-")</f>
        <v>-</v>
      </c>
      <c r="K137" s="1" t="str">
        <f>IFERROR(_xlfn.XLOOKUP($C137,Premier!J:J,Premier!K:K),"-")</f>
        <v>-</v>
      </c>
      <c r="L137" s="1" t="str">
        <f>IFERROR(_xlfn.XLOOKUP($C137,LaLiga!K:K,LaLiga!L:L),"-")</f>
        <v>-</v>
      </c>
      <c r="M137" s="1" t="str">
        <f>IFERROR(_xlfn.XLOOKUP($C137,SerieA!J:J,SerieA!K:K),"-")</f>
        <v>[{order:"136",result:"Fiorentina 1-3 Napoli",playerday:"Lorenzo Insigne",year:"2014", category:"SerieA",prow:["DL","DF","ITA"], pcolumn: ["Fiorentina","Napoli","Played WC 2014"],ylink:"https://www.youtube.com/watch?v=u5L8PonZLD0"}],</v>
      </c>
    </row>
    <row r="138" spans="1:13" x14ac:dyDescent="0.35">
      <c r="A138" s="3">
        <f t="shared" si="8"/>
        <v>45404</v>
      </c>
      <c r="B138" s="5">
        <f t="shared" si="9"/>
        <v>1</v>
      </c>
      <c r="C138" s="9">
        <f t="shared" si="10"/>
        <v>137</v>
      </c>
      <c r="D138" s="6" t="str" cm="1">
        <f t="array" ref="D138">IFERROR(INDEX(F138:M138, MATCH(TRUE, F138:M138&lt;&gt;"-",0)),"")</f>
        <v>[{order:"137",result:"Turkey 3-2 Czech Rep",playerday:"Umut Bulut",year:"2008", category:"EURO",prow:["Played Euro 2008","CC","DL"], pcolumn: ["TUR","CZE","CRO"],ylink:"https://www.youtube.com/watch?v=tWgb3XYYIPQ"}],</v>
      </c>
      <c r="E138" s="6" t="str">
        <f t="shared" si="11"/>
        <v>[{"order":"137","result":"Turkey 3-2 Czech Rep","playerday":"Umut Bulut","year":"2008", "category":"EURO","prow":["Played Euro 2008","CC","DL"], "pcolumn": ["TUR","CZE","CRO"],"ylink":"https://www.youtube.com/watch?v=tWgb3XYYIPQ"}],</v>
      </c>
      <c r="F138" s="1" t="str">
        <f>IFERROR(_xlfn.XLOOKUP(C138,Champions!J:J,Champions!K:K),"-")</f>
        <v>-</v>
      </c>
      <c r="G138" s="1" t="str">
        <f>IFERROR(_xlfn.XLOOKUP($C138,EuropaL!J:J,EuropaL!K:K),"-")</f>
        <v>-</v>
      </c>
      <c r="H138" s="1" t="str">
        <f>IFERROR(_xlfn.XLOOKUP($C138,WC!J:J,WC!K:K),"-")</f>
        <v>-</v>
      </c>
      <c r="I138" s="1" t="str">
        <f>IFERROR(_xlfn.XLOOKUP($C138,EURO!J:J,EURO!K:K),"-")</f>
        <v>[{order:"137",result:"Turkey 3-2 Czech Rep",playerday:"Umut Bulut",year:"2008", category:"EURO",prow:["Played Euro 2008","CC","DL"], pcolumn: ["TUR","CZE","CRO"],ylink:"https://www.youtube.com/watch?v=tWgb3XYYIPQ"}],</v>
      </c>
      <c r="J138" s="1" t="str">
        <f>IFERROR(_xlfn.XLOOKUP($C138,Other!J:J,Other!K:K),"-")</f>
        <v>-</v>
      </c>
      <c r="K138" s="1" t="str">
        <f>IFERROR(_xlfn.XLOOKUP($C138,Premier!J:J,Premier!K:K),"-")</f>
        <v>-</v>
      </c>
      <c r="L138" s="1" t="str">
        <f>IFERROR(_xlfn.XLOOKUP($C138,LaLiga!K:K,LaLiga!L:L),"-")</f>
        <v>-</v>
      </c>
      <c r="M138" s="1" t="str">
        <f>IFERROR(_xlfn.XLOOKUP($C138,SerieA!J:J,SerieA!K:K),"-")</f>
        <v>-</v>
      </c>
    </row>
    <row r="139" spans="1:13" x14ac:dyDescent="0.35">
      <c r="A139" s="3">
        <f t="shared" si="8"/>
        <v>45405</v>
      </c>
      <c r="B139" s="5">
        <f t="shared" si="9"/>
        <v>2</v>
      </c>
      <c r="C139" s="9">
        <f t="shared" si="10"/>
        <v>138</v>
      </c>
      <c r="D139" s="6" t="str" cm="1">
        <f t="array" ref="D139">IFERROR(INDEX(F139:M139, MATCH(TRUE, F139:M139&lt;&gt;"-",0)),"")</f>
        <v>[{order:"138",result:"Bayern 2-1 Borussia",playerday:"Arjen Robben",year:"2013", category:"Champions",prow:["Bayern","DL","CC"], pcolumn: ["Borussia","NED","ChampionsWin"],ylink:"https://www.youtube.com/watch?v=wA4ChhQ38GQ"}],</v>
      </c>
      <c r="E139" s="6" t="str">
        <f t="shared" si="11"/>
        <v>[{"order":"138","result":"Bayern 2-1 Borussia","playerday":"Arjen Robben","year":"2013", "category":"Champions","prow":["Bayern","DL","CC"], "pcolumn": ["Borussia","NED","ChampionsWin"],"ylink":"https://www.youtube.com/watch?v=wA4ChhQ38GQ"}],</v>
      </c>
      <c r="F139" s="1" t="str">
        <f>IFERROR(_xlfn.XLOOKUP(C139,Champions!J:J,Champions!K:K),"-")</f>
        <v>[{order:"138",result:"Bayern 2-1 Borussia",playerday:"Arjen Robben",year:"2013", category:"Champions",prow:["Bayern","DL","CC"], pcolumn: ["Borussia","NED","ChampionsWin"],ylink:"https://www.youtube.com/watch?v=wA4ChhQ38GQ"}],</v>
      </c>
      <c r="G139" s="1" t="str">
        <f>IFERROR(_xlfn.XLOOKUP($C139,EuropaL!J:J,EuropaL!K:K),"-")</f>
        <v>-</v>
      </c>
      <c r="H139" s="1" t="str">
        <f>IFERROR(_xlfn.XLOOKUP($C139,WC!J:J,WC!K:K),"-")</f>
        <v>-</v>
      </c>
      <c r="I139" s="1" t="str">
        <f>IFERROR(_xlfn.XLOOKUP($C139,EURO!J:J,EURO!K:K),"-")</f>
        <v>-</v>
      </c>
      <c r="J139" s="1" t="str">
        <f>IFERROR(_xlfn.XLOOKUP($C139,Other!J:J,Other!K:K),"-")</f>
        <v>-</v>
      </c>
      <c r="K139" s="1" t="str">
        <f>IFERROR(_xlfn.XLOOKUP($C139,Premier!J:J,Premier!K:K),"-")</f>
        <v>-</v>
      </c>
      <c r="L139" s="1" t="str">
        <f>IFERROR(_xlfn.XLOOKUP($C139,LaLiga!K:K,LaLiga!L:L),"-")</f>
        <v>-</v>
      </c>
      <c r="M139" s="1" t="str">
        <f>IFERROR(_xlfn.XLOOKUP($C139,SerieA!J:J,SerieA!K:K),"-")</f>
        <v>-</v>
      </c>
    </row>
    <row r="140" spans="1:13" x14ac:dyDescent="0.35">
      <c r="A140" s="3">
        <f t="shared" si="8"/>
        <v>45406</v>
      </c>
      <c r="B140" s="5">
        <f t="shared" si="9"/>
        <v>3</v>
      </c>
      <c r="C140" s="9">
        <f t="shared" si="10"/>
        <v>139</v>
      </c>
      <c r="D140" s="6" t="str" cm="1">
        <f t="array" ref="D140">IFERROR(INDEX(F140:M140, MATCH(TRUE, F140:M140&lt;&gt;"-",0)),"")</f>
        <v>[{order:"139",result:"R. Madrid 1-2 Atletico",playerday:"Miranda",year:"2013", category:"LaLiga",prow:["DF","DF","DF"], pcolumn: ["ESP","BRA","Atletico"],ylink:"https://www.youtube.com/watch?v=P2QKatmNjhc"}],</v>
      </c>
      <c r="E140" s="6" t="str">
        <f t="shared" si="11"/>
        <v>[{"order":"139","result":"R. Madrid 1-2 Atletico","playerday":"Miranda","year":"2013", "category":"LaLiga","prow":["DF","DF","DF"], "pcolumn": ["ESP","BRA","Atletico"],"ylink":"https://www.youtube.com/watch?v=P2QKatmNjhc"}],</v>
      </c>
      <c r="F140" s="1" t="str">
        <f>IFERROR(_xlfn.XLOOKUP(C140,Champions!J:J,Champions!K:K),"-")</f>
        <v>-</v>
      </c>
      <c r="G140" s="1" t="str">
        <f>IFERROR(_xlfn.XLOOKUP($C140,EuropaL!J:J,EuropaL!K:K),"-")</f>
        <v>-</v>
      </c>
      <c r="H140" s="1" t="str">
        <f>IFERROR(_xlfn.XLOOKUP($C140,WC!J:J,WC!K:K),"-")</f>
        <v>-</v>
      </c>
      <c r="I140" s="1" t="str">
        <f>IFERROR(_xlfn.XLOOKUP($C140,EURO!J:J,EURO!K:K),"-")</f>
        <v>-</v>
      </c>
      <c r="J140" s="1" t="str">
        <f>IFERROR(_xlfn.XLOOKUP($C140,Other!J:J,Other!K:K),"-")</f>
        <v>-</v>
      </c>
      <c r="K140" s="1" t="str">
        <f>IFERROR(_xlfn.XLOOKUP($C140,Premier!J:J,Premier!K:K),"-")</f>
        <v>-</v>
      </c>
      <c r="L140" s="1" t="str">
        <f>IFERROR(_xlfn.XLOOKUP($C140,LaLiga!K:K,LaLiga!L:L),"-")</f>
        <v>[{order:"139",result:"R. Madrid 1-2 Atletico",playerday:"Miranda",year:"2013", category:"LaLiga",prow:["DF","DF","DF"], pcolumn: ["ESP","BRA","Atletico"],ylink:"https://www.youtube.com/watch?v=P2QKatmNjhc"}],</v>
      </c>
      <c r="M140" s="1" t="str">
        <f>IFERROR(_xlfn.XLOOKUP($C140,SerieA!J:J,SerieA!K:K),"-")</f>
        <v>-</v>
      </c>
    </row>
    <row r="141" spans="1:13" x14ac:dyDescent="0.35">
      <c r="A141" s="3">
        <f t="shared" si="8"/>
        <v>45407</v>
      </c>
      <c r="B141" s="5">
        <f t="shared" si="9"/>
        <v>4</v>
      </c>
      <c r="C141" s="9">
        <f t="shared" si="10"/>
        <v>140</v>
      </c>
      <c r="D141" s="6" t="str" cm="1">
        <f t="array" ref="D141">IFERROR(INDEX(F141:M141, MATCH(TRUE, F141:M141&lt;&gt;"-",0)),"")</f>
        <v>[{order:"140",result:"Morocco 1-0 Portugal",playerday:"Youssef En-Nesyri",year:"2022", category:"World Cup",prow:["Played WC 2022","DL","CC"], pcolumn: ["MAR","POR","Sevilla"],ylink:"https://www.youtube.com/watch?v=M766FGsv5do"}],</v>
      </c>
      <c r="E141" s="6" t="str">
        <f t="shared" si="11"/>
        <v>[{"order":"140","result":"Morocco 1-0 Portugal","playerday":"Youssef En-Nesyri","year":"2022", "category":"World Cup","prow":["Played WC 2022","DL","CC"], "pcolumn": ["MAR","POR","Sevilla"],"ylink":"https://www.youtube.com/watch?v=M766FGsv5do"}],</v>
      </c>
      <c r="F141" s="1" t="str">
        <f>IFERROR(_xlfn.XLOOKUP(C141,Champions!J:J,Champions!K:K),"-")</f>
        <v>-</v>
      </c>
      <c r="G141" s="1" t="str">
        <f>IFERROR(_xlfn.XLOOKUP($C141,EuropaL!J:J,EuropaL!K:K),"-")</f>
        <v>-</v>
      </c>
      <c r="H141" s="1" t="str">
        <f>IFERROR(_xlfn.XLOOKUP($C141,WC!J:J,WC!K:K),"-")</f>
        <v>[{order:"140",result:"Morocco 1-0 Portugal",playerday:"Youssef En-Nesyri",year:"2022", category:"World Cup",prow:["Played WC 2022","DL","CC"], pcolumn: ["MAR","POR","Sevilla"],ylink:"https://www.youtube.com/watch?v=M766FGsv5do"}],</v>
      </c>
      <c r="I141" s="1" t="str">
        <f>IFERROR(_xlfn.XLOOKUP($C141,EURO!J:J,EURO!K:K),"-")</f>
        <v>-</v>
      </c>
      <c r="J141" s="1" t="str">
        <f>IFERROR(_xlfn.XLOOKUP($C141,Other!J:J,Other!K:K),"-")</f>
        <v>-</v>
      </c>
      <c r="K141" s="1" t="str">
        <f>IFERROR(_xlfn.XLOOKUP($C141,Premier!J:J,Premier!K:K),"-")</f>
        <v>-</v>
      </c>
      <c r="L141" s="1" t="str">
        <f>IFERROR(_xlfn.XLOOKUP($C141,LaLiga!K:K,LaLiga!L:L),"-")</f>
        <v>-</v>
      </c>
      <c r="M141" s="1" t="str">
        <f>IFERROR(_xlfn.XLOOKUP($C141,SerieA!J:J,SerieA!K:K),"-")</f>
        <v>-</v>
      </c>
    </row>
    <row r="142" spans="1:13" x14ac:dyDescent="0.35">
      <c r="A142" s="3">
        <f t="shared" si="8"/>
        <v>45408</v>
      </c>
      <c r="B142" s="5">
        <f t="shared" si="9"/>
        <v>5</v>
      </c>
      <c r="C142" s="9">
        <f t="shared" si="10"/>
        <v>141</v>
      </c>
      <c r="D142" s="6" t="str" cm="1">
        <f t="array" ref="D142">IFERROR(INDEX(F142:M142, MATCH(TRUE, F142:M142&lt;&gt;"-",0)),"")</f>
        <v>[{order:"141",result:"Man Utd 1-6 Man City",playerday:"Mario Balotelli",year:"2011", category:"Premier League",prow:["DL","Inter","Milan"], pcolumn: ["ITA","Man Utd","Man City"],ylink:"https://www.youtube.com/watch?v=-RZlW722tyA"}],</v>
      </c>
      <c r="E142" s="6" t="str">
        <f t="shared" si="11"/>
        <v>[{"order":"141","result":"Man Utd 1-6 Man City","playerday":"Mario Balotelli","year":"2011", "category":"Premier League","prow":["DL","Inter","Milan"], "pcolumn": ["ITA","Man Utd","Man City"],"ylink":"https://www.youtube.com/watch?v=-RZlW722tyA"}],</v>
      </c>
      <c r="F142" s="1" t="str">
        <f>IFERROR(_xlfn.XLOOKUP(C142,Champions!J:J,Champions!K:K),"-")</f>
        <v>-</v>
      </c>
      <c r="G142" s="1" t="str">
        <f>IFERROR(_xlfn.XLOOKUP($C142,EuropaL!J:J,EuropaL!K:K),"-")</f>
        <v>-</v>
      </c>
      <c r="H142" s="1" t="str">
        <f>IFERROR(_xlfn.XLOOKUP($C142,WC!J:J,WC!K:K),"-")</f>
        <v>-</v>
      </c>
      <c r="I142" s="1" t="str">
        <f>IFERROR(_xlfn.XLOOKUP($C142,EURO!J:J,EURO!K:K),"-")</f>
        <v>-</v>
      </c>
      <c r="J142" s="1" t="str">
        <f>IFERROR(_xlfn.XLOOKUP($C142,Other!J:J,Other!K:K),"-")</f>
        <v>-</v>
      </c>
      <c r="K142" s="1" t="str">
        <f>IFERROR(_xlfn.XLOOKUP($C142,Premier!J:J,Premier!K:K),"-")</f>
        <v>[{order:"141",result:"Man Utd 1-6 Man City",playerday:"Mario Balotelli",year:"2011", category:"Premier League",prow:["DL","Inter","Milan"], pcolumn: ["ITA","Man Utd","Man City"],ylink:"https://www.youtube.com/watch?v=-RZlW722tyA"}],</v>
      </c>
      <c r="L142" s="1" t="str">
        <f>IFERROR(_xlfn.XLOOKUP($C142,LaLiga!K:K,LaLiga!L:L),"-")</f>
        <v>-</v>
      </c>
      <c r="M142" s="1" t="str">
        <f>IFERROR(_xlfn.XLOOKUP($C142,SerieA!J:J,SerieA!K:K),"-")</f>
        <v>-</v>
      </c>
    </row>
    <row r="143" spans="1:13" x14ac:dyDescent="0.35">
      <c r="A143" s="3">
        <f t="shared" si="8"/>
        <v>45409</v>
      </c>
      <c r="B143" s="5">
        <f t="shared" si="9"/>
        <v>6</v>
      </c>
      <c r="C143" s="9">
        <f t="shared" si="10"/>
        <v>142</v>
      </c>
      <c r="D143" s="6" t="str" cm="1">
        <f t="array" ref="D143">IFERROR(INDEX(F143:M143, MATCH(TRUE, F143:M143&lt;&gt;"-",0)),"")</f>
        <v>[{order:"142",result:"Barcelona 2-1 Arsenal",playerday:"Juliano Belletti",year:"2006", category:"Champions",prow:["Arsenal","Chelsea","Played WC 2006"], pcolumn: ["Barcelona","ChampionsWin","LaLigaWin"],ylink:"https://www.youtube.com/watch?v=VsdMmDwCY10"}],</v>
      </c>
      <c r="E143" s="6" t="str">
        <f t="shared" si="11"/>
        <v>[{"order":"142","result":"Barcelona 2-1 Arsenal","playerday":"Juliano Belletti","year":"2006", "category":"Champions","prow":["Arsenal","Chelsea","Played WC 2006"], "pcolumn": ["Barcelona","ChampionsWin","LaLigaWin"],"ylink":"https://www.youtube.com/watch?v=VsdMmDwCY10"}],</v>
      </c>
      <c r="F143" s="1" t="str">
        <f>IFERROR(_xlfn.XLOOKUP(C143,Champions!J:J,Champions!K:K),"-")</f>
        <v>[{order:"142",result:"Barcelona 2-1 Arsenal",playerday:"Juliano Belletti",year:"2006", category:"Champions",prow:["Arsenal","Chelsea","Played WC 2006"], pcolumn: ["Barcelona","ChampionsWin","LaLigaWin"],ylink:"https://www.youtube.com/watch?v=VsdMmDwCY10"}],</v>
      </c>
      <c r="G143" s="1" t="str">
        <f>IFERROR(_xlfn.XLOOKUP($C143,EuropaL!J:J,EuropaL!K:K),"-")</f>
        <v>-</v>
      </c>
      <c r="H143" s="1" t="str">
        <f>IFERROR(_xlfn.XLOOKUP($C143,WC!J:J,WC!K:K),"-")</f>
        <v>-</v>
      </c>
      <c r="I143" s="1" t="str">
        <f>IFERROR(_xlfn.XLOOKUP($C143,EURO!J:J,EURO!K:K),"-")</f>
        <v>-</v>
      </c>
      <c r="J143" s="1" t="str">
        <f>IFERROR(_xlfn.XLOOKUP($C143,Other!J:J,Other!K:K),"-")</f>
        <v>-</v>
      </c>
      <c r="K143" s="1" t="str">
        <f>IFERROR(_xlfn.XLOOKUP($C143,Premier!J:J,Premier!K:K),"-")</f>
        <v>-</v>
      </c>
      <c r="L143" s="1" t="str">
        <f>IFERROR(_xlfn.XLOOKUP($C143,LaLiga!K:K,LaLiga!L:L),"-")</f>
        <v>-</v>
      </c>
      <c r="M143" s="1" t="str">
        <f>IFERROR(_xlfn.XLOOKUP($C143,SerieA!J:J,SerieA!K:K),"-")</f>
        <v>-</v>
      </c>
    </row>
    <row r="144" spans="1:13" x14ac:dyDescent="0.35">
      <c r="A144" s="3">
        <f t="shared" si="8"/>
        <v>45410</v>
      </c>
      <c r="B144" s="5">
        <f t="shared" si="9"/>
        <v>7</v>
      </c>
      <c r="C144" s="9">
        <f t="shared" si="10"/>
        <v>143</v>
      </c>
      <c r="D144" s="6" t="str" cm="1">
        <f t="array" ref="D144">IFERROR(INDEX(F144:M144, MATCH(TRUE, F144:M144&lt;&gt;"-",0)),"")</f>
        <v>[{order:"143",result:"Germany 2-1 Sweden",playerday:"Toni Kroos",year:"2018", category:"World Cup",prow:["CC","Played WC 2018","DL"], pcolumn: ["GER","SWE","Real Madrid"],ylink:"https://www.youtube.com/watch?v=hDMuhgabjbo"}],</v>
      </c>
      <c r="E144" s="6" t="str">
        <f t="shared" si="11"/>
        <v>[{"order":"143","result":"Germany 2-1 Sweden","playerday":"Toni Kroos","year":"2018", "category":"World Cup","prow":["CC","Played WC 2018","DL"], "pcolumn": ["GER","SWE","Real Madrid"],"ylink":"https://www.youtube.com/watch?v=hDMuhgabjbo"}],</v>
      </c>
      <c r="F144" s="1" t="str">
        <f>IFERROR(_xlfn.XLOOKUP(C144,Champions!J:J,Champions!K:K),"-")</f>
        <v>-</v>
      </c>
      <c r="G144" s="1" t="str">
        <f>IFERROR(_xlfn.XLOOKUP($C144,EuropaL!J:J,EuropaL!K:K),"-")</f>
        <v>-</v>
      </c>
      <c r="H144" s="1" t="str">
        <f>IFERROR(_xlfn.XLOOKUP($C144,WC!J:J,WC!K:K),"-")</f>
        <v>[{order:"143",result:"Germany 2-1 Sweden",playerday:"Toni Kroos",year:"2018", category:"World Cup",prow:["CC","Played WC 2018","DL"], pcolumn: ["GER","SWE","Real Madrid"],ylink:"https://www.youtube.com/watch?v=hDMuhgabjbo"}],</v>
      </c>
      <c r="I144" s="1" t="str">
        <f>IFERROR(_xlfn.XLOOKUP($C144,EURO!J:J,EURO!K:K),"-")</f>
        <v>-</v>
      </c>
      <c r="J144" s="1" t="str">
        <f>IFERROR(_xlfn.XLOOKUP($C144,Other!J:J,Other!K:K),"-")</f>
        <v>-</v>
      </c>
      <c r="K144" s="1" t="str">
        <f>IFERROR(_xlfn.XLOOKUP($C144,Premier!J:J,Premier!K:K),"-")</f>
        <v>-</v>
      </c>
      <c r="L144" s="1" t="str">
        <f>IFERROR(_xlfn.XLOOKUP($C144,LaLiga!K:K,LaLiga!L:L),"-")</f>
        <v>-</v>
      </c>
      <c r="M144" s="1" t="str">
        <f>IFERROR(_xlfn.XLOOKUP($C144,SerieA!J:J,SerieA!K:K),"-")</f>
        <v>-</v>
      </c>
    </row>
    <row r="145" spans="1:13" x14ac:dyDescent="0.35">
      <c r="A145" s="3">
        <f t="shared" si="8"/>
        <v>45411</v>
      </c>
      <c r="B145" s="5">
        <f t="shared" si="9"/>
        <v>1</v>
      </c>
      <c r="C145" s="9">
        <f t="shared" si="10"/>
        <v>144</v>
      </c>
      <c r="D145" s="6" t="str" cm="1">
        <f t="array" ref="D145">IFERROR(INDEX(F145:M145, MATCH(TRUE, F145:M145&lt;&gt;"-",0)),"")</f>
        <v>[{order:"144",result:"Valencia 4-1 R. Madrid",playerday:"Carlos Soler",year:"2020", category:"LaLiga",prow:["CC","ESP","DF"], pcolumn: ["Valencia","Real Madrid","ParisSG"],ylink:"https://www.youtube.com/watch?v=27UJ1kvDrmg"}],</v>
      </c>
      <c r="E145" s="6" t="str">
        <f t="shared" si="11"/>
        <v>[{"order":"144","result":"Valencia 4-1 R. Madrid","playerday":"Carlos Soler","year":"2020", "category":"LaLiga","prow":["CC","ESP","DF"], "pcolumn": ["Valencia","Real Madrid","ParisSG"],"ylink":"https://www.youtube.com/watch?v=27UJ1kvDrmg"}],</v>
      </c>
      <c r="F145" s="1" t="str">
        <f>IFERROR(_xlfn.XLOOKUP(C145,Champions!J:J,Champions!K:K),"-")</f>
        <v>-</v>
      </c>
      <c r="G145" s="1" t="str">
        <f>IFERROR(_xlfn.XLOOKUP($C145,EuropaL!J:J,EuropaL!K:K),"-")</f>
        <v>-</v>
      </c>
      <c r="H145" s="1" t="str">
        <f>IFERROR(_xlfn.XLOOKUP($C145,WC!J:J,WC!K:K),"-")</f>
        <v>-</v>
      </c>
      <c r="I145" s="1" t="str">
        <f>IFERROR(_xlfn.XLOOKUP($C145,EURO!J:J,EURO!K:K),"-")</f>
        <v>-</v>
      </c>
      <c r="J145" s="1" t="str">
        <f>IFERROR(_xlfn.XLOOKUP($C145,Other!J:J,Other!K:K),"-")</f>
        <v>-</v>
      </c>
      <c r="K145" s="1" t="str">
        <f>IFERROR(_xlfn.XLOOKUP($C145,Premier!J:J,Premier!K:K),"-")</f>
        <v>-</v>
      </c>
      <c r="L145" s="1" t="str">
        <f>IFERROR(_xlfn.XLOOKUP($C145,LaLiga!K:K,LaLiga!L:L),"-")</f>
        <v>[{order:"144",result:"Valencia 4-1 R. Madrid",playerday:"Carlos Soler",year:"2020", category:"LaLiga",prow:["CC","ESP","DF"], pcolumn: ["Valencia","Real Madrid","ParisSG"],ylink:"https://www.youtube.com/watch?v=27UJ1kvDrmg"}],</v>
      </c>
      <c r="M145" s="1" t="str">
        <f>IFERROR(_xlfn.XLOOKUP($C145,SerieA!J:J,SerieA!K:K),"-")</f>
        <v>-</v>
      </c>
    </row>
    <row r="146" spans="1:13" x14ac:dyDescent="0.35">
      <c r="A146" s="3">
        <f t="shared" si="8"/>
        <v>45412</v>
      </c>
      <c r="B146" s="5">
        <f t="shared" si="9"/>
        <v>2</v>
      </c>
      <c r="C146" s="9">
        <f t="shared" si="10"/>
        <v>145</v>
      </c>
      <c r="D146" s="6" t="str" cm="1">
        <f t="array" ref="D146">IFERROR(INDEX(F146:M146, MATCH(TRUE, F146:M146&lt;&gt;"-",0)),"")</f>
        <v>[{order:"145",result:"Atletico 1-0 Bayern",playerday:"Saúl Ñíguez",year:"2016", category:"Champions",prow:["Played Euro 2016","CC","ESP"], pcolumn: ["Atletico","Bayern","LaLigaWin"],ylink:"https://www.youtube.com/watch?v=hXJyjoPSqZ0"}],</v>
      </c>
      <c r="E146" s="6" t="str">
        <f t="shared" si="11"/>
        <v>[{"order":"145","result":"Atletico 1-0 Bayern","playerday":"Saúl Ñíguez","year":"2016", "category":"Champions","prow":["Played Euro 2016","CC","ESP"], "pcolumn": ["Atletico","Bayern","LaLigaWin"],"ylink":"https://www.youtube.com/watch?v=hXJyjoPSqZ0"}],</v>
      </c>
      <c r="F146" s="1" t="str">
        <f>IFERROR(_xlfn.XLOOKUP(C146,Champions!J:J,Champions!K:K),"-")</f>
        <v>[{order:"145",result:"Atletico 1-0 Bayern",playerday:"Saúl Ñíguez",year:"2016", category:"Champions",prow:["Played Euro 2016","CC","ESP"], pcolumn: ["Atletico","Bayern","LaLigaWin"],ylink:"https://www.youtube.com/watch?v=hXJyjoPSqZ0"}],</v>
      </c>
      <c r="G146" s="1" t="str">
        <f>IFERROR(_xlfn.XLOOKUP($C146,EuropaL!J:J,EuropaL!K:K),"-")</f>
        <v>-</v>
      </c>
      <c r="H146" s="1" t="str">
        <f>IFERROR(_xlfn.XLOOKUP($C146,WC!J:J,WC!K:K),"-")</f>
        <v>-</v>
      </c>
      <c r="I146" s="1" t="str">
        <f>IFERROR(_xlfn.XLOOKUP($C146,EURO!J:J,EURO!K:K),"-")</f>
        <v>-</v>
      </c>
      <c r="J146" s="1" t="str">
        <f>IFERROR(_xlfn.XLOOKUP($C146,Other!J:J,Other!K:K),"-")</f>
        <v>-</v>
      </c>
      <c r="K146" s="1" t="str">
        <f>IFERROR(_xlfn.XLOOKUP($C146,Premier!J:J,Premier!K:K),"-")</f>
        <v>-</v>
      </c>
      <c r="L146" s="1" t="str">
        <f>IFERROR(_xlfn.XLOOKUP($C146,LaLiga!K:K,LaLiga!L:L),"-")</f>
        <v>-</v>
      </c>
      <c r="M146" s="1" t="str">
        <f>IFERROR(_xlfn.XLOOKUP($C146,SerieA!J:J,SerieA!K:K),"-")</f>
        <v>-</v>
      </c>
    </row>
    <row r="147" spans="1:13" x14ac:dyDescent="0.35">
      <c r="A147" s="3">
        <f t="shared" si="8"/>
        <v>45413</v>
      </c>
      <c r="B147" s="5">
        <f t="shared" si="9"/>
        <v>3</v>
      </c>
      <c r="C147" s="9">
        <f t="shared" si="10"/>
        <v>146</v>
      </c>
      <c r="D147" s="6" t="str" cm="1">
        <f t="array" ref="D147">IFERROR(INDEX(F147:M147, MATCH(TRUE, F147:M147&lt;&gt;"-",0)),"")</f>
        <v>[{order:"146",result:"Chelsea 4-1 Napoli",playerday:"Branislav Ivanović",year:"2012", category:"Champions",prow:["CC","DL","DF"], pcolumn: ["Chelsea","Napoli","SRB"],ylink:"https://www.youtube.com/watch?v=mrE4b-NyAZE"}],</v>
      </c>
      <c r="E147" s="6" t="str">
        <f t="shared" si="11"/>
        <v>[{"order":"146","result":"Chelsea 4-1 Napoli","playerday":"Branislav Ivanović","year":"2012", "category":"Champions","prow":["CC","DL","DF"], "pcolumn": ["Chelsea","Napoli","SRB"],"ylink":"https://www.youtube.com/watch?v=mrE4b-NyAZE"}],</v>
      </c>
      <c r="F147" s="1" t="str">
        <f>IFERROR(_xlfn.XLOOKUP(C147,Champions!J:J,Champions!K:K),"-")</f>
        <v>[{order:"146",result:"Chelsea 4-1 Napoli",playerday:"Branislav Ivanović",year:"2012", category:"Champions",prow:["CC","DL","DF"], pcolumn: ["Chelsea","Napoli","SRB"],ylink:"https://www.youtube.com/watch?v=mrE4b-NyAZE"}],</v>
      </c>
      <c r="G147" s="1" t="str">
        <f>IFERROR(_xlfn.XLOOKUP($C147,EuropaL!J:J,EuropaL!K:K),"-")</f>
        <v>-</v>
      </c>
      <c r="H147" s="1" t="str">
        <f>IFERROR(_xlfn.XLOOKUP($C147,WC!J:J,WC!K:K),"-")</f>
        <v>-</v>
      </c>
      <c r="I147" s="1" t="str">
        <f>IFERROR(_xlfn.XLOOKUP($C147,EURO!J:J,EURO!K:K),"-")</f>
        <v>-</v>
      </c>
      <c r="J147" s="1" t="str">
        <f>IFERROR(_xlfn.XLOOKUP($C147,Other!J:J,Other!K:K),"-")</f>
        <v>-</v>
      </c>
      <c r="K147" s="1" t="str">
        <f>IFERROR(_xlfn.XLOOKUP($C147,Premier!J:J,Premier!K:K),"-")</f>
        <v>-</v>
      </c>
      <c r="L147" s="1" t="str">
        <f>IFERROR(_xlfn.XLOOKUP($C147,LaLiga!K:K,LaLiga!L:L),"-")</f>
        <v>-</v>
      </c>
      <c r="M147" s="1" t="str">
        <f>IFERROR(_xlfn.XLOOKUP($C147,SerieA!J:J,SerieA!K:K),"-")</f>
        <v>-</v>
      </c>
    </row>
    <row r="148" spans="1:13" x14ac:dyDescent="0.35">
      <c r="A148" s="3">
        <f t="shared" si="8"/>
        <v>45414</v>
      </c>
      <c r="B148" s="5">
        <f t="shared" si="9"/>
        <v>4</v>
      </c>
      <c r="C148" s="9">
        <f t="shared" si="10"/>
        <v>147</v>
      </c>
      <c r="D148" s="6" t="str" cm="1">
        <f t="array" ref="D148">IFERROR(INDEX(F148:M148, MATCH(TRUE, F148:M148&lt;&gt;"-",0)),"")</f>
        <v>[{order:"147",result:"Man City 5-3 Monaco",playerday:"Sergio Agüero",year:"2017", category:"Champions",prow:["DL","DL","DL"], pcolumn: ["Man City","Monaco","ChampionsWin"],ylink:"https://www.youtube.com/watch?v=mglU8bdYLhY"}],</v>
      </c>
      <c r="E148" s="6" t="str">
        <f t="shared" si="11"/>
        <v>[{"order":"147","result":"Man City 5-3 Monaco","playerday":"Sergio Agüero","year":"2017", "category":"Champions","prow":["DL","DL","DL"], "pcolumn": ["Man City","Monaco","ChampionsWin"],"ylink":"https://www.youtube.com/watch?v=mglU8bdYLhY"}],</v>
      </c>
      <c r="F148" s="1" t="str">
        <f>IFERROR(_xlfn.XLOOKUP(C148,Champions!J:J,Champions!K:K),"-")</f>
        <v>[{order:"147",result:"Man City 5-3 Monaco",playerday:"Sergio Agüero",year:"2017", category:"Champions",prow:["DL","DL","DL"], pcolumn: ["Man City","Monaco","ChampionsWin"],ylink:"https://www.youtube.com/watch?v=mglU8bdYLhY"}],</v>
      </c>
      <c r="G148" s="1" t="str">
        <f>IFERROR(_xlfn.XLOOKUP($C148,EuropaL!J:J,EuropaL!K:K),"-")</f>
        <v>-</v>
      </c>
      <c r="H148" s="1" t="str">
        <f>IFERROR(_xlfn.XLOOKUP($C148,WC!J:J,WC!K:K),"-")</f>
        <v>-</v>
      </c>
      <c r="I148" s="1" t="str">
        <f>IFERROR(_xlfn.XLOOKUP($C148,EURO!J:J,EURO!K:K),"-")</f>
        <v>-</v>
      </c>
      <c r="J148" s="1" t="str">
        <f>IFERROR(_xlfn.XLOOKUP($C148,Other!J:J,Other!K:K),"-")</f>
        <v>-</v>
      </c>
      <c r="K148" s="1" t="str">
        <f>IFERROR(_xlfn.XLOOKUP($C148,Premier!J:J,Premier!K:K),"-")</f>
        <v>-</v>
      </c>
      <c r="L148" s="1" t="str">
        <f>IFERROR(_xlfn.XLOOKUP($C148,LaLiga!K:K,LaLiga!L:L),"-")</f>
        <v>-</v>
      </c>
      <c r="M148" s="1" t="str">
        <f>IFERROR(_xlfn.XLOOKUP($C148,SerieA!J:J,SerieA!K:K),"-")</f>
        <v>-</v>
      </c>
    </row>
    <row r="149" spans="1:13" x14ac:dyDescent="0.35">
      <c r="A149" s="3">
        <f t="shared" si="8"/>
        <v>45415</v>
      </c>
      <c r="B149" s="5">
        <f t="shared" si="9"/>
        <v>5</v>
      </c>
      <c r="C149" s="9">
        <f t="shared" si="10"/>
        <v>148</v>
      </c>
      <c r="D149" s="6" t="str" cm="1">
        <f t="array" ref="D149">IFERROR(INDEX(F149:M149, MATCH(TRUE, F149:M149&lt;&gt;"-",0)),"")</f>
        <v>[{order:"148",result:"Pandurii 1-2 Fiorentina",playerday:"Eric Pereira",year:"2013", category:"Europa League",prow:["DL","CC","DF"], pcolumn: ["ROU","BRA","Fiorentina"],ylink:"https://www.youtube.com/watch?v=MayqwXa3n2g"}],</v>
      </c>
      <c r="E149" s="6" t="str">
        <f t="shared" si="11"/>
        <v>[{"order":"148","result":"Pandurii 1-2 Fiorentina","playerday":"Eric Pereira","year":"2013", "category":"Europa League","prow":["DL","CC","DF"], "pcolumn": ["ROU","BRA","Fiorentina"],"ylink":"https://www.youtube.com/watch?v=MayqwXa3n2g"}],</v>
      </c>
      <c r="F149" s="1" t="str">
        <f>IFERROR(_xlfn.XLOOKUP(C149,Champions!J:J,Champions!K:K),"-")</f>
        <v>-</v>
      </c>
      <c r="G149" s="1" t="str">
        <f>IFERROR(_xlfn.XLOOKUP($C149,EuropaL!J:J,EuropaL!K:K),"-")</f>
        <v>[{order:"148",result:"Pandurii 1-2 Fiorentina",playerday:"Eric Pereira",year:"2013", category:"Europa League",prow:["DL","CC","DF"], pcolumn: ["ROU","BRA","Fiorentina"],ylink:"https://www.youtube.com/watch?v=MayqwXa3n2g"}],</v>
      </c>
      <c r="H149" s="1" t="str">
        <f>IFERROR(_xlfn.XLOOKUP($C149,WC!J:J,WC!K:K),"-")</f>
        <v>-</v>
      </c>
      <c r="I149" s="1" t="str">
        <f>IFERROR(_xlfn.XLOOKUP($C149,EURO!J:J,EURO!K:K),"-")</f>
        <v>-</v>
      </c>
      <c r="J149" s="1" t="str">
        <f>IFERROR(_xlfn.XLOOKUP($C149,Other!J:J,Other!K:K),"-")</f>
        <v>-</v>
      </c>
      <c r="K149" s="1" t="str">
        <f>IFERROR(_xlfn.XLOOKUP($C149,Premier!J:J,Premier!K:K),"-")</f>
        <v>-</v>
      </c>
      <c r="L149" s="1" t="str">
        <f>IFERROR(_xlfn.XLOOKUP($C149,LaLiga!K:K,LaLiga!L:L),"-")</f>
        <v>-</v>
      </c>
      <c r="M149" s="1" t="str">
        <f>IFERROR(_xlfn.XLOOKUP($C149,SerieA!J:J,SerieA!K:K),"-")</f>
        <v>-</v>
      </c>
    </row>
    <row r="150" spans="1:13" x14ac:dyDescent="0.35">
      <c r="A150" s="3">
        <f t="shared" si="8"/>
        <v>45416</v>
      </c>
      <c r="B150" s="5">
        <f t="shared" si="9"/>
        <v>6</v>
      </c>
      <c r="C150" s="9">
        <f t="shared" si="10"/>
        <v>149</v>
      </c>
      <c r="D150" s="6" t="str" cm="1">
        <f t="array" ref="D150">IFERROR(INDEX(F150:M150, MATCH(TRUE, F150:M150&lt;&gt;"-",0)),"")</f>
        <v>[{order:"149",result:"Switzerland 1-1 Poland",playerday:"Xherdan Shaqiri",year:"2016", category:"EURO",prow:["Played Euro 2016","PO","DL"], pcolumn: ["SUI","POL","Liverpool"],ylink:"https://www.youtube.com/watch?v=NAhJor6C4ik"}],</v>
      </c>
      <c r="E150" s="6" t="str">
        <f t="shared" si="11"/>
        <v>[{"order":"149","result":"Switzerland 1-1 Poland","playerday":"Xherdan Shaqiri","year":"2016", "category":"EURO","prow":["Played Euro 2016","PO","DL"], "pcolumn": ["SUI","POL","Liverpool"],"ylink":"https://www.youtube.com/watch?v=NAhJor6C4ik"}],</v>
      </c>
      <c r="F150" s="1" t="str">
        <f>IFERROR(_xlfn.XLOOKUP(C150,Champions!J:J,Champions!K:K),"-")</f>
        <v>-</v>
      </c>
      <c r="G150" s="1" t="str">
        <f>IFERROR(_xlfn.XLOOKUP($C150,EuropaL!J:J,EuropaL!K:K),"-")</f>
        <v>-</v>
      </c>
      <c r="H150" s="1" t="str">
        <f>IFERROR(_xlfn.XLOOKUP($C150,WC!J:J,WC!K:K),"-")</f>
        <v>-</v>
      </c>
      <c r="I150" s="1" t="str">
        <f>IFERROR(_xlfn.XLOOKUP($C150,EURO!J:J,EURO!K:K),"-")</f>
        <v>[{order:"149",result:"Switzerland 1-1 Poland",playerday:"Xherdan Shaqiri",year:"2016", category:"EURO",prow:["Played Euro 2016","PO","DL"], pcolumn: ["SUI","POL","Liverpool"],ylink:"https://www.youtube.com/watch?v=NAhJor6C4ik"}],</v>
      </c>
      <c r="J150" s="1" t="str">
        <f>IFERROR(_xlfn.XLOOKUP($C150,Other!J:J,Other!K:K),"-")</f>
        <v>-</v>
      </c>
      <c r="K150" s="1" t="str">
        <f>IFERROR(_xlfn.XLOOKUP($C150,Premier!J:J,Premier!K:K),"-")</f>
        <v>-</v>
      </c>
      <c r="L150" s="1" t="str">
        <f>IFERROR(_xlfn.XLOOKUP($C150,LaLiga!K:K,LaLiga!L:L),"-")</f>
        <v>-</v>
      </c>
      <c r="M150" s="1" t="str">
        <f>IFERROR(_xlfn.XLOOKUP($C150,SerieA!J:J,SerieA!K:K),"-")</f>
        <v>-</v>
      </c>
    </row>
    <row r="151" spans="1:13" x14ac:dyDescent="0.35">
      <c r="A151" s="3">
        <f t="shared" si="8"/>
        <v>45417</v>
      </c>
      <c r="B151" s="5">
        <f t="shared" si="9"/>
        <v>7</v>
      </c>
      <c r="C151" s="9">
        <f t="shared" si="10"/>
        <v>150</v>
      </c>
      <c r="D151" s="6" t="str" cm="1">
        <f t="array" ref="D151">IFERROR(INDEX(F151:M151, MATCH(TRUE, F151:M151&lt;&gt;"-",0)),"")</f>
        <v>[{order:"150",result:"Tottenham 2-7 Bayern",playerday:"Serge Gnabry",year:"2019", category:"Champions",prow:["DL","startS","Arsenal"], pcolumn: ["Tottenham","Bayern","GER"],ylink:"https://www.youtube.com/watch?v=hxyWA5ohcAU"}],</v>
      </c>
      <c r="E151" s="6" t="str">
        <f t="shared" si="11"/>
        <v>[{"order":"150","result":"Tottenham 2-7 Bayern","playerday":"Serge Gnabry","year":"2019", "category":"Champions","prow":["DL","startS","Arsenal"], "pcolumn": ["Tottenham","Bayern","GER"],"ylink":"https://www.youtube.com/watch?v=hxyWA5ohcAU"}],</v>
      </c>
      <c r="F151" s="1" t="str">
        <f>IFERROR(_xlfn.XLOOKUP(C151,Champions!J:J,Champions!K:K),"-")</f>
        <v>[{order:"150",result:"Tottenham 2-7 Bayern",playerday:"Serge Gnabry",year:"2019", category:"Champions",prow:["DL","startS","Arsenal"], pcolumn: ["Tottenham","Bayern","GER"],ylink:"https://www.youtube.com/watch?v=hxyWA5ohcAU"}],</v>
      </c>
      <c r="G151" s="1" t="str">
        <f>IFERROR(_xlfn.XLOOKUP($C151,EuropaL!J:J,EuropaL!K:K),"-")</f>
        <v>-</v>
      </c>
      <c r="H151" s="1" t="str">
        <f>IFERROR(_xlfn.XLOOKUP($C151,WC!J:J,WC!K:K),"-")</f>
        <v>-</v>
      </c>
      <c r="I151" s="1" t="str">
        <f>IFERROR(_xlfn.XLOOKUP($C151,EURO!J:J,EURO!K:K),"-")</f>
        <v>-</v>
      </c>
      <c r="J151" s="1" t="str">
        <f>IFERROR(_xlfn.XLOOKUP($C151,Other!J:J,Other!K:K),"-")</f>
        <v>-</v>
      </c>
      <c r="K151" s="1" t="str">
        <f>IFERROR(_xlfn.XLOOKUP($C151,Premier!J:J,Premier!K:K),"-")</f>
        <v>-</v>
      </c>
      <c r="L151" s="1" t="str">
        <f>IFERROR(_xlfn.XLOOKUP($C151,LaLiga!K:K,LaLiga!L:L),"-")</f>
        <v>-</v>
      </c>
      <c r="M151" s="1" t="str">
        <f>IFERROR(_xlfn.XLOOKUP($C151,SerieA!J:J,SerieA!K:K),"-")</f>
        <v>-</v>
      </c>
    </row>
    <row r="152" spans="1:13" x14ac:dyDescent="0.35">
      <c r="A152" s="3">
        <f t="shared" si="8"/>
        <v>45418</v>
      </c>
      <c r="B152" s="5">
        <f t="shared" si="9"/>
        <v>1</v>
      </c>
      <c r="C152" s="9">
        <f t="shared" si="10"/>
        <v>151</v>
      </c>
      <c r="D152" s="6" t="str" cm="1">
        <f t="array" ref="D152">IFERROR(INDEX(F152:M152, MATCH(TRUE, F152:M152&lt;&gt;"-",0)),"")</f>
        <v>[{order:"151",result:"Croatia 1-1 Brazil",playerday:"Dominik Livaković",year:"2022", category:"World Cup",prow:["Played WC 2022","DL","PO"], pcolumn: ["CRO","BRA","ChampionsWin"],ylink:"https://www.youtube.com/watch?v=wnfiXhNVudk"}],</v>
      </c>
      <c r="E152" s="6" t="str">
        <f t="shared" si="11"/>
        <v>[{"order":"151","result":"Croatia 1-1 Brazil","playerday":"Dominik Livaković","year":"2022", "category":"World Cup","prow":["Played WC 2022","DL","PO"], "pcolumn": ["CRO","BRA","ChampionsWin"],"ylink":"https://www.youtube.com/watch?v=wnfiXhNVudk"}],</v>
      </c>
      <c r="F152" s="1" t="str">
        <f>IFERROR(_xlfn.XLOOKUP(C152,Champions!J:J,Champions!K:K),"-")</f>
        <v>-</v>
      </c>
      <c r="G152" s="1" t="str">
        <f>IFERROR(_xlfn.XLOOKUP($C152,EuropaL!J:J,EuropaL!K:K),"-")</f>
        <v>-</v>
      </c>
      <c r="H152" s="1" t="str">
        <f>IFERROR(_xlfn.XLOOKUP($C152,WC!J:J,WC!K:K),"-")</f>
        <v>[{order:"151",result:"Croatia 1-1 Brazil",playerday:"Dominik Livaković",year:"2022", category:"World Cup",prow:["Played WC 2022","DL","PO"], pcolumn: ["CRO","BRA","ChampionsWin"],ylink:"https://www.youtube.com/watch?v=wnfiXhNVudk"}],</v>
      </c>
      <c r="I152" s="1" t="str">
        <f>IFERROR(_xlfn.XLOOKUP($C152,EURO!J:J,EURO!K:K),"-")</f>
        <v>-</v>
      </c>
      <c r="J152" s="1" t="str">
        <f>IFERROR(_xlfn.XLOOKUP($C152,Other!J:J,Other!K:K),"-")</f>
        <v>-</v>
      </c>
      <c r="K152" s="1" t="str">
        <f>IFERROR(_xlfn.XLOOKUP($C152,Premier!J:J,Premier!K:K),"-")</f>
        <v>-</v>
      </c>
      <c r="L152" s="1" t="str">
        <f>IFERROR(_xlfn.XLOOKUP($C152,LaLiga!K:K,LaLiga!L:L),"-")</f>
        <v>-</v>
      </c>
      <c r="M152" s="1" t="str">
        <f>IFERROR(_xlfn.XLOOKUP($C152,SerieA!J:J,SerieA!K:K),"-")</f>
        <v>-</v>
      </c>
    </row>
    <row r="153" spans="1:13" x14ac:dyDescent="0.35">
      <c r="A153" s="3">
        <f t="shared" si="8"/>
        <v>45419</v>
      </c>
      <c r="B153" s="5">
        <f t="shared" si="9"/>
        <v>2</v>
      </c>
      <c r="C153" s="9">
        <f t="shared" si="10"/>
        <v>152</v>
      </c>
      <c r="D153" s="6" t="str" cm="1">
        <f t="array" ref="D153">IFERROR(INDEX(F153:M153, MATCH(TRUE, F153:M153&lt;&gt;"-",0)),"")</f>
        <v>[{order:"152",result:"Roma 1-1 Leverkusen",playerday:"Dimitar Berbatov",year:"2004", category:"Champions",prow:["DL","CC","Played Euro 2004"], pcolumn: ["Roma","Leverkusen","Monaco"],ylink:"https://www.youtube.com/shorts/uZnXpn0-3rU"}],</v>
      </c>
      <c r="E153" s="6" t="str">
        <f t="shared" si="11"/>
        <v>[{"order":"152","result":"Roma 1-1 Leverkusen","playerday":"Dimitar Berbatov","year":"2004", "category":"Champions","prow":["DL","CC","Played Euro 2004"], "pcolumn": ["Roma","Leverkusen","Monaco"],"ylink":"https://www.youtube.com/shorts/uZnXpn0-3rU"}],</v>
      </c>
      <c r="F153" s="1" t="str">
        <f>IFERROR(_xlfn.XLOOKUP(C153,Champions!J:J,Champions!K:K),"-")</f>
        <v>[{order:"152",result:"Roma 1-1 Leverkusen",playerday:"Dimitar Berbatov",year:"2004", category:"Champions",prow:["DL","CC","Played Euro 2004"], pcolumn: ["Roma","Leverkusen","Monaco"],ylink:"https://www.youtube.com/shorts/uZnXpn0-3rU"}],</v>
      </c>
      <c r="G153" s="1" t="str">
        <f>IFERROR(_xlfn.XLOOKUP($C153,EuropaL!J:J,EuropaL!K:K),"-")</f>
        <v>-</v>
      </c>
      <c r="H153" s="1" t="str">
        <f>IFERROR(_xlfn.XLOOKUP($C153,WC!J:J,WC!K:K),"-")</f>
        <v>-</v>
      </c>
      <c r="I153" s="1" t="str">
        <f>IFERROR(_xlfn.XLOOKUP($C153,EURO!J:J,EURO!K:K),"-")</f>
        <v>-</v>
      </c>
      <c r="J153" s="1" t="str">
        <f>IFERROR(_xlfn.XLOOKUP($C153,Other!J:J,Other!K:K),"-")</f>
        <v>-</v>
      </c>
      <c r="K153" s="1" t="str">
        <f>IFERROR(_xlfn.XLOOKUP($C153,Premier!J:J,Premier!K:K),"-")</f>
        <v>-</v>
      </c>
      <c r="L153" s="1" t="str">
        <f>IFERROR(_xlfn.XLOOKUP($C153,LaLiga!K:K,LaLiga!L:L),"-")</f>
        <v>-</v>
      </c>
      <c r="M153" s="1" t="str">
        <f>IFERROR(_xlfn.XLOOKUP($C153,SerieA!J:J,SerieA!K:K),"-")</f>
        <v>-</v>
      </c>
    </row>
    <row r="154" spans="1:13" x14ac:dyDescent="0.35">
      <c r="A154" s="3">
        <f t="shared" si="8"/>
        <v>45420</v>
      </c>
      <c r="B154" s="5">
        <f t="shared" si="9"/>
        <v>3</v>
      </c>
      <c r="C154" s="9">
        <f t="shared" si="10"/>
        <v>153</v>
      </c>
      <c r="D154" s="6" t="str" cm="1">
        <f t="array" ref="D154">IFERROR(INDEX(F154:M154, MATCH(TRUE, F154:M154&lt;&gt;"-",0)),"")</f>
        <v>[{order:"153",result:"Borussia 4-4 Schalke",playerday:"Naldo",year:"2017", category:"Other",prow:["DF","DL","BRA"], pcolumn: ["Borussia","Schalke","startN"],ylink:"https://www.youtube.com/watch?v=CRtNsCmkhPE"}],</v>
      </c>
      <c r="E154" s="6" t="str">
        <f t="shared" si="11"/>
        <v>[{"order":"153","result":"Borussia 4-4 Schalke","playerday":"Naldo","year":"2017", "category":"Other","prow":["DF","DL","BRA"], "pcolumn": ["Borussia","Schalke","startN"],"ylink":"https://www.youtube.com/watch?v=CRtNsCmkhPE"}],</v>
      </c>
      <c r="F154" s="1" t="str">
        <f>IFERROR(_xlfn.XLOOKUP(C154,Champions!J:J,Champions!K:K),"-")</f>
        <v>-</v>
      </c>
      <c r="G154" s="1" t="str">
        <f>IFERROR(_xlfn.XLOOKUP($C154,EuropaL!J:J,EuropaL!K:K),"-")</f>
        <v>-</v>
      </c>
      <c r="H154" s="1" t="str">
        <f>IFERROR(_xlfn.XLOOKUP($C154,WC!J:J,WC!K:K),"-")</f>
        <v>-</v>
      </c>
      <c r="I154" s="1" t="str">
        <f>IFERROR(_xlfn.XLOOKUP($C154,EURO!J:J,EURO!K:K),"-")</f>
        <v>-</v>
      </c>
      <c r="J154" s="1" t="str">
        <f>IFERROR(_xlfn.XLOOKUP($C154,Other!J:J,Other!K:K),"-")</f>
        <v>[{order:"153",result:"Borussia 4-4 Schalke",playerday:"Naldo",year:"2017", category:"Other",prow:["DF","DL","BRA"], pcolumn: ["Borussia","Schalke","startN"],ylink:"https://www.youtube.com/watch?v=CRtNsCmkhPE"}],</v>
      </c>
      <c r="K154" s="1" t="str">
        <f>IFERROR(_xlfn.XLOOKUP($C154,Premier!J:J,Premier!K:K),"-")</f>
        <v>-</v>
      </c>
      <c r="L154" s="1" t="str">
        <f>IFERROR(_xlfn.XLOOKUP($C154,LaLiga!K:K,LaLiga!L:L),"-")</f>
        <v>-</v>
      </c>
      <c r="M154" s="1" t="str">
        <f>IFERROR(_xlfn.XLOOKUP($C154,SerieA!J:J,SerieA!K:K),"-")</f>
        <v>-</v>
      </c>
    </row>
    <row r="155" spans="1:13" x14ac:dyDescent="0.35">
      <c r="A155" s="3">
        <f t="shared" si="8"/>
        <v>45421</v>
      </c>
      <c r="B155" s="5">
        <f t="shared" si="9"/>
        <v>4</v>
      </c>
      <c r="C155" s="9">
        <f t="shared" si="10"/>
        <v>154</v>
      </c>
      <c r="D155" s="6" t="str" cm="1">
        <f t="array" ref="D155">IFERROR(INDEX(F155:M155, MATCH(TRUE, F155:M155&lt;&gt;"-",0)),"")</f>
        <v>[{order:"154",result:"R. Madrid 2-1 Barcelona",playerday:"Marc Bartra",year:"2014", category:"Other",prow:["Barcelona","Real Madrid","DF"], pcolumn: ["Betis","startM","startG"],ylink:"https://www.youtube.com/watch?v=yWVrolNQ4RU"}],</v>
      </c>
      <c r="E155" s="6" t="str">
        <f t="shared" si="11"/>
        <v>[{"order":"154","result":"R. Madrid 2-1 Barcelona","playerday":"Marc Bartra","year":"2014", "category":"Other","prow":["Barcelona","Real Madrid","DF"], "pcolumn": ["Betis","startM","startG"],"ylink":"https://www.youtube.com/watch?v=yWVrolNQ4RU"}],</v>
      </c>
      <c r="F155" s="1" t="str">
        <f>IFERROR(_xlfn.XLOOKUP(C155,Champions!J:J,Champions!K:K),"-")</f>
        <v>-</v>
      </c>
      <c r="G155" s="1" t="str">
        <f>IFERROR(_xlfn.XLOOKUP($C155,EuropaL!J:J,EuropaL!K:K),"-")</f>
        <v>-</v>
      </c>
      <c r="H155" s="1" t="str">
        <f>IFERROR(_xlfn.XLOOKUP($C155,WC!J:J,WC!K:K),"-")</f>
        <v>-</v>
      </c>
      <c r="I155" s="1" t="str">
        <f>IFERROR(_xlfn.XLOOKUP($C155,EURO!J:J,EURO!K:K),"-")</f>
        <v>-</v>
      </c>
      <c r="J155" s="1" t="str">
        <f>IFERROR(_xlfn.XLOOKUP($C155,Other!J:J,Other!K:K),"-")</f>
        <v>[{order:"154",result:"R. Madrid 2-1 Barcelona",playerday:"Marc Bartra",year:"2014", category:"Other",prow:["Barcelona","Real Madrid","DF"], pcolumn: ["Betis","startM","startG"],ylink:"https://www.youtube.com/watch?v=yWVrolNQ4RU"}],</v>
      </c>
      <c r="K155" s="1" t="str">
        <f>IFERROR(_xlfn.XLOOKUP($C155,Premier!J:J,Premier!K:K),"-")</f>
        <v>-</v>
      </c>
      <c r="L155" s="1" t="str">
        <f>IFERROR(_xlfn.XLOOKUP($C155,LaLiga!K:K,LaLiga!L:L),"-")</f>
        <v>-</v>
      </c>
      <c r="M155" s="1" t="str">
        <f>IFERROR(_xlfn.XLOOKUP($C155,SerieA!J:J,SerieA!K:K),"-")</f>
        <v>-</v>
      </c>
    </row>
    <row r="156" spans="1:13" x14ac:dyDescent="0.35">
      <c r="A156" s="3">
        <f t="shared" si="8"/>
        <v>45422</v>
      </c>
      <c r="B156" s="5">
        <f t="shared" si="9"/>
        <v>5</v>
      </c>
      <c r="C156" s="9">
        <f t="shared" si="10"/>
        <v>155</v>
      </c>
      <c r="D156" s="6" t="str" cm="1">
        <f t="array" ref="D156">IFERROR(INDEX(F156:M156, MATCH(TRUE, F156:M156&lt;&gt;"-",0)),"")</f>
        <v>[{order:"155",result:"Bayern 1-2 Lyon",playerday:"Juninho Pernambucano",year:"2003", category:"Champions",prow:["CC","CC","CC"], pcolumn: ["GER","Lyon","BRA"],ylink:"https://www.youtube.com/watch?v=2oV8C91ORW0"}],</v>
      </c>
      <c r="E156" s="6" t="str">
        <f t="shared" si="11"/>
        <v>[{"order":"155","result":"Bayern 1-2 Lyon","playerday":"Juninho Pernambucano","year":"2003", "category":"Champions","prow":["CC","CC","CC"], "pcolumn": ["GER","Lyon","BRA"],"ylink":"https://www.youtube.com/watch?v=2oV8C91ORW0"}],</v>
      </c>
      <c r="F156" s="1" t="str">
        <f>IFERROR(_xlfn.XLOOKUP(C156,Champions!J:J,Champions!K:K),"-")</f>
        <v>[{order:"155",result:"Bayern 1-2 Lyon",playerday:"Juninho Pernambucano",year:"2003", category:"Champions",prow:["CC","CC","CC"], pcolumn: ["GER","Lyon","BRA"],ylink:"https://www.youtube.com/watch?v=2oV8C91ORW0"}],</v>
      </c>
      <c r="G156" s="1" t="str">
        <f>IFERROR(_xlfn.XLOOKUP($C156,EuropaL!J:J,EuropaL!K:K),"-")</f>
        <v>-</v>
      </c>
      <c r="H156" s="1" t="str">
        <f>IFERROR(_xlfn.XLOOKUP($C156,WC!J:J,WC!K:K),"-")</f>
        <v>-</v>
      </c>
      <c r="I156" s="1" t="str">
        <f>IFERROR(_xlfn.XLOOKUP($C156,EURO!J:J,EURO!K:K),"-")</f>
        <v>-</v>
      </c>
      <c r="J156" s="1" t="str">
        <f>IFERROR(_xlfn.XLOOKUP($C156,Other!J:J,Other!K:K),"-")</f>
        <v>-</v>
      </c>
      <c r="K156" s="1" t="str">
        <f>IFERROR(_xlfn.XLOOKUP($C156,Premier!J:J,Premier!K:K),"-")</f>
        <v>-</v>
      </c>
      <c r="L156" s="1" t="str">
        <f>IFERROR(_xlfn.XLOOKUP($C156,LaLiga!K:K,LaLiga!L:L),"-")</f>
        <v>-</v>
      </c>
      <c r="M156" s="1" t="str">
        <f>IFERROR(_xlfn.XLOOKUP($C156,SerieA!J:J,SerieA!K:K),"-")</f>
        <v>-</v>
      </c>
    </row>
    <row r="157" spans="1:13" x14ac:dyDescent="0.35">
      <c r="A157" s="3">
        <f t="shared" si="8"/>
        <v>45423</v>
      </c>
      <c r="B157" s="5">
        <f t="shared" si="9"/>
        <v>6</v>
      </c>
      <c r="C157" s="9">
        <f t="shared" si="10"/>
        <v>156</v>
      </c>
      <c r="D157" s="6" t="str" cm="1">
        <f t="array" ref="D157">IFERROR(INDEX(F157:M157, MATCH(TRUE, F157:M157&lt;&gt;"-",0)),"")</f>
        <v>[{order:"156",result:"Celtic 2-1 Barcelona",playerday:"Fraser Forster",year:"2012", category:"Champions",prow:["DL","PO","CC"], pcolumn: ["Celtic","Barcelona","ENG"],ylink:"https://www.youtube.com/watch?v=rYHHn0udP9k"}],</v>
      </c>
      <c r="E157" s="6" t="str">
        <f t="shared" si="11"/>
        <v>[{"order":"156","result":"Celtic 2-1 Barcelona","playerday":"Fraser Forster","year":"2012", "category":"Champions","prow":["DL","PO","CC"], "pcolumn": ["Celtic","Barcelona","ENG"],"ylink":"https://www.youtube.com/watch?v=rYHHn0udP9k"}],</v>
      </c>
      <c r="F157" s="1" t="str">
        <f>IFERROR(_xlfn.XLOOKUP(C157,Champions!J:J,Champions!K:K),"-")</f>
        <v>[{order:"156",result:"Celtic 2-1 Barcelona",playerday:"Fraser Forster",year:"2012", category:"Champions",prow:["DL","PO","CC"], pcolumn: ["Celtic","Barcelona","ENG"],ylink:"https://www.youtube.com/watch?v=rYHHn0udP9k"}],</v>
      </c>
      <c r="G157" s="1" t="str">
        <f>IFERROR(_xlfn.XLOOKUP($C157,EuropaL!J:J,EuropaL!K:K),"-")</f>
        <v>-</v>
      </c>
      <c r="H157" s="1" t="str">
        <f>IFERROR(_xlfn.XLOOKUP($C157,WC!J:J,WC!K:K),"-")</f>
        <v>-</v>
      </c>
      <c r="I157" s="1" t="str">
        <f>IFERROR(_xlfn.XLOOKUP($C157,EURO!J:J,EURO!K:K),"-")</f>
        <v>-</v>
      </c>
      <c r="J157" s="1" t="str">
        <f>IFERROR(_xlfn.XLOOKUP($C157,Other!J:J,Other!K:K),"-")</f>
        <v>-</v>
      </c>
      <c r="K157" s="1" t="str">
        <f>IFERROR(_xlfn.XLOOKUP($C157,Premier!J:J,Premier!K:K),"-")</f>
        <v>-</v>
      </c>
      <c r="L157" s="1" t="str">
        <f>IFERROR(_xlfn.XLOOKUP($C157,LaLiga!K:K,LaLiga!L:L),"-")</f>
        <v>-</v>
      </c>
      <c r="M157" s="1" t="str">
        <f>IFERROR(_xlfn.XLOOKUP($C157,SerieA!J:J,SerieA!K:K),"-")</f>
        <v>-</v>
      </c>
    </row>
    <row r="158" spans="1:13" x14ac:dyDescent="0.35">
      <c r="A158" s="3">
        <f t="shared" si="8"/>
        <v>45424</v>
      </c>
      <c r="B158" s="5">
        <f t="shared" si="9"/>
        <v>7</v>
      </c>
      <c r="C158" s="9">
        <f t="shared" si="10"/>
        <v>157</v>
      </c>
      <c r="D158" s="6" t="str" cm="1">
        <f t="array" ref="D158">IFERROR(INDEX(F158:M158, MATCH(TRUE, F158:M158&lt;&gt;"-",0)),"")</f>
        <v>[{order:"157",result:"Germany 0-1 Spain",playerday:"Carles Puyol",year:"2010", category:"World Cup",prow:["Played WC 2010","DF","ChampionsWin"], pcolumn: ["ESP","GER","Barcelona"],ylink:"https://www.youtube.com/watch?v=IcuWPhEFXG4"}],</v>
      </c>
      <c r="E158" s="6" t="str">
        <f t="shared" si="11"/>
        <v>[{"order":"157","result":"Germany 0-1 Spain","playerday":"Carles Puyol","year":"2010", "category":"World Cup","prow":["Played WC 2010","DF","ChampionsWin"], "pcolumn": ["ESP","GER","Barcelona"],"ylink":"https://www.youtube.com/watch?v=IcuWPhEFXG4"}],</v>
      </c>
      <c r="F158" s="1" t="str">
        <f>IFERROR(_xlfn.XLOOKUP(C158,Champions!J:J,Champions!K:K),"-")</f>
        <v>-</v>
      </c>
      <c r="G158" s="1" t="str">
        <f>IFERROR(_xlfn.XLOOKUP($C158,EuropaL!J:J,EuropaL!K:K),"-")</f>
        <v>-</v>
      </c>
      <c r="H158" s="1" t="str">
        <f>IFERROR(_xlfn.XLOOKUP($C158,WC!J:J,WC!K:K),"-")</f>
        <v>[{order:"157",result:"Germany 0-1 Spain",playerday:"Carles Puyol",year:"2010", category:"World Cup",prow:["Played WC 2010","DF","ChampionsWin"], pcolumn: ["ESP","GER","Barcelona"],ylink:"https://www.youtube.com/watch?v=IcuWPhEFXG4"}],</v>
      </c>
      <c r="I158" s="1" t="str">
        <f>IFERROR(_xlfn.XLOOKUP($C158,EURO!J:J,EURO!K:K),"-")</f>
        <v>-</v>
      </c>
      <c r="J158" s="1" t="str">
        <f>IFERROR(_xlfn.XLOOKUP($C158,Other!J:J,Other!K:K),"-")</f>
        <v>-</v>
      </c>
      <c r="K158" s="1" t="str">
        <f>IFERROR(_xlfn.XLOOKUP($C158,Premier!J:J,Premier!K:K),"-")</f>
        <v>-</v>
      </c>
      <c r="L158" s="1" t="str">
        <f>IFERROR(_xlfn.XLOOKUP($C158,LaLiga!K:K,LaLiga!L:L),"-")</f>
        <v>-</v>
      </c>
      <c r="M158" s="1" t="str">
        <f>IFERROR(_xlfn.XLOOKUP($C158,SerieA!J:J,SerieA!K:K),"-")</f>
        <v>-</v>
      </c>
    </row>
    <row r="159" spans="1:13" x14ac:dyDescent="0.35">
      <c r="A159" s="3">
        <f t="shared" si="8"/>
        <v>45425</v>
      </c>
      <c r="B159" s="5">
        <f t="shared" si="9"/>
        <v>1</v>
      </c>
      <c r="C159" s="9">
        <f t="shared" si="10"/>
        <v>158</v>
      </c>
      <c r="D159" s="6" t="str" cm="1">
        <f t="array" ref="D159">IFERROR(INDEX(F159:M159, MATCH(TRUE, F159:M159&lt;&gt;"-",0)),"")</f>
        <v>[{order:"158",result:"Chelsea 1-4 Atletico",playerday:"Radamel Falcao",year:"2012", category:"Other",prow:["Atletico","startR","DL"], pcolumn: ["Chelsea","Monaco","COL"],ylink:"https://www.youtube.com/watch?v=QGpBXCjrJ_s"}],</v>
      </c>
      <c r="E159" s="6" t="str">
        <f t="shared" si="11"/>
        <v>[{"order":"158","result":"Chelsea 1-4 Atletico","playerday":"Radamel Falcao","year":"2012", "category":"Other","prow":["Atletico","startR","DL"], "pcolumn": ["Chelsea","Monaco","COL"],"ylink":"https://www.youtube.com/watch?v=QGpBXCjrJ_s"}],</v>
      </c>
      <c r="F159" s="1" t="str">
        <f>IFERROR(_xlfn.XLOOKUP(C159,Champions!J:J,Champions!K:K),"-")</f>
        <v>-</v>
      </c>
      <c r="G159" s="1" t="str">
        <f>IFERROR(_xlfn.XLOOKUP($C159,EuropaL!J:J,EuropaL!K:K),"-")</f>
        <v>-</v>
      </c>
      <c r="H159" s="1" t="str">
        <f>IFERROR(_xlfn.XLOOKUP($C159,WC!J:J,WC!K:K),"-")</f>
        <v>-</v>
      </c>
      <c r="I159" s="1" t="str">
        <f>IFERROR(_xlfn.XLOOKUP($C159,EURO!J:J,EURO!K:K),"-")</f>
        <v>-</v>
      </c>
      <c r="J159" s="1" t="str">
        <f>IFERROR(_xlfn.XLOOKUP($C159,Other!J:J,Other!K:K),"-")</f>
        <v>[{order:"158",result:"Chelsea 1-4 Atletico",playerday:"Radamel Falcao",year:"2012", category:"Other",prow:["Atletico","startR","DL"], pcolumn: ["Chelsea","Monaco","COL"],ylink:"https://www.youtube.com/watch?v=QGpBXCjrJ_s"}],</v>
      </c>
      <c r="K159" s="1" t="str">
        <f>IFERROR(_xlfn.XLOOKUP($C159,Premier!J:J,Premier!K:K),"-")</f>
        <v>-</v>
      </c>
      <c r="L159" s="1" t="str">
        <f>IFERROR(_xlfn.XLOOKUP($C159,LaLiga!K:K,LaLiga!L:L),"-")</f>
        <v>-</v>
      </c>
      <c r="M159" s="1" t="str">
        <f>IFERROR(_xlfn.XLOOKUP($C159,SerieA!J:J,SerieA!K:K),"-")</f>
        <v>-</v>
      </c>
    </row>
    <row r="160" spans="1:13" x14ac:dyDescent="0.35">
      <c r="A160" s="3">
        <f t="shared" si="8"/>
        <v>45426</v>
      </c>
      <c r="B160" s="5">
        <f t="shared" si="9"/>
        <v>2</v>
      </c>
      <c r="C160" s="9">
        <f t="shared" si="10"/>
        <v>159</v>
      </c>
      <c r="D160" s="6" t="str" cm="1">
        <f t="array" ref="D160">IFERROR(INDEX(F160:M160, MATCH(TRUE, F160:M160&lt;&gt;"-",0)),"")</f>
        <v>[{order:"159",result:"Deportivo 2-1 R. Madrid",playerday:"Diego Tristán",year:"2002", category:"LaLiga",prow:["DL","DF","ESP"], pcolumn: ["Deportivo","Real Madrid","Played WC 2002"],ylink:"https://www.youtube.com/watch?v=N2dGi2IisrA"}],</v>
      </c>
      <c r="E160" s="6" t="str">
        <f t="shared" si="11"/>
        <v>[{"order":"159","result":"Deportivo 2-1 R. Madrid","playerday":"Diego Tristán","year":"2002", "category":"LaLiga","prow":["DL","DF","ESP"], "pcolumn": ["Deportivo","Real Madrid","Played WC 2002"],"ylink":"https://www.youtube.com/watch?v=N2dGi2IisrA"}],</v>
      </c>
      <c r="F160" s="1" t="str">
        <f>IFERROR(_xlfn.XLOOKUP(C160,Champions!J:J,Champions!K:K),"-")</f>
        <v>-</v>
      </c>
      <c r="G160" s="1" t="str">
        <f>IFERROR(_xlfn.XLOOKUP($C160,EuropaL!J:J,EuropaL!K:K),"-")</f>
        <v>-</v>
      </c>
      <c r="H160" s="1" t="str">
        <f>IFERROR(_xlfn.XLOOKUP($C160,WC!J:J,WC!K:K),"-")</f>
        <v>-</v>
      </c>
      <c r="I160" s="1" t="str">
        <f>IFERROR(_xlfn.XLOOKUP($C160,EURO!J:J,EURO!K:K),"-")</f>
        <v>-</v>
      </c>
      <c r="J160" s="1" t="str">
        <f>IFERROR(_xlfn.XLOOKUP($C160,Other!J:J,Other!K:K),"-")</f>
        <v>-</v>
      </c>
      <c r="K160" s="1" t="str">
        <f>IFERROR(_xlfn.XLOOKUP($C160,Premier!J:J,Premier!K:K),"-")</f>
        <v>-</v>
      </c>
      <c r="L160" s="1" t="str">
        <f>IFERROR(_xlfn.XLOOKUP($C160,LaLiga!K:K,LaLiga!L:L),"-")</f>
        <v>[{order:"159",result:"Deportivo 2-1 R. Madrid",playerday:"Diego Tristán",year:"2002", category:"LaLiga",prow:["DL","DF","ESP"], pcolumn: ["Deportivo","Real Madrid","Played WC 2002"],ylink:"https://www.youtube.com/watch?v=N2dGi2IisrA"}],</v>
      </c>
      <c r="M160" s="1" t="str">
        <f>IFERROR(_xlfn.XLOOKUP($C160,SerieA!J:J,SerieA!K:K),"-")</f>
        <v>-</v>
      </c>
    </row>
    <row r="161" spans="1:13" x14ac:dyDescent="0.35">
      <c r="A161" s="3">
        <f t="shared" si="8"/>
        <v>45427</v>
      </c>
      <c r="B161" s="5">
        <f t="shared" si="9"/>
        <v>3</v>
      </c>
      <c r="C161" s="9">
        <f t="shared" si="10"/>
        <v>160</v>
      </c>
      <c r="D161" s="6" t="str" cm="1">
        <f t="array" ref="D161">IFERROR(INDEX(F161:M161, MATCH(TRUE, F161:M161&lt;&gt;"-",0)),"")</f>
        <v>[{order:"160",result:"Malaga 3-2 Getafe",playerday:"https://www.espn.com/soccer/match/_/gameId/323969",year:"2016", category:"LaLiga",prow:["BRA","DL","CC"], pcolumn: ["Malaga","Getafe","Sevilla"],ylink:"https://www.youtube.com/watch?v=vVJYRZPs6FA"}],</v>
      </c>
      <c r="E161" s="6" t="str">
        <f t="shared" si="11"/>
        <v>[{"order":"160","result":"Malaga 3-2 Getafe","playerday":"https://www.espn.com/soccer/match/_/gameId/323969","year":"2016", "category":"LaLiga","prow":["BRA","DL","CC"], "pcolumn": ["Malaga","Getafe","Sevilla"],"ylink":"https://www.youtube.com/watch?v=vVJYRZPs6FA"}],</v>
      </c>
      <c r="F161" s="1" t="str">
        <f>IFERROR(_xlfn.XLOOKUP(C161,Champions!J:J,Champions!K:K),"-")</f>
        <v>-</v>
      </c>
      <c r="G161" s="1" t="str">
        <f>IFERROR(_xlfn.XLOOKUP($C161,EuropaL!J:J,EuropaL!K:K),"-")</f>
        <v>-</v>
      </c>
      <c r="H161" s="1" t="str">
        <f>IFERROR(_xlfn.XLOOKUP($C161,WC!J:J,WC!K:K),"-")</f>
        <v>-</v>
      </c>
      <c r="I161" s="1" t="str">
        <f>IFERROR(_xlfn.XLOOKUP($C161,EURO!J:J,EURO!K:K),"-")</f>
        <v>-</v>
      </c>
      <c r="J161" s="1" t="str">
        <f>IFERROR(_xlfn.XLOOKUP($C161,Other!J:J,Other!K:K),"-")</f>
        <v>-</v>
      </c>
      <c r="K161" s="1" t="str">
        <f>IFERROR(_xlfn.XLOOKUP($C161,Premier!J:J,Premier!K:K),"-")</f>
        <v>-</v>
      </c>
      <c r="L161" s="1" t="str">
        <f>IFERROR(_xlfn.XLOOKUP($C161,LaLiga!K:K,LaLiga!L:L),"-")</f>
        <v>[{order:"160",result:"Malaga 3-2 Getafe",playerday:"https://www.espn.com/soccer/match/_/gameId/323969",year:"2016", category:"LaLiga",prow:["BRA","DL","CC"], pcolumn: ["Malaga","Getafe","Sevilla"],ylink:"https://www.youtube.com/watch?v=vVJYRZPs6FA"}],</v>
      </c>
      <c r="M161" s="1" t="str">
        <f>IFERROR(_xlfn.XLOOKUP($C161,SerieA!J:J,SerieA!K:K),"-")</f>
        <v>-</v>
      </c>
    </row>
    <row r="162" spans="1:13" x14ac:dyDescent="0.35">
      <c r="A162" s="3">
        <f t="shared" si="8"/>
        <v>45428</v>
      </c>
      <c r="B162" s="5">
        <f t="shared" si="9"/>
        <v>4</v>
      </c>
      <c r="C162" s="9">
        <f t="shared" si="10"/>
        <v>161</v>
      </c>
      <c r="D162" s="6" t="str" cm="1">
        <f t="array" ref="D162">IFERROR(INDEX(F162:M162, MATCH(TRUE, F162:M162&lt;&gt;"-",0)),"")</f>
        <v>[{order:"161",result:"France 1-1 Ireland",playerday:"Thierry Henry",year:"2009", category:"World Cup",prow:["DL","DF","PO"], pcolumn: ["FRA","IRL","Arsenal"],ylink:"https://www.youtube.com/watch?v=4QNHlFDbxvY"}],</v>
      </c>
      <c r="E162" s="6" t="str">
        <f t="shared" si="11"/>
        <v>[{"order":"161","result":"France 1-1 Ireland","playerday":"Thierry Henry","year":"2009", "category":"World Cup","prow":["DL","DF","PO"], "pcolumn": ["FRA","IRL","Arsenal"],"ylink":"https://www.youtube.com/watch?v=4QNHlFDbxvY"}],</v>
      </c>
      <c r="F162" s="1" t="str">
        <f>IFERROR(_xlfn.XLOOKUP(C162,Champions!J:J,Champions!K:K),"-")</f>
        <v>-</v>
      </c>
      <c r="G162" s="1" t="str">
        <f>IFERROR(_xlfn.XLOOKUP($C162,EuropaL!J:J,EuropaL!K:K),"-")</f>
        <v>-</v>
      </c>
      <c r="H162" s="1" t="str">
        <f>IFERROR(_xlfn.XLOOKUP($C162,WC!J:J,WC!K:K),"-")</f>
        <v>[{order:"161",result:"France 1-1 Ireland",playerday:"Thierry Henry",year:"2009", category:"World Cup",prow:["DL","DF","PO"], pcolumn: ["FRA","IRL","Arsenal"],ylink:"https://www.youtube.com/watch?v=4QNHlFDbxvY"}],</v>
      </c>
      <c r="I162" s="1" t="str">
        <f>IFERROR(_xlfn.XLOOKUP($C162,EURO!J:J,EURO!K:K),"-")</f>
        <v>-</v>
      </c>
      <c r="J162" s="1" t="str">
        <f>IFERROR(_xlfn.XLOOKUP($C162,Other!J:J,Other!K:K),"-")</f>
        <v>-</v>
      </c>
      <c r="K162" s="1" t="str">
        <f>IFERROR(_xlfn.XLOOKUP($C162,Premier!J:J,Premier!K:K),"-")</f>
        <v>-</v>
      </c>
      <c r="L162" s="1" t="str">
        <f>IFERROR(_xlfn.XLOOKUP($C162,LaLiga!K:K,LaLiga!L:L),"-")</f>
        <v>-</v>
      </c>
      <c r="M162" s="1" t="str">
        <f>IFERROR(_xlfn.XLOOKUP($C162,SerieA!J:J,SerieA!K:K),"-")</f>
        <v>-</v>
      </c>
    </row>
    <row r="163" spans="1:13" x14ac:dyDescent="0.35">
      <c r="A163" s="3">
        <f t="shared" si="8"/>
        <v>45429</v>
      </c>
      <c r="B163" s="5">
        <f t="shared" si="9"/>
        <v>5</v>
      </c>
      <c r="C163" s="9">
        <f t="shared" si="10"/>
        <v>162</v>
      </c>
      <c r="D163" s="6" t="str" cm="1">
        <f t="array" ref="D163">IFERROR(INDEX(F163:M163, MATCH(TRUE, F163:M163&lt;&gt;"-",0)),"")</f>
        <v>[{order:"162",result:"Chelsea 4-4 Ajax",playerday:"Reece James",year:"2019", category:"Champions",prow:["DF","DF","DF"], pcolumn: ["Chelsea","Ajax","NED"],ylink:"https://www.youtube.com/shorts/9Y-Bn7zYDQ4"}],</v>
      </c>
      <c r="E163" s="6" t="str">
        <f t="shared" si="11"/>
        <v>[{"order":"162","result":"Chelsea 4-4 Ajax","playerday":"Reece James","year":"2019", "category":"Champions","prow":["DF","DF","DF"], "pcolumn": ["Chelsea","Ajax","NED"],"ylink":"https://www.youtube.com/shorts/9Y-Bn7zYDQ4"}],</v>
      </c>
      <c r="F163" s="1" t="str">
        <f>IFERROR(_xlfn.XLOOKUP(C163,Champions!J:J,Champions!K:K),"-")</f>
        <v>[{order:"162",result:"Chelsea 4-4 Ajax",playerday:"Reece James",year:"2019", category:"Champions",prow:["DF","DF","DF"], pcolumn: ["Chelsea","Ajax","NED"],ylink:"https://www.youtube.com/shorts/9Y-Bn7zYDQ4"}],</v>
      </c>
      <c r="G163" s="1" t="str">
        <f>IFERROR(_xlfn.XLOOKUP($C163,EuropaL!J:J,EuropaL!K:K),"-")</f>
        <v>-</v>
      </c>
      <c r="H163" s="1" t="str">
        <f>IFERROR(_xlfn.XLOOKUP($C163,WC!J:J,WC!K:K),"-")</f>
        <v>-</v>
      </c>
      <c r="I163" s="1" t="str">
        <f>IFERROR(_xlfn.XLOOKUP($C163,EURO!J:J,EURO!K:K),"-")</f>
        <v>-</v>
      </c>
      <c r="J163" s="1" t="str">
        <f>IFERROR(_xlfn.XLOOKUP($C163,Other!J:J,Other!K:K),"-")</f>
        <v>-</v>
      </c>
      <c r="K163" s="1" t="str">
        <f>IFERROR(_xlfn.XLOOKUP($C163,Premier!J:J,Premier!K:K),"-")</f>
        <v>-</v>
      </c>
      <c r="L163" s="1" t="str">
        <f>IFERROR(_xlfn.XLOOKUP($C163,LaLiga!K:K,LaLiga!L:L),"-")</f>
        <v>-</v>
      </c>
      <c r="M163" s="1" t="str">
        <f>IFERROR(_xlfn.XLOOKUP($C163,SerieA!J:J,SerieA!K:K),"-")</f>
        <v>-</v>
      </c>
    </row>
    <row r="164" spans="1:13" x14ac:dyDescent="0.35">
      <c r="A164" s="3">
        <f t="shared" si="8"/>
        <v>45430</v>
      </c>
      <c r="B164" s="5">
        <f t="shared" si="9"/>
        <v>6</v>
      </c>
      <c r="C164" s="9">
        <f t="shared" si="10"/>
        <v>163</v>
      </c>
      <c r="D164" s="6" t="str" cm="1">
        <f t="array" ref="D164">IFERROR(INDEX(F164:M164, MATCH(TRUE, F164:M164&lt;&gt;"-",0)),"")</f>
        <v>[{order:"163",result:"Morocco 0-0 Spain",playerday:"Achraf Hakimi",year:"2022", category:"World Cup",prow:["Played WC 2022","DF","CC"], pcolumn: ["MAR","ESP","LaLigaWin"],ylink:"https://www.youtube.com/watch?v=NBDAna_qxY8"}],</v>
      </c>
      <c r="E164" s="6" t="str">
        <f t="shared" si="11"/>
        <v>[{"order":"163","result":"Morocco 0-0 Spain","playerday":"Achraf Hakimi","year":"2022", "category":"World Cup","prow":["Played WC 2022","DF","CC"], "pcolumn": ["MAR","ESP","LaLigaWin"],"ylink":"https://www.youtube.com/watch?v=NBDAna_qxY8"}],</v>
      </c>
      <c r="F164" s="1" t="str">
        <f>IFERROR(_xlfn.XLOOKUP(C164,Champions!J:J,Champions!K:K),"-")</f>
        <v>-</v>
      </c>
      <c r="G164" s="1" t="str">
        <f>IFERROR(_xlfn.XLOOKUP($C164,EuropaL!J:J,EuropaL!K:K),"-")</f>
        <v>-</v>
      </c>
      <c r="H164" s="1" t="str">
        <f>IFERROR(_xlfn.XLOOKUP($C164,WC!J:J,WC!K:K),"-")</f>
        <v>[{order:"163",result:"Morocco 0-0 Spain",playerday:"Achraf Hakimi",year:"2022", category:"World Cup",prow:["Played WC 2022","DF","CC"], pcolumn: ["MAR","ESP","LaLigaWin"],ylink:"https://www.youtube.com/watch?v=NBDAna_qxY8"}],</v>
      </c>
      <c r="I164" s="1" t="str">
        <f>IFERROR(_xlfn.XLOOKUP($C164,EURO!J:J,EURO!K:K),"-")</f>
        <v>-</v>
      </c>
      <c r="J164" s="1" t="str">
        <f>IFERROR(_xlfn.XLOOKUP($C164,Other!J:J,Other!K:K),"-")</f>
        <v>-</v>
      </c>
      <c r="K164" s="1" t="str">
        <f>IFERROR(_xlfn.XLOOKUP($C164,Premier!J:J,Premier!K:K),"-")</f>
        <v>-</v>
      </c>
      <c r="L164" s="1" t="str">
        <f>IFERROR(_xlfn.XLOOKUP($C164,LaLiga!K:K,LaLiga!L:L),"-")</f>
        <v>-</v>
      </c>
      <c r="M164" s="1" t="str">
        <f>IFERROR(_xlfn.XLOOKUP($C164,SerieA!J:J,SerieA!K:K),"-")</f>
        <v>-</v>
      </c>
    </row>
    <row r="165" spans="1:13" x14ac:dyDescent="0.35">
      <c r="A165" s="3">
        <f t="shared" si="8"/>
        <v>45431</v>
      </c>
      <c r="B165" s="5">
        <f t="shared" si="9"/>
        <v>7</v>
      </c>
      <c r="C165" s="9">
        <f t="shared" si="10"/>
        <v>164</v>
      </c>
      <c r="D165" s="6" t="str" cm="1">
        <f t="array" ref="D165">IFERROR(INDEX(F165:M165, MATCH(TRUE, F165:M165&lt;&gt;"-",0)),"")</f>
        <v>[{order:"164",result:"R. Madrid 0-0 Atletico",playerday:"Federico Valverde",year:"2020", category:"Other",prow:["Real Madrid","CC","DL"], pcolumn: ["Atletico","URU","LaLigaWin"],ylink:"https://www.youtube.com/watch?v=ll1VeD5lCzg"}],</v>
      </c>
      <c r="E165" s="6" t="str">
        <f t="shared" si="11"/>
        <v>[{"order":"164","result":"R. Madrid 0-0 Atletico","playerday":"Federico Valverde","year":"2020", "category":"Other","prow":["Real Madrid","CC","DL"], "pcolumn": ["Atletico","URU","LaLigaWin"],"ylink":"https://www.youtube.com/watch?v=ll1VeD5lCzg"}],</v>
      </c>
      <c r="F165" s="1" t="str">
        <f>IFERROR(_xlfn.XLOOKUP(C165,Champions!J:J,Champions!K:K),"-")</f>
        <v>-</v>
      </c>
      <c r="G165" s="1" t="str">
        <f>IFERROR(_xlfn.XLOOKUP($C165,EuropaL!J:J,EuropaL!K:K),"-")</f>
        <v>-</v>
      </c>
      <c r="H165" s="1" t="str">
        <f>IFERROR(_xlfn.XLOOKUP($C165,WC!J:J,WC!K:K),"-")</f>
        <v>-</v>
      </c>
      <c r="I165" s="1" t="str">
        <f>IFERROR(_xlfn.XLOOKUP($C165,EURO!J:J,EURO!K:K),"-")</f>
        <v>-</v>
      </c>
      <c r="J165" s="1" t="str">
        <f>IFERROR(_xlfn.XLOOKUP($C165,Other!J:J,Other!K:K),"-")</f>
        <v>[{order:"164",result:"R. Madrid 0-0 Atletico",playerday:"Federico Valverde",year:"2020", category:"Other",prow:["Real Madrid","CC","DL"], pcolumn: ["Atletico","URU","LaLigaWin"],ylink:"https://www.youtube.com/watch?v=ll1VeD5lCzg"}],</v>
      </c>
      <c r="K165" s="1" t="str">
        <f>IFERROR(_xlfn.XLOOKUP($C165,Premier!J:J,Premier!K:K),"-")</f>
        <v>-</v>
      </c>
      <c r="L165" s="1" t="str">
        <f>IFERROR(_xlfn.XLOOKUP($C165,LaLiga!K:K,LaLiga!L:L),"-")</f>
        <v>-</v>
      </c>
      <c r="M165" s="1" t="str">
        <f>IFERROR(_xlfn.XLOOKUP($C165,SerieA!J:J,SerieA!K:K),"-")</f>
        <v>-</v>
      </c>
    </row>
    <row r="166" spans="1:13" x14ac:dyDescent="0.35">
      <c r="A166" s="3">
        <f t="shared" si="8"/>
        <v>45432</v>
      </c>
      <c r="B166" s="5">
        <f t="shared" si="9"/>
        <v>1</v>
      </c>
      <c r="C166" s="9">
        <f t="shared" si="10"/>
        <v>165</v>
      </c>
      <c r="D166" s="6" t="str" cm="1">
        <f t="array" ref="D166">IFERROR(INDEX(F166:M166, MATCH(TRUE, F166:M166&lt;&gt;"-",0)),"")</f>
        <v>[{order:"165",result:"Germany 1-1 Italy",playerday:"Alessandro Florenzi",year:"2016", category:"EURO",prow:["DF","DL","Played Euro 2016"], pcolumn: ["GER","ITA","Roma"],ylink:"https://www.youtube.com/watch?v=aoqYQQAhKM0"}],</v>
      </c>
      <c r="E166" s="6" t="str">
        <f t="shared" si="11"/>
        <v>[{"order":"165","result":"Germany 1-1 Italy","playerday":"Alessandro Florenzi","year":"2016", "category":"EURO","prow":["DF","DL","Played Euro 2016"], "pcolumn": ["GER","ITA","Roma"],"ylink":"https://www.youtube.com/watch?v=aoqYQQAhKM0"}],</v>
      </c>
      <c r="F166" s="1" t="str">
        <f>IFERROR(_xlfn.XLOOKUP(C166,Champions!J:J,Champions!K:K),"-")</f>
        <v>-</v>
      </c>
      <c r="G166" s="1" t="str">
        <f>IFERROR(_xlfn.XLOOKUP($C166,EuropaL!J:J,EuropaL!K:K),"-")</f>
        <v>-</v>
      </c>
      <c r="H166" s="1" t="str">
        <f>IFERROR(_xlfn.XLOOKUP($C166,WC!J:J,WC!K:K),"-")</f>
        <v>-</v>
      </c>
      <c r="I166" s="1" t="str">
        <f>IFERROR(_xlfn.XLOOKUP($C166,EURO!J:J,EURO!K:K),"-")</f>
        <v>[{order:"165",result:"Germany 1-1 Italy",playerday:"Alessandro Florenzi",year:"2016", category:"EURO",prow:["DF","DL","Played Euro 2016"], pcolumn: ["GER","ITA","Roma"],ylink:"https://www.youtube.com/watch?v=aoqYQQAhKM0"}],</v>
      </c>
      <c r="J166" s="1" t="str">
        <f>IFERROR(_xlfn.XLOOKUP($C166,Other!J:J,Other!K:K),"-")</f>
        <v>-</v>
      </c>
      <c r="K166" s="1" t="str">
        <f>IFERROR(_xlfn.XLOOKUP($C166,Premier!J:J,Premier!K:K),"-")</f>
        <v>-</v>
      </c>
      <c r="L166" s="1" t="str">
        <f>IFERROR(_xlfn.XLOOKUP($C166,LaLiga!K:K,LaLiga!L:L),"-")</f>
        <v>-</v>
      </c>
      <c r="M166" s="1" t="str">
        <f>IFERROR(_xlfn.XLOOKUP($C166,SerieA!J:J,SerieA!K:K),"-")</f>
        <v>-</v>
      </c>
    </row>
    <row r="167" spans="1:13" x14ac:dyDescent="0.35">
      <c r="A167" s="3">
        <f t="shared" si="8"/>
        <v>45433</v>
      </c>
      <c r="B167" s="5">
        <f t="shared" si="9"/>
        <v>2</v>
      </c>
      <c r="C167" s="9">
        <f t="shared" si="10"/>
        <v>166</v>
      </c>
      <c r="D167" s="6" t="str" cm="1">
        <f t="array" ref="D167">IFERROR(INDEX(F167:M167, MATCH(TRUE, F167:M167&lt;&gt;"-",0)),"")</f>
        <v>[{order:"166",result:"Hamburg 3-0 Borussia",playerday:"Hakan Çalhanoğlu",year:"2014", category:"Other",prow:["CC","CC","CC"], pcolumn: ["TUR","Borussia","Inter"],ylink:"https://www.youtube.com/watch?v=nK58AssP9tc"}],</v>
      </c>
      <c r="E167" s="6" t="str">
        <f t="shared" si="11"/>
        <v>[{"order":"166","result":"Hamburg 3-0 Borussia","playerday":"Hakan Çalhanoğlu","year":"2014", "category":"Other","prow":["CC","CC","CC"], "pcolumn": ["TUR","Borussia","Inter"],"ylink":"https://www.youtube.com/watch?v=nK58AssP9tc"}],</v>
      </c>
      <c r="F167" s="1" t="str">
        <f>IFERROR(_xlfn.XLOOKUP(C167,Champions!J:J,Champions!K:K),"-")</f>
        <v>-</v>
      </c>
      <c r="G167" s="1" t="str">
        <f>IFERROR(_xlfn.XLOOKUP($C167,EuropaL!J:J,EuropaL!K:K),"-")</f>
        <v>-</v>
      </c>
      <c r="H167" s="1" t="str">
        <f>IFERROR(_xlfn.XLOOKUP($C167,WC!J:J,WC!K:K),"-")</f>
        <v>-</v>
      </c>
      <c r="I167" s="1" t="str">
        <f>IFERROR(_xlfn.XLOOKUP($C167,EURO!J:J,EURO!K:K),"-")</f>
        <v>-</v>
      </c>
      <c r="J167" s="1" t="str">
        <f>IFERROR(_xlfn.XLOOKUP($C167,Other!J:J,Other!K:K),"-")</f>
        <v>[{order:"166",result:"Hamburg 3-0 Borussia",playerday:"Hakan Çalhanoğlu",year:"2014", category:"Other",prow:["CC","CC","CC"], pcolumn: ["TUR","Borussia","Inter"],ylink:"https://www.youtube.com/watch?v=nK58AssP9tc"}],</v>
      </c>
      <c r="K167" s="1" t="str">
        <f>IFERROR(_xlfn.XLOOKUP($C167,Premier!J:J,Premier!K:K),"-")</f>
        <v>-</v>
      </c>
      <c r="L167" s="1" t="str">
        <f>IFERROR(_xlfn.XLOOKUP($C167,LaLiga!K:K,LaLiga!L:L),"-")</f>
        <v>-</v>
      </c>
      <c r="M167" s="1" t="str">
        <f>IFERROR(_xlfn.XLOOKUP($C167,SerieA!J:J,SerieA!K:K),"-")</f>
        <v>-</v>
      </c>
    </row>
    <row r="168" spans="1:13" x14ac:dyDescent="0.35">
      <c r="A168" s="3">
        <f t="shared" si="8"/>
        <v>45434</v>
      </c>
      <c r="B168" s="5">
        <f t="shared" si="9"/>
        <v>3</v>
      </c>
      <c r="C168" s="9">
        <f t="shared" si="10"/>
        <v>167</v>
      </c>
      <c r="D168" s="6" t="str" cm="1">
        <f t="array" ref="D168">IFERROR(INDEX(F168:M168, MATCH(TRUE, F168:M168&lt;&gt;"-",0)),"")</f>
        <v>[{order:"167",result:"Man Utd 3-2 Bayern",playerday:"Arjen Robben",year:"2010", category:"Champions",prow:["Played WC 2010","Chelsea","Real Madrid"], pcolumn: ["Man Utd","Bayern","NED"],ylink:"https://www.youtube.com/watch?v=QLMuCeM-t3M"}],</v>
      </c>
      <c r="E168" s="6" t="str">
        <f t="shared" si="11"/>
        <v>[{"order":"167","result":"Man Utd 3-2 Bayern","playerday":"Arjen Robben","year":"2010", "category":"Champions","prow":["Played WC 2010","Chelsea","Real Madrid"], "pcolumn": ["Man Utd","Bayern","NED"],"ylink":"https://www.youtube.com/watch?v=QLMuCeM-t3M"}],</v>
      </c>
      <c r="F168" s="1" t="str">
        <f>IFERROR(_xlfn.XLOOKUP(C168,Champions!J:J,Champions!K:K),"-")</f>
        <v>[{order:"167",result:"Man Utd 3-2 Bayern",playerday:"Arjen Robben",year:"2010", category:"Champions",prow:["Played WC 2010","Chelsea","Real Madrid"], pcolumn: ["Man Utd","Bayern","NED"],ylink:"https://www.youtube.com/watch?v=QLMuCeM-t3M"}],</v>
      </c>
      <c r="G168" s="1" t="str">
        <f>IFERROR(_xlfn.XLOOKUP($C168,EuropaL!J:J,EuropaL!K:K),"-")</f>
        <v>-</v>
      </c>
      <c r="H168" s="1" t="str">
        <f>IFERROR(_xlfn.XLOOKUP($C168,WC!J:J,WC!K:K),"-")</f>
        <v>-</v>
      </c>
      <c r="I168" s="1" t="str">
        <f>IFERROR(_xlfn.XLOOKUP($C168,EURO!J:J,EURO!K:K),"-")</f>
        <v>-</v>
      </c>
      <c r="J168" s="1" t="str">
        <f>IFERROR(_xlfn.XLOOKUP($C168,Other!J:J,Other!K:K),"-")</f>
        <v>-</v>
      </c>
      <c r="K168" s="1" t="str">
        <f>IFERROR(_xlfn.XLOOKUP($C168,Premier!J:J,Premier!K:K),"-")</f>
        <v>-</v>
      </c>
      <c r="L168" s="1" t="str">
        <f>IFERROR(_xlfn.XLOOKUP($C168,LaLiga!K:K,LaLiga!L:L),"-")</f>
        <v>-</v>
      </c>
      <c r="M168" s="1" t="str">
        <f>IFERROR(_xlfn.XLOOKUP($C168,SerieA!J:J,SerieA!K:K),"-")</f>
        <v>-</v>
      </c>
    </row>
    <row r="169" spans="1:13" x14ac:dyDescent="0.35">
      <c r="A169" s="3">
        <f t="shared" si="8"/>
        <v>45435</v>
      </c>
      <c r="B169" s="5">
        <f t="shared" si="9"/>
        <v>4</v>
      </c>
      <c r="C169" s="9">
        <f t="shared" si="10"/>
        <v>168</v>
      </c>
      <c r="D169" s="6" t="str" cm="1">
        <f t="array" ref="D169">IFERROR(INDEX(F169:M169, MATCH(TRUE, F169:M169&lt;&gt;"-",0)),"")</f>
        <v>[{order:"168",result:"Leverkusen 3-1 Wolfsburg",playerday:"Eren Derdiyok",year:"2011", category:"Other",prow:["DL","DL","DL"], pcolumn: ["Leverkusen","SUI","TUR"],ylink:"https://www.youtube.com/watch?v=iacoj7uNLzM"}],</v>
      </c>
      <c r="E169" s="6" t="str">
        <f t="shared" si="11"/>
        <v>[{"order":"168","result":"Leverkusen 3-1 Wolfsburg","playerday":"Eren Derdiyok","year":"2011", "category":"Other","prow":["DL","DL","DL"], "pcolumn": ["Leverkusen","SUI","TUR"],"ylink":"https://www.youtube.com/watch?v=iacoj7uNLzM"}],</v>
      </c>
      <c r="F169" s="1" t="str">
        <f>IFERROR(_xlfn.XLOOKUP(C169,Champions!J:J,Champions!K:K),"-")</f>
        <v>-</v>
      </c>
      <c r="G169" s="1" t="str">
        <f>IFERROR(_xlfn.XLOOKUP($C169,EuropaL!J:J,EuropaL!K:K),"-")</f>
        <v>-</v>
      </c>
      <c r="H169" s="1" t="str">
        <f>IFERROR(_xlfn.XLOOKUP($C169,WC!J:J,WC!K:K),"-")</f>
        <v>-</v>
      </c>
      <c r="I169" s="1" t="str">
        <f>IFERROR(_xlfn.XLOOKUP($C169,EURO!J:J,EURO!K:K),"-")</f>
        <v>-</v>
      </c>
      <c r="J169" s="1" t="str">
        <f>IFERROR(_xlfn.XLOOKUP($C169,Other!J:J,Other!K:K),"-")</f>
        <v>[{order:"168",result:"Leverkusen 3-1 Wolfsburg",playerday:"Eren Derdiyok",year:"2011", category:"Other",prow:["DL","DL","DL"], pcolumn: ["Leverkusen","SUI","TUR"],ylink:"https://www.youtube.com/watch?v=iacoj7uNLzM"}],</v>
      </c>
      <c r="K169" s="1" t="str">
        <f>IFERROR(_xlfn.XLOOKUP($C169,Premier!J:J,Premier!K:K),"-")</f>
        <v>-</v>
      </c>
      <c r="L169" s="1" t="str">
        <f>IFERROR(_xlfn.XLOOKUP($C169,LaLiga!K:K,LaLiga!L:L),"-")</f>
        <v>-</v>
      </c>
      <c r="M169" s="1" t="str">
        <f>IFERROR(_xlfn.XLOOKUP($C169,SerieA!J:J,SerieA!K:K),"-")</f>
        <v>-</v>
      </c>
    </row>
    <row r="170" spans="1:13" x14ac:dyDescent="0.35">
      <c r="A170" s="3">
        <f t="shared" si="8"/>
        <v>45436</v>
      </c>
      <c r="B170" s="5">
        <f t="shared" si="9"/>
        <v>5</v>
      </c>
      <c r="C170" s="9">
        <f t="shared" si="10"/>
        <v>169</v>
      </c>
      <c r="D170" s="6" t="str" cm="1">
        <f t="array" ref="D170">IFERROR(INDEX(F170:M170, MATCH(TRUE, F170:M170&lt;&gt;"-",0)),"")</f>
        <v>[{order:"169",result:"Barcelona 2-2 Milan",playerday:"Alexandre Pato",year:"2011", category:"Champions",prow:["Milan","DL","DF"], pcolumn: ["Barcelona","BRA","SerieAWin"],ylink:"https://www.youtube.com/watch?v=artTKcYwRpg"}],</v>
      </c>
      <c r="E170" s="6" t="str">
        <f t="shared" si="11"/>
        <v>[{"order":"169","result":"Barcelona 2-2 Milan","playerday":"Alexandre Pato","year":"2011", "category":"Champions","prow":["Milan","DL","DF"], "pcolumn": ["Barcelona","BRA","SerieAWin"],"ylink":"https://www.youtube.com/watch?v=artTKcYwRpg"}],</v>
      </c>
      <c r="F170" s="1" t="str">
        <f>IFERROR(_xlfn.XLOOKUP(C170,Champions!J:J,Champions!K:K),"-")</f>
        <v>[{order:"169",result:"Barcelona 2-2 Milan",playerday:"Alexandre Pato",year:"2011", category:"Champions",prow:["Milan","DL","DF"], pcolumn: ["Barcelona","BRA","SerieAWin"],ylink:"https://www.youtube.com/watch?v=artTKcYwRpg"}],</v>
      </c>
      <c r="G170" s="1" t="str">
        <f>IFERROR(_xlfn.XLOOKUP($C170,EuropaL!J:J,EuropaL!K:K),"-")</f>
        <v>-</v>
      </c>
      <c r="H170" s="1" t="str">
        <f>IFERROR(_xlfn.XLOOKUP($C170,WC!J:J,WC!K:K),"-")</f>
        <v>-</v>
      </c>
      <c r="I170" s="1" t="str">
        <f>IFERROR(_xlfn.XLOOKUP($C170,EURO!J:J,EURO!K:K),"-")</f>
        <v>-</v>
      </c>
      <c r="J170" s="1" t="str">
        <f>IFERROR(_xlfn.XLOOKUP($C170,Other!J:J,Other!K:K),"-")</f>
        <v>-</v>
      </c>
      <c r="K170" s="1" t="str">
        <f>IFERROR(_xlfn.XLOOKUP($C170,Premier!J:J,Premier!K:K),"-")</f>
        <v>-</v>
      </c>
      <c r="L170" s="1" t="str">
        <f>IFERROR(_xlfn.XLOOKUP($C170,LaLiga!K:K,LaLiga!L:L),"-")</f>
        <v>-</v>
      </c>
      <c r="M170" s="1" t="str">
        <f>IFERROR(_xlfn.XLOOKUP($C170,SerieA!J:J,SerieA!K:K),"-")</f>
        <v>-</v>
      </c>
    </row>
    <row r="171" spans="1:13" x14ac:dyDescent="0.35">
      <c r="A171" s="3">
        <f t="shared" si="8"/>
        <v>45437</v>
      </c>
      <c r="B171" s="5">
        <f t="shared" si="9"/>
        <v>6</v>
      </c>
      <c r="C171" s="9">
        <f t="shared" si="10"/>
        <v>170</v>
      </c>
      <c r="D171" s="6" t="str" cm="1">
        <f t="array" ref="D171">IFERROR(INDEX(F171:M171, MATCH(TRUE, F171:M171&lt;&gt;"-",0)),"")</f>
        <v>[{order:"170",result:"Man City 1-1 Chelsea",playerday:"Frank Lampard",year:"2014", category:"Premier League",prow:["Man City","CC","ChampionsWin"], pcolumn: ["Chelsea","ENG","Premier"],ylink:"https://www.youtube.com/watch?v=ulkMswXYXHg"}],</v>
      </c>
      <c r="E171" s="6" t="str">
        <f t="shared" si="11"/>
        <v>[{"order":"170","result":"Man City 1-1 Chelsea","playerday":"Frank Lampard","year":"2014", "category":"Premier League","prow":["Man City","CC","ChampionsWin"], "pcolumn": ["Chelsea","ENG","Premier"],"ylink":"https://www.youtube.com/watch?v=ulkMswXYXHg"}],</v>
      </c>
      <c r="F171" s="1" t="str">
        <f>IFERROR(_xlfn.XLOOKUP(C171,Champions!J:J,Champions!K:K),"-")</f>
        <v>-</v>
      </c>
      <c r="G171" s="1" t="str">
        <f>IFERROR(_xlfn.XLOOKUP($C171,EuropaL!J:J,EuropaL!K:K),"-")</f>
        <v>-</v>
      </c>
      <c r="H171" s="1" t="str">
        <f>IFERROR(_xlfn.XLOOKUP($C171,WC!J:J,WC!K:K),"-")</f>
        <v>-</v>
      </c>
      <c r="I171" s="1" t="str">
        <f>IFERROR(_xlfn.XLOOKUP($C171,EURO!J:J,EURO!K:K),"-")</f>
        <v>-</v>
      </c>
      <c r="J171" s="1" t="str">
        <f>IFERROR(_xlfn.XLOOKUP($C171,Other!J:J,Other!K:K),"-")</f>
        <v>-</v>
      </c>
      <c r="K171" s="1" t="str">
        <f>IFERROR(_xlfn.XLOOKUP($C171,Premier!J:J,Premier!K:K),"-")</f>
        <v>[{order:"170",result:"Man City 1-1 Chelsea",playerday:"Frank Lampard",year:"2014", category:"Premier League",prow:["Man City","CC","ChampionsWin"], pcolumn: ["Chelsea","ENG","Premier"],ylink:"https://www.youtube.com/watch?v=ulkMswXYXHg"}],</v>
      </c>
      <c r="L171" s="1" t="str">
        <f>IFERROR(_xlfn.XLOOKUP($C171,LaLiga!K:K,LaLiga!L:L),"-")</f>
        <v>-</v>
      </c>
      <c r="M171" s="1" t="str">
        <f>IFERROR(_xlfn.XLOOKUP($C171,SerieA!J:J,SerieA!K:K),"-")</f>
        <v>-</v>
      </c>
    </row>
    <row r="172" spans="1:13" x14ac:dyDescent="0.35">
      <c r="A172" s="3">
        <f t="shared" si="8"/>
        <v>45438</v>
      </c>
      <c r="B172" s="5">
        <f t="shared" si="9"/>
        <v>7</v>
      </c>
      <c r="C172" s="9">
        <f t="shared" si="10"/>
        <v>171</v>
      </c>
      <c r="D172" s="6" t="str" cm="1">
        <f t="array" ref="D172">IFERROR(INDEX(F172:M172, MATCH(TRUE, F172:M172&lt;&gt;"-",0)),"")</f>
        <v>[{order:"171",result:"Dortmund 2-1 PSG",playerday:"Erling Haaland",year:"2020", category:"Champions",prow:["DL","CC","ChampionsWin"], pcolumn: ["Borussia","ParisSG","NOR"],ylink:"https://www.youtube.com/watch?v=CfpghI6WoJE"}],</v>
      </c>
      <c r="E172" s="6" t="str">
        <f t="shared" si="11"/>
        <v>[{"order":"171","result":"Dortmund 2-1 PSG","playerday":"Erling Haaland","year":"2020", "category":"Champions","prow":["DL","CC","ChampionsWin"], "pcolumn": ["Borussia","ParisSG","NOR"],"ylink":"https://www.youtube.com/watch?v=CfpghI6WoJE"}],</v>
      </c>
      <c r="F172" s="1" t="str">
        <f>IFERROR(_xlfn.XLOOKUP(C172,Champions!J:J,Champions!K:K),"-")</f>
        <v>[{order:"171",result:"Dortmund 2-1 PSG",playerday:"Erling Haaland",year:"2020", category:"Champions",prow:["DL","CC","ChampionsWin"], pcolumn: ["Borussia","ParisSG","NOR"],ylink:"https://www.youtube.com/watch?v=CfpghI6WoJE"}],</v>
      </c>
      <c r="G172" s="1" t="str">
        <f>IFERROR(_xlfn.XLOOKUP($C172,EuropaL!J:J,EuropaL!K:K),"-")</f>
        <v>-</v>
      </c>
      <c r="H172" s="1" t="str">
        <f>IFERROR(_xlfn.XLOOKUP($C172,WC!J:J,WC!K:K),"-")</f>
        <v>-</v>
      </c>
      <c r="I172" s="1" t="str">
        <f>IFERROR(_xlfn.XLOOKUP($C172,EURO!J:J,EURO!K:K),"-")</f>
        <v>-</v>
      </c>
      <c r="J172" s="1" t="str">
        <f>IFERROR(_xlfn.XLOOKUP($C172,Other!J:J,Other!K:K),"-")</f>
        <v>-</v>
      </c>
      <c r="K172" s="1" t="str">
        <f>IFERROR(_xlfn.XLOOKUP($C172,Premier!J:J,Premier!K:K),"-")</f>
        <v>-</v>
      </c>
      <c r="L172" s="1" t="str">
        <f>IFERROR(_xlfn.XLOOKUP($C172,LaLiga!K:K,LaLiga!L:L),"-")</f>
        <v>-</v>
      </c>
      <c r="M172" s="1" t="str">
        <f>IFERROR(_xlfn.XLOOKUP($C172,SerieA!J:J,SerieA!K:K),"-")</f>
        <v>-</v>
      </c>
    </row>
    <row r="173" spans="1:13" x14ac:dyDescent="0.35">
      <c r="A173" s="3">
        <f t="shared" si="8"/>
        <v>45439</v>
      </c>
      <c r="B173" s="5">
        <f t="shared" si="9"/>
        <v>1</v>
      </c>
      <c r="C173" s="9">
        <f t="shared" si="10"/>
        <v>172</v>
      </c>
      <c r="D173" s="6" t="str" cm="1">
        <f t="array" ref="D173">IFERROR(INDEX(F173:M173, MATCH(TRUE, F173:M173&lt;&gt;"-",0)),"")</f>
        <v>[{order:"172",result:"R. Madrid 2-6 Barcelona",playerday:"Thierry Henry",year:"2009", category:"LaLiga",prow:["DL","DL","DL"], pcolumn: ["Barcelona","LaLigaWin","Real Madrid"],ylink:"https://www.youtube.com/watch?v=1HZLAPyjW6w"}],</v>
      </c>
      <c r="E173" s="6" t="str">
        <f t="shared" si="11"/>
        <v>[{"order":"172","result":"R. Madrid 2-6 Barcelona","playerday":"Thierry Henry","year":"2009", "category":"LaLiga","prow":["DL","DL","DL"], "pcolumn": ["Barcelona","LaLigaWin","Real Madrid"],"ylink":"https://www.youtube.com/watch?v=1HZLAPyjW6w"}],</v>
      </c>
      <c r="F173" s="1" t="str">
        <f>IFERROR(_xlfn.XLOOKUP(C173,Champions!J:J,Champions!K:K),"-")</f>
        <v>-</v>
      </c>
      <c r="G173" s="1" t="str">
        <f>IFERROR(_xlfn.XLOOKUP($C173,EuropaL!J:J,EuropaL!K:K),"-")</f>
        <v>-</v>
      </c>
      <c r="H173" s="1" t="str">
        <f>IFERROR(_xlfn.XLOOKUP($C173,WC!J:J,WC!K:K),"-")</f>
        <v>-</v>
      </c>
      <c r="I173" s="1" t="str">
        <f>IFERROR(_xlfn.XLOOKUP($C173,EURO!J:J,EURO!K:K),"-")</f>
        <v>-</v>
      </c>
      <c r="J173" s="1" t="str">
        <f>IFERROR(_xlfn.XLOOKUP($C173,Other!J:J,Other!K:K),"-")</f>
        <v>-</v>
      </c>
      <c r="K173" s="1" t="str">
        <f>IFERROR(_xlfn.XLOOKUP($C173,Premier!J:J,Premier!K:K),"-")</f>
        <v>-</v>
      </c>
      <c r="L173" s="1" t="str">
        <f>IFERROR(_xlfn.XLOOKUP($C173,LaLiga!K:K,LaLiga!L:L),"-")</f>
        <v>[{order:"172",result:"R. Madrid 2-6 Barcelona",playerday:"Thierry Henry",year:"2009", category:"LaLiga",prow:["DL","DL","DL"], pcolumn: ["Barcelona","LaLigaWin","Real Madrid"],ylink:"https://www.youtube.com/watch?v=1HZLAPyjW6w"}],</v>
      </c>
      <c r="M173" s="1" t="str">
        <f>IFERROR(_xlfn.XLOOKUP($C173,SerieA!J:J,SerieA!K:K),"-")</f>
        <v>-</v>
      </c>
    </row>
    <row r="174" spans="1:13" x14ac:dyDescent="0.35">
      <c r="A174" s="3">
        <f t="shared" si="8"/>
        <v>45440</v>
      </c>
      <c r="B174" s="5">
        <f t="shared" si="9"/>
        <v>2</v>
      </c>
      <c r="C174" s="9">
        <f t="shared" si="10"/>
        <v>173</v>
      </c>
      <c r="D174" s="6" t="str" cm="1">
        <f t="array" ref="D174">IFERROR(INDEX(F174:M174, MATCH(TRUE, F174:M174&lt;&gt;"-",0)),"")</f>
        <v>[{order:"173",result:"Marseille 2-1 PAOK",playerday:"Dimitri Payet",year:"2022", category:"Europa League",prow:["CC","DL","DF"], pcolumn: ["Marseille","GRE","FRA"],ylink:"https://www.youtube.com/watch?v=ivIEpb3U_RI"}],</v>
      </c>
      <c r="E174" s="6" t="str">
        <f t="shared" si="11"/>
        <v>[{"order":"173","result":"Marseille 2-1 PAOK","playerday":"Dimitri Payet","year":"2022", "category":"Europa League","prow":["CC","DL","DF"], "pcolumn": ["Marseille","GRE","FRA"],"ylink":"https://www.youtube.com/watch?v=ivIEpb3U_RI"}],</v>
      </c>
      <c r="F174" s="1" t="str">
        <f>IFERROR(_xlfn.XLOOKUP(C174,Champions!J:J,Champions!K:K),"-")</f>
        <v>-</v>
      </c>
      <c r="G174" s="1" t="str">
        <f>IFERROR(_xlfn.XLOOKUP($C174,EuropaL!J:J,EuropaL!K:K),"-")</f>
        <v>[{order:"173",result:"Marseille 2-1 PAOK",playerday:"Dimitri Payet",year:"2022", category:"Europa League",prow:["CC","DL","DF"], pcolumn: ["Marseille","GRE","FRA"],ylink:"https://www.youtube.com/watch?v=ivIEpb3U_RI"}],</v>
      </c>
      <c r="H174" s="1" t="str">
        <f>IFERROR(_xlfn.XLOOKUP($C174,WC!J:J,WC!K:K),"-")</f>
        <v>-</v>
      </c>
      <c r="I174" s="1" t="str">
        <f>IFERROR(_xlfn.XLOOKUP($C174,EURO!J:J,EURO!K:K),"-")</f>
        <v>-</v>
      </c>
      <c r="J174" s="1" t="str">
        <f>IFERROR(_xlfn.XLOOKUP($C174,Other!J:J,Other!K:K),"-")</f>
        <v>-</v>
      </c>
      <c r="K174" s="1" t="str">
        <f>IFERROR(_xlfn.XLOOKUP($C174,Premier!J:J,Premier!K:K),"-")</f>
        <v>-</v>
      </c>
      <c r="L174" s="1" t="str">
        <f>IFERROR(_xlfn.XLOOKUP($C174,LaLiga!K:K,LaLiga!L:L),"-")</f>
        <v>-</v>
      </c>
      <c r="M174" s="1" t="str">
        <f>IFERROR(_xlfn.XLOOKUP($C174,SerieA!J:J,SerieA!K:K),"-")</f>
        <v>-</v>
      </c>
    </row>
    <row r="175" spans="1:13" x14ac:dyDescent="0.35">
      <c r="A175" s="3">
        <f t="shared" si="8"/>
        <v>45441</v>
      </c>
      <c r="B175" s="5">
        <f t="shared" si="9"/>
        <v>3</v>
      </c>
      <c r="C175" s="9">
        <f t="shared" si="10"/>
        <v>174</v>
      </c>
      <c r="D175" s="6" t="str" cm="1">
        <f t="array" ref="D175">IFERROR(INDEX(F175:M175, MATCH(TRUE, F175:M175&lt;&gt;"-",0)),"")</f>
        <v>[{order:"174",result:"Man City 0-0 Chelsea",playerday:"Kepa Arrizabalaga",year:"2019", category:"Other",prow:["PO","PO","PO"], pcolumn: ["Chelsea","Man City","Real Madrid"],ylink:"https://www.youtube.com/watch?v=C3f7HPIPG0s"}],</v>
      </c>
      <c r="E175" s="6" t="str">
        <f t="shared" si="11"/>
        <v>[{"order":"174","result":"Man City 0-0 Chelsea","playerday":"Kepa Arrizabalaga","year":"2019", "category":"Other","prow":["PO","PO","PO"], "pcolumn": ["Chelsea","Man City","Real Madrid"],"ylink":"https://www.youtube.com/watch?v=C3f7HPIPG0s"}],</v>
      </c>
      <c r="F175" s="1" t="str">
        <f>IFERROR(_xlfn.XLOOKUP(C175,Champions!J:J,Champions!K:K),"-")</f>
        <v>-</v>
      </c>
      <c r="G175" s="1" t="str">
        <f>IFERROR(_xlfn.XLOOKUP($C175,EuropaL!J:J,EuropaL!K:K),"-")</f>
        <v>-</v>
      </c>
      <c r="H175" s="1" t="str">
        <f>IFERROR(_xlfn.XLOOKUP($C175,WC!J:J,WC!K:K),"-")</f>
        <v>-</v>
      </c>
      <c r="I175" s="1" t="str">
        <f>IFERROR(_xlfn.XLOOKUP($C175,EURO!J:J,EURO!K:K),"-")</f>
        <v>-</v>
      </c>
      <c r="J175" s="1" t="str">
        <f>IFERROR(_xlfn.XLOOKUP($C175,Other!J:J,Other!K:K),"-")</f>
        <v>[{order:"174",result:"Man City 0-0 Chelsea",playerday:"Kepa Arrizabalaga",year:"2019", category:"Other",prow:["PO","PO","PO"], pcolumn: ["Chelsea","Man City","Real Madrid"],ylink:"https://www.youtube.com/watch?v=C3f7HPIPG0s"}],</v>
      </c>
      <c r="K175" s="1" t="str">
        <f>IFERROR(_xlfn.XLOOKUP($C175,Premier!J:J,Premier!K:K),"-")</f>
        <v>-</v>
      </c>
      <c r="L175" s="1" t="str">
        <f>IFERROR(_xlfn.XLOOKUP($C175,LaLiga!K:K,LaLiga!L:L),"-")</f>
        <v>-</v>
      </c>
      <c r="M175" s="1" t="str">
        <f>IFERROR(_xlfn.XLOOKUP($C175,SerieA!J:J,SerieA!K:K),"-")</f>
        <v>-</v>
      </c>
    </row>
    <row r="176" spans="1:13" x14ac:dyDescent="0.35">
      <c r="A176" s="3">
        <f t="shared" si="8"/>
        <v>45442</v>
      </c>
      <c r="B176" s="5">
        <f t="shared" si="9"/>
        <v>4</v>
      </c>
      <c r="C176" s="9">
        <f t="shared" si="10"/>
        <v>175</v>
      </c>
      <c r="D176" s="6" t="str" cm="1">
        <f t="array" ref="D176">IFERROR(INDEX(F176:M176, MATCH(TRUE, F176:M176&lt;&gt;"-",0)),"")</f>
        <v>[{order:"175",result:"Porto 1-0 Braga",playerday:"Radamel Falcao",year:"2011", category:"Europa League",prow:["DF","CC","DL"], pcolumn: ["POR","Porto","EuropaWin"],ylink:"https://www.youtube.com/watch?v=c_UxWhnXzrU"}],</v>
      </c>
      <c r="E176" s="6" t="str">
        <f t="shared" si="11"/>
        <v>[{"order":"175","result":"Porto 1-0 Braga","playerday":"Radamel Falcao","year":"2011", "category":"Europa League","prow":["DF","CC","DL"], "pcolumn": ["POR","Porto","EuropaWin"],"ylink":"https://www.youtube.com/watch?v=c_UxWhnXzrU"}],</v>
      </c>
      <c r="F176" s="1" t="str">
        <f>IFERROR(_xlfn.XLOOKUP(C176,Champions!J:J,Champions!K:K),"-")</f>
        <v>-</v>
      </c>
      <c r="G176" s="1" t="str">
        <f>IFERROR(_xlfn.XLOOKUP($C176,EuropaL!J:J,EuropaL!K:K),"-")</f>
        <v>[{order:"175",result:"Porto 1-0 Braga",playerday:"Radamel Falcao",year:"2011", category:"Europa League",prow:["DF","CC","DL"], pcolumn: ["POR","Porto","EuropaWin"],ylink:"https://www.youtube.com/watch?v=c_UxWhnXzrU"}],</v>
      </c>
      <c r="H176" s="1" t="str">
        <f>IFERROR(_xlfn.XLOOKUP($C176,WC!J:J,WC!K:K),"-")</f>
        <v>-</v>
      </c>
      <c r="I176" s="1" t="str">
        <f>IFERROR(_xlfn.XLOOKUP($C176,EURO!J:J,EURO!K:K),"-")</f>
        <v>-</v>
      </c>
      <c r="J176" s="1" t="str">
        <f>IFERROR(_xlfn.XLOOKUP($C176,Other!J:J,Other!K:K),"-")</f>
        <v>-</v>
      </c>
      <c r="K176" s="1" t="str">
        <f>IFERROR(_xlfn.XLOOKUP($C176,Premier!J:J,Premier!K:K),"-")</f>
        <v>-</v>
      </c>
      <c r="L176" s="1" t="str">
        <f>IFERROR(_xlfn.XLOOKUP($C176,LaLiga!K:K,LaLiga!L:L),"-")</f>
        <v>-</v>
      </c>
      <c r="M176" s="1" t="str">
        <f>IFERROR(_xlfn.XLOOKUP($C176,SerieA!J:J,SerieA!K:K),"-")</f>
        <v>-</v>
      </c>
    </row>
    <row r="177" spans="1:13" x14ac:dyDescent="0.35">
      <c r="A177" s="3">
        <f t="shared" si="8"/>
        <v>45443</v>
      </c>
      <c r="B177" s="5">
        <f t="shared" si="9"/>
        <v>5</v>
      </c>
      <c r="C177" s="9">
        <f t="shared" si="10"/>
        <v>176</v>
      </c>
      <c r="D177" s="6" t="str" cm="1">
        <f t="array" ref="D177">IFERROR(INDEX(F177:M177, MATCH(TRUE, F177:M177&lt;&gt;"-",0)),"")</f>
        <v>[{order:"176",result:"Arsenal 3-2 Hull City",playerday:"Aaron Ramsey",year:"2014", category:"Other",prow:["Arsenal","CC","DF"], pcolumn: ["WAL","GER","ESP"],ylink:"https://www.youtube.com/watch?v=QuxjYS53_So"}],</v>
      </c>
      <c r="E177" s="6" t="str">
        <f t="shared" si="11"/>
        <v>[{"order":"176","result":"Arsenal 3-2 Hull City","playerday":"Aaron Ramsey","year":"2014", "category":"Other","prow":["Arsenal","CC","DF"], "pcolumn": ["WAL","GER","ESP"],"ylink":"https://www.youtube.com/watch?v=QuxjYS53_So"}],</v>
      </c>
      <c r="F177" s="1" t="str">
        <f>IFERROR(_xlfn.XLOOKUP(C177,Champions!J:J,Champions!K:K),"-")</f>
        <v>-</v>
      </c>
      <c r="G177" s="1" t="str">
        <f>IFERROR(_xlfn.XLOOKUP($C177,EuropaL!J:J,EuropaL!K:K),"-")</f>
        <v>-</v>
      </c>
      <c r="H177" s="1" t="str">
        <f>IFERROR(_xlfn.XLOOKUP($C177,WC!J:J,WC!K:K),"-")</f>
        <v>-</v>
      </c>
      <c r="I177" s="1" t="str">
        <f>IFERROR(_xlfn.XLOOKUP($C177,EURO!J:J,EURO!K:K),"-")</f>
        <v>-</v>
      </c>
      <c r="J177" s="1" t="str">
        <f>IFERROR(_xlfn.XLOOKUP($C177,Other!J:J,Other!K:K),"-")</f>
        <v>[{order:"176",result:"Arsenal 3-2 Hull City",playerday:"Aaron Ramsey",year:"2014", category:"Other",prow:["Arsenal","CC","DF"], pcolumn: ["WAL","GER","ESP"],ylink:"https://www.youtube.com/watch?v=QuxjYS53_So"}],</v>
      </c>
      <c r="K177" s="1" t="str">
        <f>IFERROR(_xlfn.XLOOKUP($C177,Premier!J:J,Premier!K:K),"-")</f>
        <v>-</v>
      </c>
      <c r="L177" s="1" t="str">
        <f>IFERROR(_xlfn.XLOOKUP($C177,LaLiga!K:K,LaLiga!L:L),"-")</f>
        <v>[{order:"176",result:"Valencia 4-1 R. Madrid",playerday:"Carlos Soler",year:"2020", category:"LaLiga",prow:["CC","ESP","DF"], pcolumn: ["Valencia","Real Madrid","ParisSG"],ylink:"https://www.youtube.com/watch?v=27UJ1kvDrmg"}],</v>
      </c>
      <c r="M177" s="1" t="str">
        <f>IFERROR(_xlfn.XLOOKUP($C177,SerieA!J:J,SerieA!K:K),"-")</f>
        <v>-</v>
      </c>
    </row>
    <row r="178" spans="1:13" x14ac:dyDescent="0.35">
      <c r="A178" s="3">
        <f t="shared" si="8"/>
        <v>45444</v>
      </c>
      <c r="B178" s="5">
        <f t="shared" si="9"/>
        <v>6</v>
      </c>
      <c r="C178" s="9">
        <f t="shared" si="10"/>
        <v>177</v>
      </c>
      <c r="D178" s="6" t="str" cm="1">
        <f t="array" ref="D178">IFERROR(INDEX(F178:M178, MATCH(TRUE, F178:M178&lt;&gt;"-",0)),"")</f>
        <v>[{order:"177",result:"Sweden 2-2 England",playerday:"Joe Cole",year:"2006", category:"World Cup",prow:["DL","CC","Played WC 2006"], pcolumn: ["SWE","ENG","Chelsea"],ylink:"https://www.youtube.com/watch?v=OJ29PgBD130"}],</v>
      </c>
      <c r="E178" s="6" t="str">
        <f t="shared" si="11"/>
        <v>[{"order":"177","result":"Sweden 2-2 England","playerday":"Joe Cole","year":"2006", "category":"World Cup","prow":["DL","CC","Played WC 2006"], "pcolumn": ["SWE","ENG","Chelsea"],"ylink":"https://www.youtube.com/watch?v=OJ29PgBD130"}],</v>
      </c>
      <c r="F178" s="1" t="str">
        <f>IFERROR(_xlfn.XLOOKUP(C178,Champions!J:J,Champions!K:K),"-")</f>
        <v>-</v>
      </c>
      <c r="G178" s="1" t="str">
        <f>IFERROR(_xlfn.XLOOKUP($C178,EuropaL!J:J,EuropaL!K:K),"-")</f>
        <v>-</v>
      </c>
      <c r="H178" s="1" t="str">
        <f>IFERROR(_xlfn.XLOOKUP($C178,WC!J:J,WC!K:K),"-")</f>
        <v>[{order:"177",result:"Sweden 2-2 England",playerday:"Joe Cole",year:"2006", category:"World Cup",prow:["DL","CC","Played WC 2006"], pcolumn: ["SWE","ENG","Chelsea"],ylink:"https://www.youtube.com/watch?v=OJ29PgBD130"}],</v>
      </c>
      <c r="I178" s="1" t="str">
        <f>IFERROR(_xlfn.XLOOKUP($C178,EURO!J:J,EURO!K:K),"-")</f>
        <v>-</v>
      </c>
      <c r="J178" s="1" t="str">
        <f>IFERROR(_xlfn.XLOOKUP($C178,Other!J:J,Other!K:K),"-")</f>
        <v>-</v>
      </c>
      <c r="K178" s="1" t="str">
        <f>IFERROR(_xlfn.XLOOKUP($C178,Premier!J:J,Premier!K:K),"-")</f>
        <v>-</v>
      </c>
      <c r="L178" s="1" t="str">
        <f>IFERROR(_xlfn.XLOOKUP($C178,LaLiga!K:K,LaLiga!L:L),"-")</f>
        <v>-</v>
      </c>
      <c r="M178" s="1" t="str">
        <f>IFERROR(_xlfn.XLOOKUP($C178,SerieA!J:J,SerieA!K:K),"-")</f>
        <v>-</v>
      </c>
    </row>
    <row r="179" spans="1:13" x14ac:dyDescent="0.35">
      <c r="A179" s="3">
        <f t="shared" si="8"/>
        <v>45445</v>
      </c>
      <c r="B179" s="5">
        <f t="shared" si="9"/>
        <v>7</v>
      </c>
      <c r="C179" s="9">
        <f t="shared" si="10"/>
        <v>178</v>
      </c>
      <c r="D179" s="6" t="str" cm="1">
        <f t="array" ref="D179">IFERROR(INDEX(F179:M179, MATCH(TRUE, F179:M179&lt;&gt;"-",0)),"")</f>
        <v>[{order:"178",result:"Dortmund 3-1 Juventus",playerday:"Lars Ricken",year:"1997", category:"Champions",prow:["GER","CC","Played WC 1998"], pcolumn: ["Borussia","Juventus","ChampionsWin"],ylink:"https://www.youtube.com/watch?v=oVI9Diwmv2M"}],</v>
      </c>
      <c r="E179" s="6" t="str">
        <f t="shared" si="11"/>
        <v>[{"order":"178","result":"Dortmund 3-1 Juventus","playerday":"Lars Ricken","year":"1997", "category":"Champions","prow":["GER","CC","Played WC 1998"], "pcolumn": ["Borussia","Juventus","ChampionsWin"],"ylink":"https://www.youtube.com/watch?v=oVI9Diwmv2M"}],</v>
      </c>
      <c r="F179" s="1" t="str">
        <f>IFERROR(_xlfn.XLOOKUP(C179,Champions!J:J,Champions!K:K),"-")</f>
        <v>[{order:"178",result:"Dortmund 3-1 Juventus",playerday:"Lars Ricken",year:"1997", category:"Champions",prow:["GER","CC","Played WC 1998"], pcolumn: ["Borussia","Juventus","ChampionsWin"],ylink:"https://www.youtube.com/watch?v=oVI9Diwmv2M"}],</v>
      </c>
      <c r="G179" s="1" t="str">
        <f>IFERROR(_xlfn.XLOOKUP($C179,EuropaL!J:J,EuropaL!K:K),"-")</f>
        <v>-</v>
      </c>
      <c r="H179" s="1" t="str">
        <f>IFERROR(_xlfn.XLOOKUP($C179,WC!J:J,WC!K:K),"-")</f>
        <v>-</v>
      </c>
      <c r="I179" s="1" t="str">
        <f>IFERROR(_xlfn.XLOOKUP($C179,EURO!J:J,EURO!K:K),"-")</f>
        <v>-</v>
      </c>
      <c r="J179" s="1" t="str">
        <f>IFERROR(_xlfn.XLOOKUP($C179,Other!J:J,Other!K:K),"-")</f>
        <v>-</v>
      </c>
      <c r="K179" s="1" t="str">
        <f>IFERROR(_xlfn.XLOOKUP($C179,Premier!J:J,Premier!K:K),"-")</f>
        <v>-</v>
      </c>
      <c r="L179" s="1" t="str">
        <f>IFERROR(_xlfn.XLOOKUP($C179,LaLiga!K:K,LaLiga!L:L),"-")</f>
        <v>-</v>
      </c>
      <c r="M179" s="1" t="str">
        <f>IFERROR(_xlfn.XLOOKUP($C179,SerieA!J:J,SerieA!K:K),"-")</f>
        <v>-</v>
      </c>
    </row>
    <row r="180" spans="1:13" x14ac:dyDescent="0.35">
      <c r="A180" s="3">
        <f t="shared" si="8"/>
        <v>45446</v>
      </c>
      <c r="B180" s="5">
        <f t="shared" si="9"/>
        <v>1</v>
      </c>
      <c r="C180" s="9">
        <f t="shared" si="10"/>
        <v>179</v>
      </c>
      <c r="D180" s="6" t="str" cm="1">
        <f t="array" ref="D180">IFERROR(INDEX(F180:M180, MATCH(TRUE, F180:M180&lt;&gt;"-",0)),"")</f>
        <v>[{order:"179",result:"Barcelona 1-2 R. Madrid",playerday:"Jude Bellingham",year:"2023", category:"LaLiga",prow:["CC","DL","Played WC 2022"], pcolumn: ["Barcelona","Real Madrid","Borussia"],ylink:"https://www.youtube.com/watch?v=iS6dII37CwM"}],</v>
      </c>
      <c r="E180" s="6" t="str">
        <f t="shared" si="11"/>
        <v>[{"order":"179","result":"Barcelona 1-2 R. Madrid","playerday":"Jude Bellingham","year":"2023", "category":"LaLiga","prow":["CC","DL","Played WC 2022"], "pcolumn": ["Barcelona","Real Madrid","Borussia"],"ylink":"https://www.youtube.com/watch?v=iS6dII37CwM"}],</v>
      </c>
      <c r="F180" s="1" t="str">
        <f>IFERROR(_xlfn.XLOOKUP(C180,Champions!J:J,Champions!K:K),"-")</f>
        <v>-</v>
      </c>
      <c r="G180" s="1" t="str">
        <f>IFERROR(_xlfn.XLOOKUP($C180,EuropaL!J:J,EuropaL!K:K),"-")</f>
        <v>-</v>
      </c>
      <c r="H180" s="1" t="str">
        <f>IFERROR(_xlfn.XLOOKUP($C180,WC!J:J,WC!K:K),"-")</f>
        <v>-</v>
      </c>
      <c r="I180" s="1" t="str">
        <f>IFERROR(_xlfn.XLOOKUP($C180,EURO!J:J,EURO!K:K),"-")</f>
        <v>-</v>
      </c>
      <c r="J180" s="1" t="str">
        <f>IFERROR(_xlfn.XLOOKUP($C180,Other!J:J,Other!K:K),"-")</f>
        <v>-</v>
      </c>
      <c r="K180" s="1" t="str">
        <f>IFERROR(_xlfn.XLOOKUP($C180,Premier!J:J,Premier!K:K),"-")</f>
        <v>-</v>
      </c>
      <c r="L180" s="1" t="str">
        <f>IFERROR(_xlfn.XLOOKUP($C180,LaLiga!K:K,LaLiga!L:L),"-")</f>
        <v>[{order:"179",result:"Barcelona 1-2 R. Madrid",playerday:"Jude Bellingham",year:"2023", category:"LaLiga",prow:["CC","DL","Played WC 2022"], pcolumn: ["Barcelona","Real Madrid","Borussia"],ylink:"https://www.youtube.com/watch?v=iS6dII37CwM"}],</v>
      </c>
      <c r="M180" s="1" t="str">
        <f>IFERROR(_xlfn.XLOOKUP($C180,SerieA!J:J,SerieA!K:K),"-")</f>
        <v>-</v>
      </c>
    </row>
    <row r="181" spans="1:13" x14ac:dyDescent="0.35">
      <c r="A181" s="3">
        <f t="shared" si="8"/>
        <v>45447</v>
      </c>
      <c r="B181" s="5">
        <f t="shared" si="9"/>
        <v>2</v>
      </c>
      <c r="C181" s="9">
        <f t="shared" si="10"/>
        <v>180</v>
      </c>
      <c r="D181" s="6" t="str" cm="1">
        <f t="array" ref="D181">IFERROR(INDEX(F181:M181, MATCH(TRUE, F181:M181&lt;&gt;"-",0)),"")</f>
        <v>[{order:"180",result:"Shakhtar 2-3 Sevilla",playerday:"Andrés Palop",year:"2007", category:"Europa League",prow:["PO","PO","PO"], pcolumn: ["Sevilla","ESP","EuropaWin"],ylink:"https://www.youtube.com/watch?v=G5AQ2yfy46c"}],</v>
      </c>
      <c r="E181" s="6" t="str">
        <f t="shared" si="11"/>
        <v>[{"order":"180","result":"Shakhtar 2-3 Sevilla","playerday":"Andrés Palop","year":"2007", "category":"Europa League","prow":["PO","PO","PO"], "pcolumn": ["Sevilla","ESP","EuropaWin"],"ylink":"https://www.youtube.com/watch?v=G5AQ2yfy46c"}],</v>
      </c>
      <c r="F181" s="1" t="str">
        <f>IFERROR(_xlfn.XLOOKUP(C181,Champions!J:J,Champions!K:K),"-")</f>
        <v>-</v>
      </c>
      <c r="G181" s="1" t="str">
        <f>IFERROR(_xlfn.XLOOKUP($C181,EuropaL!J:J,EuropaL!K:K),"-")</f>
        <v>[{order:"180",result:"Shakhtar 2-3 Sevilla",playerday:"Andrés Palop",year:"2007", category:"Europa League",prow:["PO","PO","PO"], pcolumn: ["Sevilla","ESP","EuropaWin"],ylink:"https://www.youtube.com/watch?v=G5AQ2yfy46c"}],</v>
      </c>
      <c r="H181" s="1" t="str">
        <f>IFERROR(_xlfn.XLOOKUP($C181,WC!J:J,WC!K:K),"-")</f>
        <v>-</v>
      </c>
      <c r="I181" s="1" t="str">
        <f>IFERROR(_xlfn.XLOOKUP($C181,EURO!J:J,EURO!K:K),"-")</f>
        <v>-</v>
      </c>
      <c r="J181" s="1" t="str">
        <f>IFERROR(_xlfn.XLOOKUP($C181,Other!J:J,Other!K:K),"-")</f>
        <v>-</v>
      </c>
      <c r="K181" s="1" t="str">
        <f>IFERROR(_xlfn.XLOOKUP($C181,Premier!J:J,Premier!K:K),"-")</f>
        <v>-</v>
      </c>
      <c r="L181" s="1" t="str">
        <f>IFERROR(_xlfn.XLOOKUP($C181,LaLiga!K:K,LaLiga!L:L),"-")</f>
        <v>-</v>
      </c>
      <c r="M181" s="1" t="str">
        <f>IFERROR(_xlfn.XLOOKUP($C181,SerieA!J:J,SerieA!K:K),"-")</f>
        <v>-</v>
      </c>
    </row>
    <row r="182" spans="1:13" x14ac:dyDescent="0.35">
      <c r="A182" s="3">
        <f t="shared" si="8"/>
        <v>45448</v>
      </c>
      <c r="B182" s="5">
        <f t="shared" si="9"/>
        <v>3</v>
      </c>
      <c r="C182" s="9">
        <f t="shared" si="10"/>
        <v>181</v>
      </c>
      <c r="D182" s="6" t="str" cm="1">
        <f t="array" ref="D182">IFERROR(INDEX(F182:M182, MATCH(TRUE, F182:M182&lt;&gt;"-",0)),"")</f>
        <v>[{order:"181",result:"Roma 4-5 Inter",playerday:"Ronaldo Nazario",year:"1999", category:"SerieA",prow:["BRA","ITA","LaLigaWin"], pcolumn: ["Roma","Inter","SerieAWin"],ylink:"https://www.youtube.com/watch?v=YF-VfNTpydY"}],</v>
      </c>
      <c r="E182" s="6" t="str">
        <f t="shared" si="11"/>
        <v>[{"order":"181","result":"Roma 4-5 Inter","playerday":"Ronaldo Nazario","year":"1999", "category":"SerieA","prow":["BRA","ITA","LaLigaWin"], "pcolumn": ["Roma","Inter","SerieAWin"],"ylink":"https://www.youtube.com/watch?v=YF-VfNTpydY"}],</v>
      </c>
      <c r="F182" s="1" t="str">
        <f>IFERROR(_xlfn.XLOOKUP(C182,Champions!J:J,Champions!K:K),"-")</f>
        <v>-</v>
      </c>
      <c r="G182" s="1" t="str">
        <f>IFERROR(_xlfn.XLOOKUP($C182,EuropaL!J:J,EuropaL!K:K),"-")</f>
        <v>-</v>
      </c>
      <c r="H182" s="1" t="str">
        <f>IFERROR(_xlfn.XLOOKUP($C182,WC!J:J,WC!K:K),"-")</f>
        <v>-</v>
      </c>
      <c r="I182" s="1" t="str">
        <f>IFERROR(_xlfn.XLOOKUP($C182,EURO!J:J,EURO!K:K),"-")</f>
        <v>-</v>
      </c>
      <c r="J182" s="1" t="str">
        <f>IFERROR(_xlfn.XLOOKUP($C182,Other!J:J,Other!K:K),"-")</f>
        <v>-</v>
      </c>
      <c r="K182" s="1" t="str">
        <f>IFERROR(_xlfn.XLOOKUP($C182,Premier!J:J,Premier!K:K),"-")</f>
        <v>-</v>
      </c>
      <c r="L182" s="1" t="str">
        <f>IFERROR(_xlfn.XLOOKUP($C182,LaLiga!K:K,LaLiga!L:L),"-")</f>
        <v>-</v>
      </c>
      <c r="M182" s="1" t="str">
        <f>IFERROR(_xlfn.XLOOKUP($C182,SerieA!J:J,SerieA!K:K),"-")</f>
        <v>[{order:"181",result:"Roma 4-5 Inter",playerday:"Ronaldo Nazario",year:"1999", category:"SerieA",prow:["BRA","ITA","LaLigaWin"], pcolumn: ["Roma","Inter","SerieAWin"],ylink:"https://www.youtube.com/watch?v=YF-VfNTpydY"}],</v>
      </c>
    </row>
    <row r="183" spans="1:13" x14ac:dyDescent="0.35">
      <c r="A183" s="3">
        <f t="shared" si="8"/>
        <v>45449</v>
      </c>
      <c r="B183" s="5">
        <f t="shared" si="9"/>
        <v>4</v>
      </c>
      <c r="C183" s="9">
        <f t="shared" si="10"/>
        <v>182</v>
      </c>
      <c r="D183" s="6" t="str" cm="1">
        <f t="array" ref="D183">IFERROR(INDEX(F183:M183, MATCH(TRUE, F183:M183&lt;&gt;"-",0)),"")</f>
        <v>[{order:"182",result:"Croatia 0-1 Spain",playerday:"Andrés Iniesta",year:"2012", category:"EURO",prow:["CC","CC","Barcelona"], pcolumn: ["CRO","ESP","Played Euro 2012"],ylink:"https://www.youtube.com/watch?v=9H_LHuNgaXE"}],</v>
      </c>
      <c r="E183" s="6" t="str">
        <f t="shared" si="11"/>
        <v>[{"order":"182","result":"Croatia 0-1 Spain","playerday":"Andrés Iniesta","year":"2012", "category":"EURO","prow":["CC","CC","Barcelona"], "pcolumn": ["CRO","ESP","Played Euro 2012"],"ylink":"https://www.youtube.com/watch?v=9H_LHuNgaXE"}],</v>
      </c>
      <c r="F183" s="1" t="str">
        <f>IFERROR(_xlfn.XLOOKUP(C183,Champions!J:J,Champions!K:K),"-")</f>
        <v>-</v>
      </c>
      <c r="G183" s="1" t="str">
        <f>IFERROR(_xlfn.XLOOKUP($C183,EuropaL!J:J,EuropaL!K:K),"-")</f>
        <v>-</v>
      </c>
      <c r="H183" s="1" t="str">
        <f>IFERROR(_xlfn.XLOOKUP($C183,WC!J:J,WC!K:K),"-")</f>
        <v>-</v>
      </c>
      <c r="I183" s="1" t="str">
        <f>IFERROR(_xlfn.XLOOKUP($C183,EURO!J:J,EURO!K:K),"-")</f>
        <v>[{order:"182",result:"Croatia 0-1 Spain",playerday:"Andrés Iniesta",year:"2012", category:"EURO",prow:["CC","CC","Barcelona"], pcolumn: ["CRO","ESP","Played Euro 2012"],ylink:"https://www.youtube.com/watch?v=9H_LHuNgaXE"}],</v>
      </c>
      <c r="J183" s="1" t="str">
        <f>IFERROR(_xlfn.XLOOKUP($C183,Other!J:J,Other!K:K),"-")</f>
        <v>-</v>
      </c>
      <c r="K183" s="1" t="str">
        <f>IFERROR(_xlfn.XLOOKUP($C183,Premier!J:J,Premier!K:K),"-")</f>
        <v>-</v>
      </c>
      <c r="L183" s="1" t="str">
        <f>IFERROR(_xlfn.XLOOKUP($C183,LaLiga!K:K,LaLiga!L:L),"-")</f>
        <v>-</v>
      </c>
      <c r="M183" s="1" t="str">
        <f>IFERROR(_xlfn.XLOOKUP($C183,SerieA!J:J,SerieA!K:K),"-")</f>
        <v>-</v>
      </c>
    </row>
    <row r="184" spans="1:13" x14ac:dyDescent="0.35">
      <c r="A184" s="3">
        <f t="shared" si="8"/>
        <v>45450</v>
      </c>
      <c r="B184" s="5">
        <f t="shared" si="9"/>
        <v>5</v>
      </c>
      <c r="C184" s="9">
        <f t="shared" si="10"/>
        <v>183</v>
      </c>
      <c r="D184" s="6" t="str" cm="1">
        <f t="array" ref="D184">IFERROR(INDEX(F184:M184, MATCH(TRUE, F184:M184&lt;&gt;"-",0)),"")</f>
        <v>[{order:"183",result:"Santos 0-4 Barcelona",playerday:"Neymar",year:"2011", category:"Other",prow:["BRA","DL","CC"], pcolumn: ["Barcelona","ChampionsWin","LaLigaWin"],ylink:"https://www.youtube.com/watch?v=gB3_ICJYBEc"}],</v>
      </c>
      <c r="E184" s="6" t="str">
        <f t="shared" si="11"/>
        <v>[{"order":"183","result":"Santos 0-4 Barcelona","playerday":"Neymar","year":"2011", "category":"Other","prow":["BRA","DL","CC"], "pcolumn": ["Barcelona","ChampionsWin","LaLigaWin"],"ylink":"https://www.youtube.com/watch?v=gB3_ICJYBEc"}],</v>
      </c>
      <c r="F184" s="1" t="str">
        <f>IFERROR(_xlfn.XLOOKUP(C184,Champions!J:J,Champions!K:K),"-")</f>
        <v>-</v>
      </c>
      <c r="G184" s="1" t="str">
        <f>IFERROR(_xlfn.XLOOKUP($C184,EuropaL!J:J,EuropaL!K:K),"-")</f>
        <v>-</v>
      </c>
      <c r="H184" s="1" t="str">
        <f>IFERROR(_xlfn.XLOOKUP($C184,WC!J:J,WC!K:K),"-")</f>
        <v>-</v>
      </c>
      <c r="I184" s="1" t="str">
        <f>IFERROR(_xlfn.XLOOKUP($C184,EURO!J:J,EURO!K:K),"-")</f>
        <v>-</v>
      </c>
      <c r="J184" s="1" t="str">
        <f>IFERROR(_xlfn.XLOOKUP($C184,Other!J:J,Other!K:K),"-")</f>
        <v>[{order:"183",result:"Santos 0-4 Barcelona",playerday:"Neymar",year:"2011", category:"Other",prow:["BRA","DL","CC"], pcolumn: ["Barcelona","ChampionsWin","LaLigaWin"],ylink:"https://www.youtube.com/watch?v=gB3_ICJYBEc"}],</v>
      </c>
      <c r="K184" s="1" t="str">
        <f>IFERROR(_xlfn.XLOOKUP($C184,Premier!J:J,Premier!K:K),"-")</f>
        <v>-</v>
      </c>
      <c r="L184" s="1" t="str">
        <f>IFERROR(_xlfn.XLOOKUP($C184,LaLiga!K:K,LaLiga!L:L),"-")</f>
        <v>-</v>
      </c>
      <c r="M184" s="1" t="str">
        <f>IFERROR(_xlfn.XLOOKUP($C184,SerieA!J:J,SerieA!K:K),"-")</f>
        <v>-</v>
      </c>
    </row>
    <row r="185" spans="1:13" x14ac:dyDescent="0.35">
      <c r="A185" s="3">
        <f t="shared" si="8"/>
        <v>45451</v>
      </c>
      <c r="B185" s="5">
        <f t="shared" si="9"/>
        <v>6</v>
      </c>
      <c r="C185" s="9">
        <f t="shared" si="10"/>
        <v>184</v>
      </c>
      <c r="D185" s="6" t="str" cm="1">
        <f t="array" ref="D185">IFERROR(INDEX(F185:M185, MATCH(TRUE, F185:M185&lt;&gt;"-",0)),"")</f>
        <v>[{order:"184",result:"R. Madrid 3-3 Villarreal",playerday:"Zinédine Zidane",year:"2006", category:"LaLiga",prow:["FRA","CC","LaLigaWin"], pcolumn: ["Real Madrid","Villarreal","Played WC 2006"],ylink:"https://www.youtube.com/watch?v=JvtdTMry8QU"}],</v>
      </c>
      <c r="E185" s="6" t="str">
        <f t="shared" si="11"/>
        <v>[{"order":"184","result":"R. Madrid 3-3 Villarreal","playerday":"Zinédine Zidane","year":"2006", "category":"LaLiga","prow":["FRA","CC","LaLigaWin"], "pcolumn": ["Real Madrid","Villarreal","Played WC 2006"],"ylink":"https://www.youtube.com/watch?v=JvtdTMry8QU"}],</v>
      </c>
      <c r="F185" s="1" t="str">
        <f>IFERROR(_xlfn.XLOOKUP(C185,Champions!J:J,Champions!K:K),"-")</f>
        <v>-</v>
      </c>
      <c r="G185" s="1" t="str">
        <f>IFERROR(_xlfn.XLOOKUP($C185,EuropaL!J:J,EuropaL!K:K),"-")</f>
        <v>-</v>
      </c>
      <c r="H185" s="1" t="str">
        <f>IFERROR(_xlfn.XLOOKUP($C185,WC!J:J,WC!K:K),"-")</f>
        <v>-</v>
      </c>
      <c r="I185" s="1" t="str">
        <f>IFERROR(_xlfn.XLOOKUP($C185,EURO!J:J,EURO!K:K),"-")</f>
        <v>-</v>
      </c>
      <c r="J185" s="1" t="str">
        <f>IFERROR(_xlfn.XLOOKUP($C185,Other!J:J,Other!K:K),"-")</f>
        <v>-</v>
      </c>
      <c r="K185" s="1" t="str">
        <f>IFERROR(_xlfn.XLOOKUP($C185,Premier!J:J,Premier!K:K),"-")</f>
        <v>-</v>
      </c>
      <c r="L185" s="1" t="str">
        <f>IFERROR(_xlfn.XLOOKUP($C185,LaLiga!K:K,LaLiga!L:L),"-")</f>
        <v>[{order:"184",result:"R. Madrid 3-3 Villarreal",playerday:"Zinédine Zidane",year:"2006", category:"LaLiga",prow:["FRA","CC","LaLigaWin"], pcolumn: ["Real Madrid","Villarreal","Played WC 2006"],ylink:"https://www.youtube.com/watch?v=JvtdTMry8QU"}],</v>
      </c>
      <c r="M185" s="1" t="str">
        <f>IFERROR(_xlfn.XLOOKUP($C185,SerieA!J:J,SerieA!K:K),"-")</f>
        <v>-</v>
      </c>
    </row>
    <row r="186" spans="1:13" x14ac:dyDescent="0.35">
      <c r="A186" s="3">
        <f t="shared" si="8"/>
        <v>45452</v>
      </c>
      <c r="B186" s="5">
        <f t="shared" si="9"/>
        <v>7</v>
      </c>
      <c r="C186" s="9">
        <f t="shared" si="10"/>
        <v>185</v>
      </c>
      <c r="D186" s="6" t="str" cm="1">
        <f t="array" ref="D186">IFERROR(INDEX(F186:M186, MATCH(TRUE, F186:M186&lt;&gt;"-",0)),"")</f>
        <v>[{order:"185",result:"Liverpool 3-1 Olympiakos",playerday:"Steven Gerrard",year:"2004", category:"Champions",prow:["DF","CC","Played Euro 2004"], pcolumn: ["Liverpool","Olympiakos","ENG"],ylink:"https://www.youtube.com/watch?v=LgMjNN88m5o"}],</v>
      </c>
      <c r="E186" s="6" t="str">
        <f t="shared" si="11"/>
        <v>[{"order":"185","result":"Liverpool 3-1 Olympiakos","playerday":"Steven Gerrard","year":"2004", "category":"Champions","prow":["DF","CC","Played Euro 2004"], "pcolumn": ["Liverpool","Olympiakos","ENG"],"ylink":"https://www.youtube.com/watch?v=LgMjNN88m5o"}],</v>
      </c>
      <c r="F186" s="1" t="str">
        <f>IFERROR(_xlfn.XLOOKUP(C186,Champions!J:J,Champions!K:K),"-")</f>
        <v>[{order:"185",result:"Liverpool 3-1 Olympiakos",playerday:"Steven Gerrard",year:"2004", category:"Champions",prow:["DF","CC","Played Euro 2004"], pcolumn: ["Liverpool","Olympiakos","ENG"],ylink:"https://www.youtube.com/watch?v=LgMjNN88m5o"}],</v>
      </c>
      <c r="G186" s="1" t="str">
        <f>IFERROR(_xlfn.XLOOKUP($C186,EuropaL!J:J,EuropaL!K:K),"-")</f>
        <v>-</v>
      </c>
      <c r="H186" s="1" t="str">
        <f>IFERROR(_xlfn.XLOOKUP($C186,WC!J:J,WC!K:K),"-")</f>
        <v>-</v>
      </c>
      <c r="I186" s="1" t="str">
        <f>IFERROR(_xlfn.XLOOKUP($C186,EURO!J:J,EURO!K:K),"-")</f>
        <v>-</v>
      </c>
      <c r="J186" s="1" t="str">
        <f>IFERROR(_xlfn.XLOOKUP($C186,Other!J:J,Other!K:K),"-")</f>
        <v>-</v>
      </c>
      <c r="K186" s="1" t="str">
        <f>IFERROR(_xlfn.XLOOKUP($C186,Premier!J:J,Premier!K:K),"-")</f>
        <v>-</v>
      </c>
      <c r="L186" s="1" t="str">
        <f>IFERROR(_xlfn.XLOOKUP($C186,LaLiga!K:K,LaLiga!L:L),"-")</f>
        <v>-</v>
      </c>
      <c r="M186" s="1" t="str">
        <f>IFERROR(_xlfn.XLOOKUP($C186,SerieA!J:J,SerieA!K:K),"-")</f>
        <v>-</v>
      </c>
    </row>
    <row r="187" spans="1:13" x14ac:dyDescent="0.35">
      <c r="A187" s="3">
        <f t="shared" si="8"/>
        <v>45453</v>
      </c>
      <c r="B187" s="5">
        <f t="shared" si="9"/>
        <v>1</v>
      </c>
      <c r="C187" s="9">
        <f t="shared" si="10"/>
        <v>186</v>
      </c>
      <c r="D187" s="6" t="str" cm="1">
        <f t="array" ref="D187">IFERROR(INDEX(F187:M187, MATCH(TRUE, F187:M187&lt;&gt;"-",0)),"")</f>
        <v>[{order:"186",result:"Uruguay 2-3 Netherlands",playerday:"Giovanni van Bronckhorst",year:"2010", category:"World Cup",prow:["DF","Played WC 2010","Barcelona"], pcolumn: ["URU","NED","Arsenal"],ylink:"https://www.youtube.com/watch?v=8Ij7A45_sVM"}],</v>
      </c>
      <c r="E187" s="6" t="str">
        <f t="shared" si="11"/>
        <v>[{"order":"186","result":"Uruguay 2-3 Netherlands","playerday":"Giovanni van Bronckhorst","year":"2010", "category":"World Cup","prow":["DF","Played WC 2010","Barcelona"], "pcolumn": ["URU","NED","Arsenal"],"ylink":"https://www.youtube.com/watch?v=8Ij7A45_sVM"}],</v>
      </c>
      <c r="F187" s="1" t="str">
        <f>IFERROR(_xlfn.XLOOKUP(C187,Champions!J:J,Champions!K:K),"-")</f>
        <v>-</v>
      </c>
      <c r="G187" s="1" t="str">
        <f>IFERROR(_xlfn.XLOOKUP($C187,EuropaL!J:J,EuropaL!K:K),"-")</f>
        <v>-</v>
      </c>
      <c r="H187" s="1" t="str">
        <f>IFERROR(_xlfn.XLOOKUP($C187,WC!J:J,WC!K:K),"-")</f>
        <v>[{order:"186",result:"Uruguay 2-3 Netherlands",playerday:"Giovanni van Bronckhorst",year:"2010", category:"World Cup",prow:["DF","Played WC 2010","Barcelona"], pcolumn: ["URU","NED","Arsenal"],ylink:"https://www.youtube.com/watch?v=8Ij7A45_sVM"}],</v>
      </c>
      <c r="I187" s="1" t="str">
        <f>IFERROR(_xlfn.XLOOKUP($C187,EURO!J:J,EURO!K:K),"-")</f>
        <v>-</v>
      </c>
      <c r="J187" s="1" t="str">
        <f>IFERROR(_xlfn.XLOOKUP($C187,Other!J:J,Other!K:K),"-")</f>
        <v>-</v>
      </c>
      <c r="K187" s="1" t="str">
        <f>IFERROR(_xlfn.XLOOKUP($C187,Premier!J:J,Premier!K:K),"-")</f>
        <v>-</v>
      </c>
      <c r="L187" s="1" t="str">
        <f>IFERROR(_xlfn.XLOOKUP($C187,LaLiga!K:K,LaLiga!L:L),"-")</f>
        <v>-</v>
      </c>
      <c r="M187" s="1" t="str">
        <f>IFERROR(_xlfn.XLOOKUP($C187,SerieA!J:J,SerieA!K:K),"-")</f>
        <v>-</v>
      </c>
    </row>
    <row r="188" spans="1:13" x14ac:dyDescent="0.35">
      <c r="A188" s="3">
        <f t="shared" si="8"/>
        <v>45454</v>
      </c>
      <c r="B188" s="5">
        <f t="shared" si="9"/>
        <v>2</v>
      </c>
      <c r="C188" s="9">
        <f t="shared" si="10"/>
        <v>187</v>
      </c>
      <c r="D188" s="6" t="str" cm="1">
        <f t="array" ref="D188">IFERROR(INDEX(F188:M188, MATCH(TRUE, F188:M188&lt;&gt;"-",0)),"")</f>
        <v>[{order:"187",result:"PSG 2-1 Marseille",playerday:"Vikash Dhorasoo",year:"2006", category:"Other",prow:["FRA","DL","CC"], pcolumn: ["ParisSG","Marseille","Played WC 2006"],ylink:"https://www.youtube.com/watch?v=IwKrvICBb7I"}],</v>
      </c>
      <c r="E188" s="6" t="str">
        <f t="shared" si="11"/>
        <v>[{"order":"187","result":"PSG 2-1 Marseille","playerday":"Vikash Dhorasoo","year":"2006", "category":"Other","prow":["FRA","DL","CC"], "pcolumn": ["ParisSG","Marseille","Played WC 2006"],"ylink":"https://www.youtube.com/watch?v=IwKrvICBb7I"}],</v>
      </c>
      <c r="F188" s="1" t="str">
        <f>IFERROR(_xlfn.XLOOKUP(C188,Champions!J:J,Champions!K:K),"-")</f>
        <v>-</v>
      </c>
      <c r="G188" s="1" t="str">
        <f>IFERROR(_xlfn.XLOOKUP($C188,EuropaL!J:J,EuropaL!K:K),"-")</f>
        <v>-</v>
      </c>
      <c r="H188" s="1" t="str">
        <f>IFERROR(_xlfn.XLOOKUP($C188,WC!J:J,WC!K:K),"-")</f>
        <v>-</v>
      </c>
      <c r="I188" s="1" t="str">
        <f>IFERROR(_xlfn.XLOOKUP($C188,EURO!J:J,EURO!K:K),"-")</f>
        <v>-</v>
      </c>
      <c r="J188" s="1" t="str">
        <f>IFERROR(_xlfn.XLOOKUP($C188,Other!J:J,Other!K:K),"-")</f>
        <v>[{order:"187",result:"PSG 2-1 Marseille",playerday:"Vikash Dhorasoo",year:"2006", category:"Other",prow:["FRA","DL","CC"], pcolumn: ["ParisSG","Marseille","Played WC 2006"],ylink:"https://www.youtube.com/watch?v=IwKrvICBb7I"}],</v>
      </c>
      <c r="K188" s="1" t="str">
        <f>IFERROR(_xlfn.XLOOKUP($C188,Premier!J:J,Premier!K:K),"-")</f>
        <v>-</v>
      </c>
      <c r="L188" s="1" t="str">
        <f>IFERROR(_xlfn.XLOOKUP($C188,LaLiga!K:K,LaLiga!L:L),"-")</f>
        <v>-</v>
      </c>
      <c r="M188" s="1" t="str">
        <f>IFERROR(_xlfn.XLOOKUP($C188,SerieA!J:J,SerieA!K:K),"-")</f>
        <v>-</v>
      </c>
    </row>
    <row r="189" spans="1:13" x14ac:dyDescent="0.35">
      <c r="A189" s="3">
        <f t="shared" si="8"/>
        <v>45455</v>
      </c>
      <c r="B189" s="5">
        <f t="shared" si="9"/>
        <v>3</v>
      </c>
      <c r="C189" s="9">
        <f t="shared" si="10"/>
        <v>188</v>
      </c>
      <c r="D189" s="6" t="str" cm="1">
        <f t="array" ref="D189">IFERROR(INDEX(F189:M189, MATCH(TRUE, F189:M189&lt;&gt;"-",0)),"")</f>
        <v>[{order:"188",result:"Man City 4-3 Tottenham",playerday:"Fernando Llorente",year:"2019", category:"Champions",prow:["DL","DF","ESP"], pcolumn: ["Man City","Tottenham","Athletic"],ylink:"https://www.youtube.com/watch?v=wGQcrSbBZR4"}],</v>
      </c>
      <c r="E189" s="6" t="str">
        <f t="shared" si="11"/>
        <v>[{"order":"188","result":"Man City 4-3 Tottenham","playerday":"Fernando Llorente","year":"2019", "category":"Champions","prow":["DL","DF","ESP"], "pcolumn": ["Man City","Tottenham","Athletic"],"ylink":"https://www.youtube.com/watch?v=wGQcrSbBZR4"}],</v>
      </c>
      <c r="F189" s="1" t="str">
        <f>IFERROR(_xlfn.XLOOKUP(C189,Champions!J:J,Champions!K:K),"-")</f>
        <v>[{order:"188",result:"Man City 4-3 Tottenham",playerday:"Fernando Llorente",year:"2019", category:"Champions",prow:["DL","DF","ESP"], pcolumn: ["Man City","Tottenham","Athletic"],ylink:"https://www.youtube.com/watch?v=wGQcrSbBZR4"}],</v>
      </c>
      <c r="G189" s="1" t="str">
        <f>IFERROR(_xlfn.XLOOKUP($C189,EuropaL!J:J,EuropaL!K:K),"-")</f>
        <v>-</v>
      </c>
      <c r="H189" s="1" t="str">
        <f>IFERROR(_xlfn.XLOOKUP($C189,WC!J:J,WC!K:K),"-")</f>
        <v>-</v>
      </c>
      <c r="I189" s="1" t="str">
        <f>IFERROR(_xlfn.XLOOKUP($C189,EURO!J:J,EURO!K:K),"-")</f>
        <v>-</v>
      </c>
      <c r="J189" s="1" t="str">
        <f>IFERROR(_xlfn.XLOOKUP($C189,Other!J:J,Other!K:K),"-")</f>
        <v>-</v>
      </c>
      <c r="K189" s="1" t="str">
        <f>IFERROR(_xlfn.XLOOKUP($C189,Premier!J:J,Premier!K:K),"-")</f>
        <v>-</v>
      </c>
      <c r="L189" s="1" t="str">
        <f>IFERROR(_xlfn.XLOOKUP($C189,LaLiga!K:K,LaLiga!L:L),"-")</f>
        <v>-</v>
      </c>
      <c r="M189" s="1" t="str">
        <f>IFERROR(_xlfn.XLOOKUP($C189,SerieA!J:J,SerieA!K:K),"-")</f>
        <v>-</v>
      </c>
    </row>
    <row r="190" spans="1:13" x14ac:dyDescent="0.35">
      <c r="A190" s="3">
        <f t="shared" si="8"/>
        <v>45456</v>
      </c>
      <c r="B190" s="5">
        <f t="shared" si="9"/>
        <v>4</v>
      </c>
      <c r="C190" s="9">
        <f t="shared" si="10"/>
        <v>189</v>
      </c>
      <c r="D190" s="6" t="str" cm="1">
        <f t="array" ref="D190">IFERROR(INDEX(F190:M190, MATCH(TRUE, F190:M190&lt;&gt;"-",0)),"")</f>
        <v>[{order:"189",result:"Argentina 2-2 Brazil",playerday:"Adriano Leite",year:"2004", category:"Other",prow:["DL","SerieAWin","Inter"], pcolumn: ["ARG","BRA","Parma"],ylink:"https://www.youtube.com/watch?v=vPbYtGvZvPE"}],</v>
      </c>
      <c r="E190" s="6" t="str">
        <f t="shared" si="11"/>
        <v>[{"order":"189","result":"Argentina 2-2 Brazil","playerday":"Adriano Leite","year":"2004", "category":"Other","prow":["DL","SerieAWin","Inter"], "pcolumn": ["ARG","BRA","Parma"],"ylink":"https://www.youtube.com/watch?v=vPbYtGvZvPE"}],</v>
      </c>
      <c r="F190" s="1" t="str">
        <f>IFERROR(_xlfn.XLOOKUP(C190,Champions!J:J,Champions!K:K),"-")</f>
        <v>-</v>
      </c>
      <c r="G190" s="1" t="str">
        <f>IFERROR(_xlfn.XLOOKUP($C190,EuropaL!J:J,EuropaL!K:K),"-")</f>
        <v>-</v>
      </c>
      <c r="H190" s="1" t="str">
        <f>IFERROR(_xlfn.XLOOKUP($C190,WC!J:J,WC!K:K),"-")</f>
        <v>-</v>
      </c>
      <c r="I190" s="1" t="str">
        <f>IFERROR(_xlfn.XLOOKUP($C190,EURO!J:J,EURO!K:K),"-")</f>
        <v>-</v>
      </c>
      <c r="J190" s="1" t="str">
        <f>IFERROR(_xlfn.XLOOKUP($C190,Other!J:J,Other!K:K),"-")</f>
        <v>[{order:"189",result:"Argentina 2-2 Brazil",playerday:"Adriano Leite",year:"2004", category:"Other",prow:["DL","SerieAWin","Inter"], pcolumn: ["ARG","BRA","Parma"],ylink:"https://www.youtube.com/watch?v=vPbYtGvZvPE"}],</v>
      </c>
      <c r="K190" s="1" t="str">
        <f>IFERROR(_xlfn.XLOOKUP($C190,Premier!J:J,Premier!K:K),"-")</f>
        <v>-</v>
      </c>
      <c r="L190" s="1" t="str">
        <f>IFERROR(_xlfn.XLOOKUP($C190,LaLiga!K:K,LaLiga!L:L),"-")</f>
        <v>-</v>
      </c>
      <c r="M190" s="1" t="str">
        <f>IFERROR(_xlfn.XLOOKUP($C190,SerieA!J:J,SerieA!K:K),"-")</f>
        <v>-</v>
      </c>
    </row>
    <row r="191" spans="1:13" x14ac:dyDescent="0.35">
      <c r="A191" s="3">
        <f t="shared" si="8"/>
        <v>45457</v>
      </c>
      <c r="B191" s="5">
        <f t="shared" si="9"/>
        <v>5</v>
      </c>
      <c r="C191" s="9">
        <f t="shared" si="10"/>
        <v>190</v>
      </c>
      <c r="D191" s="6" t="str" cm="1">
        <f t="array" ref="D191">IFERROR(INDEX(F191:M191, MATCH(TRUE, F191:M191&lt;&gt;"-",0)),"")</f>
        <v>[{order:"190",result:"Germany 5-0 S. Arabia",playerday:"Miroslav Klose",year:"2002", category:"World Cup",prow:["Played Euro 2004","Played Euro 2008","Played Euro 2012"], pcolumn: ["Played WC 2002","Played WC 2006","Played WC 2010"],ylink:"https://www.youtube.com/watch?v=Ikh1kgTOFKE"}],</v>
      </c>
      <c r="E191" s="6" t="str">
        <f t="shared" si="11"/>
        <v>[{"order":"190","result":"Germany 5-0 S. Arabia","playerday":"Miroslav Klose","year":"2002", "category":"World Cup","prow":["Played Euro 2004","Played Euro 2008","Played Euro 2012"], "pcolumn": ["Played WC 2002","Played WC 2006","Played WC 2010"],"ylink":"https://www.youtube.com/watch?v=Ikh1kgTOFKE"}],</v>
      </c>
      <c r="F191" s="1" t="str">
        <f>IFERROR(_xlfn.XLOOKUP(C191,Champions!J:J,Champions!K:K),"-")</f>
        <v>-</v>
      </c>
      <c r="G191" s="1" t="str">
        <f>IFERROR(_xlfn.XLOOKUP($C191,EuropaL!J:J,EuropaL!K:K),"-")</f>
        <v>-</v>
      </c>
      <c r="H191" s="1" t="str">
        <f>IFERROR(_xlfn.XLOOKUP($C191,WC!J:J,WC!K:K),"-")</f>
        <v>[{order:"190",result:"Germany 5-0 S. Arabia",playerday:"Miroslav Klose",year:"2002", category:"World Cup",prow:["Played Euro 2004","Played Euro 2008","Played Euro 2012"], pcolumn: ["Played WC 2002","Played WC 2006","Played WC 2010"],ylink:"https://www.youtube.com/watch?v=Ikh1kgTOFKE"}],</v>
      </c>
      <c r="I191" s="1" t="str">
        <f>IFERROR(_xlfn.XLOOKUP($C191,EURO!J:J,EURO!K:K),"-")</f>
        <v>-</v>
      </c>
      <c r="J191" s="1" t="str">
        <f>IFERROR(_xlfn.XLOOKUP($C191,Other!J:J,Other!K:K),"-")</f>
        <v>-</v>
      </c>
      <c r="K191" s="1" t="str">
        <f>IFERROR(_xlfn.XLOOKUP($C191,Premier!J:J,Premier!K:K),"-")</f>
        <v>-</v>
      </c>
      <c r="L191" s="1" t="str">
        <f>IFERROR(_xlfn.XLOOKUP($C191,LaLiga!K:K,LaLiga!L:L),"-")</f>
        <v>-</v>
      </c>
      <c r="M191" s="1" t="str">
        <f>IFERROR(_xlfn.XLOOKUP($C191,SerieA!J:J,SerieA!K:K),"-")</f>
        <v>-</v>
      </c>
    </row>
    <row r="192" spans="1:13" x14ac:dyDescent="0.35">
      <c r="A192" s="3">
        <f t="shared" si="8"/>
        <v>45458</v>
      </c>
      <c r="B192" s="5">
        <f t="shared" si="9"/>
        <v>6</v>
      </c>
      <c r="C192" s="9">
        <f t="shared" si="10"/>
        <v>191</v>
      </c>
      <c r="D192" s="6" t="str" cm="1">
        <f t="array" ref="D192">IFERROR(INDEX(F192:M192, MATCH(TRUE, F192:M192&lt;&gt;"-",0)),"")</f>
        <v>[{order:"191",result:"R. Madrid 3-5 Sevilla",playerday:"Royston Drenthe",year:"2007", category:"Other",prow:["DF","CC","LaLigaWin"], pcolumn: ["Real Madrid","Sevilla","NED"],ylink:"https://www.youtube.com/watch?v=YtzP4ZyMBEg"}],</v>
      </c>
      <c r="E192" s="6" t="str">
        <f t="shared" si="11"/>
        <v>[{"order":"191","result":"R. Madrid 3-5 Sevilla","playerday":"Royston Drenthe","year":"2007", "category":"Other","prow":["DF","CC","LaLigaWin"], "pcolumn": ["Real Madrid","Sevilla","NED"],"ylink":"https://www.youtube.com/watch?v=YtzP4ZyMBEg"}],</v>
      </c>
      <c r="F192" s="1" t="str">
        <f>IFERROR(_xlfn.XLOOKUP(C192,Champions!J:J,Champions!K:K),"-")</f>
        <v>-</v>
      </c>
      <c r="G192" s="1" t="str">
        <f>IFERROR(_xlfn.XLOOKUP($C192,EuropaL!J:J,EuropaL!K:K),"-")</f>
        <v>-</v>
      </c>
      <c r="H192" s="1" t="str">
        <f>IFERROR(_xlfn.XLOOKUP($C192,WC!J:J,WC!K:K),"-")</f>
        <v>-</v>
      </c>
      <c r="I192" s="1" t="str">
        <f>IFERROR(_xlfn.XLOOKUP($C192,EURO!J:J,EURO!K:K),"-")</f>
        <v>-</v>
      </c>
      <c r="J192" s="1" t="str">
        <f>IFERROR(_xlfn.XLOOKUP($C192,Other!J:J,Other!K:K),"-")</f>
        <v>[{order:"191",result:"R. Madrid 3-5 Sevilla",playerday:"Royston Drenthe",year:"2007", category:"Other",prow:["DF","CC","LaLigaWin"], pcolumn: ["Real Madrid","Sevilla","NED"],ylink:"https://www.youtube.com/watch?v=YtzP4ZyMBEg"}],</v>
      </c>
      <c r="K192" s="1" t="str">
        <f>IFERROR(_xlfn.XLOOKUP($C192,Premier!J:J,Premier!K:K),"-")</f>
        <v>-</v>
      </c>
      <c r="L192" s="1" t="str">
        <f>IFERROR(_xlfn.XLOOKUP($C192,LaLiga!K:K,LaLiga!L:L),"-")</f>
        <v>-</v>
      </c>
      <c r="M192" s="1" t="str">
        <f>IFERROR(_xlfn.XLOOKUP($C192,SerieA!J:J,SerieA!K:K),"-")</f>
        <v>-</v>
      </c>
    </row>
    <row r="193" spans="1:13" x14ac:dyDescent="0.35">
      <c r="A193" s="3">
        <f t="shared" si="8"/>
        <v>45459</v>
      </c>
      <c r="B193" s="5">
        <f t="shared" si="9"/>
        <v>7</v>
      </c>
      <c r="C193" s="9">
        <f t="shared" si="10"/>
        <v>192</v>
      </c>
      <c r="D193" s="6" t="str" cm="1">
        <f t="array" ref="D193">IFERROR(INDEX(F193:M193, MATCH(TRUE, F193:M193&lt;&gt;"-",0)),"")</f>
        <v>[{order:"192",result:"Man Utd 4-1 Istanbul",playerday:"Bruno Fernandes",year:"2020", category:"Champions",prow:["CC","CC","CC"], pcolumn: ["Man Utd","POR","TUR"],ylink:"https://www.youtube.com/watch?v=Hc7XzhQvVZE"}],</v>
      </c>
      <c r="E193" s="6" t="str">
        <f t="shared" si="11"/>
        <v>[{"order":"192","result":"Man Utd 4-1 Istanbul","playerday":"Bruno Fernandes","year":"2020", "category":"Champions","prow":["CC","CC","CC"], "pcolumn": ["Man Utd","POR","TUR"],"ylink":"https://www.youtube.com/watch?v=Hc7XzhQvVZE"}],</v>
      </c>
      <c r="F193" s="1" t="str">
        <f>IFERROR(_xlfn.XLOOKUP(C193,Champions!J:J,Champions!K:K),"-")</f>
        <v>[{order:"192",result:"Man Utd 4-1 Istanbul",playerday:"Bruno Fernandes",year:"2020", category:"Champions",prow:["CC","CC","CC"], pcolumn: ["Man Utd","POR","TUR"],ylink:"https://www.youtube.com/watch?v=Hc7XzhQvVZE"}],</v>
      </c>
      <c r="G193" s="1" t="str">
        <f>IFERROR(_xlfn.XLOOKUP($C193,EuropaL!J:J,EuropaL!K:K),"-")</f>
        <v>-</v>
      </c>
      <c r="H193" s="1" t="str">
        <f>IFERROR(_xlfn.XLOOKUP($C193,WC!J:J,WC!K:K),"-")</f>
        <v>-</v>
      </c>
      <c r="I193" s="1" t="str">
        <f>IFERROR(_xlfn.XLOOKUP($C193,EURO!J:J,EURO!K:K),"-")</f>
        <v>-</v>
      </c>
      <c r="J193" s="1" t="str">
        <f>IFERROR(_xlfn.XLOOKUP($C193,Other!J:J,Other!K:K),"-")</f>
        <v>-</v>
      </c>
      <c r="K193" s="1" t="str">
        <f>IFERROR(_xlfn.XLOOKUP($C193,Premier!J:J,Premier!K:K),"-")</f>
        <v>-</v>
      </c>
      <c r="L193" s="1" t="str">
        <f>IFERROR(_xlfn.XLOOKUP($C193,LaLiga!K:K,LaLiga!L:L),"-")</f>
        <v>-</v>
      </c>
      <c r="M193" s="1" t="str">
        <f>IFERROR(_xlfn.XLOOKUP($C193,SerieA!J:J,SerieA!K:K),"-")</f>
        <v>-</v>
      </c>
    </row>
    <row r="194" spans="1:13" x14ac:dyDescent="0.35">
      <c r="A194" s="3">
        <f t="shared" si="8"/>
        <v>45460</v>
      </c>
      <c r="B194" s="5">
        <f t="shared" si="9"/>
        <v>1</v>
      </c>
      <c r="C194" s="9">
        <f t="shared" si="10"/>
        <v>193</v>
      </c>
      <c r="D194" s="6" t="str" cm="1">
        <f t="array" ref="D194">IFERROR(INDEX(F194:M194, MATCH(TRUE, F194:M194&lt;&gt;"-",0)),"")</f>
        <v>[{order:"193",result:"Algeria 2-1 Nigeria",playerday:"Riyad Mahrez",year:"2019", category:"Other",prow:["Premier","CC","DL"], pcolumn: ["Man City","NGA","Leicester"],ylink:"https://www.youtube.com/watch?v=zU61iPM14NQ"}],</v>
      </c>
      <c r="E194" s="6" t="str">
        <f t="shared" si="11"/>
        <v>[{"order":"193","result":"Algeria 2-1 Nigeria","playerday":"Riyad Mahrez","year":"2019", "category":"Other","prow":["Premier","CC","DL"], "pcolumn": ["Man City","NGA","Leicester"],"ylink":"https://www.youtube.com/watch?v=zU61iPM14NQ"}],</v>
      </c>
      <c r="F194" s="1" t="str">
        <f>IFERROR(_xlfn.XLOOKUP(C194,Champions!J:J,Champions!K:K),"-")</f>
        <v>-</v>
      </c>
      <c r="G194" s="1" t="str">
        <f>IFERROR(_xlfn.XLOOKUP($C194,EuropaL!J:J,EuropaL!K:K),"-")</f>
        <v>-</v>
      </c>
      <c r="H194" s="1" t="str">
        <f>IFERROR(_xlfn.XLOOKUP($C194,WC!J:J,WC!K:K),"-")</f>
        <v>-</v>
      </c>
      <c r="I194" s="1" t="str">
        <f>IFERROR(_xlfn.XLOOKUP($C194,EURO!J:J,EURO!K:K),"-")</f>
        <v>-</v>
      </c>
      <c r="J194" s="1" t="str">
        <f>IFERROR(_xlfn.XLOOKUP($C194,Other!J:J,Other!K:K),"-")</f>
        <v>[{order:"193",result:"Algeria 2-1 Nigeria",playerday:"Riyad Mahrez",year:"2019", category:"Other",prow:["Premier","CC","DL"], pcolumn: ["Man City","NGA","Leicester"],ylink:"https://www.youtube.com/watch?v=zU61iPM14NQ"}],</v>
      </c>
      <c r="K194" s="1" t="str">
        <f>IFERROR(_xlfn.XLOOKUP($C194,Premier!J:J,Premier!K:K),"-")</f>
        <v>-</v>
      </c>
      <c r="L194" s="1" t="str">
        <f>IFERROR(_xlfn.XLOOKUP($C194,LaLiga!K:K,LaLiga!L:L),"-")</f>
        <v>-</v>
      </c>
      <c r="M194" s="1" t="str">
        <f>IFERROR(_xlfn.XLOOKUP($C194,SerieA!J:J,SerieA!K:K),"-")</f>
        <v>-</v>
      </c>
    </row>
    <row r="195" spans="1:13" x14ac:dyDescent="0.35">
      <c r="A195" s="3">
        <f t="shared" ref="A195:A258" si="12">A194+1</f>
        <v>45461</v>
      </c>
      <c r="B195" s="5">
        <f t="shared" ref="B195:B258" si="13">WEEKDAY(A195,2)</f>
        <v>2</v>
      </c>
      <c r="C195" s="9">
        <f t="shared" ref="C195:C258" si="14">C194+1</f>
        <v>194</v>
      </c>
      <c r="D195" s="6" t="str" cm="1">
        <f t="array" ref="D195">IFERROR(INDEX(F195:M195, MATCH(TRUE, F195:M195&lt;&gt;"-",0)),"")</f>
        <v>[{order:"194",result:"Belgium 0-1 Slovakia",playerday:"Stanislav Lobotka",year:"2024", category:"EURO",prow:["CC","Played Euro 2024","Napoli"], pcolumn: ["startS","BEL","SVK"],ylink:"https://www.uefa.com/euro2024/match/2036169--belgium-vs-slovakia/"}],</v>
      </c>
      <c r="E195" s="6" t="str">
        <f t="shared" ref="E195:E258" si="15">SUBSTITUTE(SUBSTITUTE(SUBSTITUTE(SUBSTITUTE(SUBSTITUTE(SUBSTITUTE(SUBSTITUTE(SUBSTITUTE(D195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[{"order":"194","result":"Belgium 0-1 Slovakia","playerday":"Stanislav Lobotka","year":"2024", "category":"EURO","prow":["CC","Played Euro 2024","Napoli"], "pcolumn": ["startS","BEL","SVK"],"ylink":"https://www.uefa.com/euro2024/match/2036169--belgium-vs-slovakia/"}],</v>
      </c>
      <c r="F195" s="1" t="str">
        <f>IFERROR(_xlfn.XLOOKUP(C195,Champions!J:J,Champions!K:K),"-")</f>
        <v>-</v>
      </c>
      <c r="G195" s="1" t="str">
        <f>IFERROR(_xlfn.XLOOKUP($C195,EuropaL!J:J,EuropaL!K:K),"-")</f>
        <v>-</v>
      </c>
      <c r="H195" s="1" t="str">
        <f>IFERROR(_xlfn.XLOOKUP($C195,WC!J:J,WC!K:K),"-")</f>
        <v>-</v>
      </c>
      <c r="I195" s="1" t="str">
        <f>IFERROR(_xlfn.XLOOKUP($C195,EURO!J:J,EURO!K:K),"-")</f>
        <v>[{order:"194",result:"Belgium 0-1 Slovakia",playerday:"Stanislav Lobotka",year:"2024", category:"EURO",prow:["CC","Played Euro 2024","Napoli"], pcolumn: ["startS","BEL","SVK"],ylink:"https://www.uefa.com/euro2024/match/2036169--belgium-vs-slovakia/"}],</v>
      </c>
      <c r="J195" s="1" t="str">
        <f>IFERROR(_xlfn.XLOOKUP($C195,Other!J:J,Other!K:K),"-")</f>
        <v>-</v>
      </c>
      <c r="K195" s="1" t="str">
        <f>IFERROR(_xlfn.XLOOKUP($C195,Premier!J:J,Premier!K:K),"-")</f>
        <v>-</v>
      </c>
      <c r="L195" s="1" t="str">
        <f>IFERROR(_xlfn.XLOOKUP($C195,LaLiga!K:K,LaLiga!L:L),"-")</f>
        <v>-</v>
      </c>
      <c r="M195" s="1" t="str">
        <f>IFERROR(_xlfn.XLOOKUP($C195,SerieA!J:J,SerieA!K:K),"-")</f>
        <v>-</v>
      </c>
    </row>
    <row r="196" spans="1:13" x14ac:dyDescent="0.35">
      <c r="A196" s="3">
        <f t="shared" si="12"/>
        <v>45462</v>
      </c>
      <c r="B196" s="5">
        <f t="shared" si="13"/>
        <v>3</v>
      </c>
      <c r="C196" s="9">
        <f t="shared" si="14"/>
        <v>195</v>
      </c>
      <c r="D196" s="6" t="str" cm="1">
        <f t="array" ref="D196">IFERROR(INDEX(F196:M196, MATCH(TRUE, F196:M196&lt;&gt;"-",0)),"")</f>
        <v>[{order:"195",result:"Turkey 3-1 Georgia",playerday:"Arda Güler",year:"2024", category:"EURO",prow:["DL","Played Euro 2024","CC"], pcolumn: ["TUR","GEO","Real Madrid"],ylink:"https://www.uefa.com/euro2024/match/2036171--turkiye-vs-georgia/"}],</v>
      </c>
      <c r="E196" s="6" t="str">
        <f t="shared" si="15"/>
        <v>[{"order":"195","result":"Turkey 3-1 Georgia","playerday":"Arda Güler","year":"2024", "category":"EURO","prow":["DL","Played Euro 2024","CC"], "pcolumn": ["TUR","GEO","Real Madrid"],"ylink":"https://www.uefa.com/euro2024/match/2036171--turkiye-vs-georgia/"}],</v>
      </c>
      <c r="F196" s="1" t="str">
        <f>IFERROR(_xlfn.XLOOKUP(C196,Champions!J:J,Champions!K:K),"-")</f>
        <v>-</v>
      </c>
      <c r="G196" s="1" t="str">
        <f>IFERROR(_xlfn.XLOOKUP($C196,EuropaL!J:J,EuropaL!K:K),"-")</f>
        <v>-</v>
      </c>
      <c r="H196" s="1" t="str">
        <f>IFERROR(_xlfn.XLOOKUP($C196,WC!J:J,WC!K:K),"-")</f>
        <v>-</v>
      </c>
      <c r="I196" s="1" t="str">
        <f>IFERROR(_xlfn.XLOOKUP($C196,EURO!J:J,EURO!K:K),"-")</f>
        <v>[{order:"195",result:"Turkey 3-1 Georgia",playerday:"Arda Güler",year:"2024", category:"EURO",prow:["DL","Played Euro 2024","CC"], pcolumn: ["TUR","GEO","Real Madrid"],ylink:"https://www.uefa.com/euro2024/match/2036171--turkiye-vs-georgia/"}],</v>
      </c>
      <c r="J196" s="1" t="str">
        <f>IFERROR(_xlfn.XLOOKUP($C196,Other!J:J,Other!K:K),"-")</f>
        <v>-</v>
      </c>
      <c r="K196" s="1" t="str">
        <f>IFERROR(_xlfn.XLOOKUP($C196,Premier!J:J,Premier!K:K),"-")</f>
        <v>-</v>
      </c>
      <c r="L196" s="1" t="str">
        <f>IFERROR(_xlfn.XLOOKUP($C196,LaLiga!K:K,LaLiga!L:L),"-")</f>
        <v>-</v>
      </c>
      <c r="M196" s="1" t="str">
        <f>IFERROR(_xlfn.XLOOKUP($C196,SerieA!J:J,SerieA!K:K),"-")</f>
        <v>-</v>
      </c>
    </row>
    <row r="197" spans="1:13" x14ac:dyDescent="0.35">
      <c r="A197" s="3">
        <f t="shared" si="12"/>
        <v>45463</v>
      </c>
      <c r="B197" s="5">
        <f t="shared" si="13"/>
        <v>4</v>
      </c>
      <c r="C197" s="9">
        <f t="shared" si="14"/>
        <v>196</v>
      </c>
      <c r="D197" s="6" t="str" cm="1">
        <f t="array" ref="D197">IFERROR(INDEX(F197:M197, MATCH(TRUE, F197:M197&lt;&gt;"-",0)),"")</f>
        <v>[{order:"196",result:"Croatia 2-2 Albania",playerday:"Jürgen Gjasula",year:"2024", category:"EURO",prow:["DL","DF","Played Euro 2024"], pcolumn: ["CRO","ALB","Basel"],ylink:"https://www.uefa.com/euro2024/match/2036176--croatia-vs-albania/"}],</v>
      </c>
      <c r="E197" s="6" t="str">
        <f t="shared" si="15"/>
        <v>[{"order":"196","result":"Croatia 2-2 Albania","playerday":"Jürgen Gjasula","year":"2024", "category":"EURO","prow":["DL","DF","Played Euro 2024"], "pcolumn": ["CRO","ALB","Basel"],"ylink":"https://www.uefa.com/euro2024/match/2036176--croatia-vs-albania/"}],</v>
      </c>
      <c r="F197" s="1" t="str">
        <f>IFERROR(_xlfn.XLOOKUP(C197,Champions!J:J,Champions!K:K),"-")</f>
        <v>-</v>
      </c>
      <c r="G197" s="1" t="str">
        <f>IFERROR(_xlfn.XLOOKUP($C197,EuropaL!J:J,EuropaL!K:K),"-")</f>
        <v>-</v>
      </c>
      <c r="H197" s="1" t="str">
        <f>IFERROR(_xlfn.XLOOKUP($C197,WC!J:J,WC!K:K),"-")</f>
        <v>-</v>
      </c>
      <c r="I197" s="1" t="str">
        <f>IFERROR(_xlfn.XLOOKUP($C197,EURO!J:J,EURO!K:K),"-")</f>
        <v>[{order:"196",result:"Croatia 2-2 Albania",playerday:"Jürgen Gjasula",year:"2024", category:"EURO",prow:["DL","DF","Played Euro 2024"], pcolumn: ["CRO","ALB","Basel"],ylink:"https://www.uefa.com/euro2024/match/2036176--croatia-vs-albania/"}],</v>
      </c>
      <c r="J197" s="1" t="str">
        <f>IFERROR(_xlfn.XLOOKUP($C197,Other!J:J,Other!K:K),"-")</f>
        <v>-</v>
      </c>
      <c r="K197" s="1" t="str">
        <f>IFERROR(_xlfn.XLOOKUP($C197,Premier!J:J,Premier!K:K),"-")</f>
        <v>-</v>
      </c>
      <c r="L197" s="1" t="str">
        <f>IFERROR(_xlfn.XLOOKUP($C197,LaLiga!K:K,LaLiga!L:L),"-")</f>
        <v>-</v>
      </c>
      <c r="M197" s="1" t="str">
        <f>IFERROR(_xlfn.XLOOKUP($C197,SerieA!J:J,SerieA!K:K),"-")</f>
        <v>-</v>
      </c>
    </row>
    <row r="198" spans="1:13" x14ac:dyDescent="0.35">
      <c r="A198" s="3">
        <f t="shared" si="12"/>
        <v>45464</v>
      </c>
      <c r="B198" s="5">
        <f t="shared" si="13"/>
        <v>5</v>
      </c>
      <c r="C198" s="9">
        <f t="shared" si="14"/>
        <v>197</v>
      </c>
      <c r="D198" s="6" t="str" cm="1">
        <f t="array" ref="D198">IFERROR(INDEX(F198:M198, MATCH(TRUE, F198:M198&lt;&gt;"-",0)),"")</f>
        <v>[{order:"197",result:"Denmark 1-1 England",playerday:"Harry Kane",year:"2024", category:"EURO",prow:["DL","CC","Tottenham"], pcolumn: ["DEN","ENG","Played Euro 2024"],ylink:"https://www.uefa.com/euro2024/match/2036178--denmark-vs-england/"}],</v>
      </c>
      <c r="E198" s="6" t="str">
        <f t="shared" si="15"/>
        <v>[{"order":"197","result":"Denmark 1-1 England","playerday":"Harry Kane","year":"2024", "category":"EURO","prow":["DL","CC","Tottenham"], "pcolumn": ["DEN","ENG","Played Euro 2024"],"ylink":"https://www.uefa.com/euro2024/match/2036178--denmark-vs-england/"}],</v>
      </c>
      <c r="F198" s="1" t="str">
        <f>IFERROR(_xlfn.XLOOKUP(C198,Champions!J:J,Champions!K:K),"-")</f>
        <v>-</v>
      </c>
      <c r="G198" s="1" t="str">
        <f>IFERROR(_xlfn.XLOOKUP($C198,EuropaL!J:J,EuropaL!K:K),"-")</f>
        <v>-</v>
      </c>
      <c r="H198" s="1" t="str">
        <f>IFERROR(_xlfn.XLOOKUP($C198,WC!J:J,WC!K:K),"-")</f>
        <v>-</v>
      </c>
      <c r="I198" s="1" t="str">
        <f>IFERROR(_xlfn.XLOOKUP($C198,EURO!J:J,EURO!K:K),"-")</f>
        <v>[{order:"197",result:"Denmark 1-1 England",playerday:"Harry Kane",year:"2024", category:"EURO",prow:["DL","CC","Tottenham"], pcolumn: ["DEN","ENG","Played Euro 2024"],ylink:"https://www.uefa.com/euro2024/match/2036178--denmark-vs-england/"}],</v>
      </c>
      <c r="J198" s="1" t="str">
        <f>IFERROR(_xlfn.XLOOKUP($C198,Other!J:J,Other!K:K),"-")</f>
        <v>-</v>
      </c>
      <c r="K198" s="1" t="str">
        <f>IFERROR(_xlfn.XLOOKUP($C198,Premier!J:J,Premier!K:K),"-")</f>
        <v>-</v>
      </c>
      <c r="L198" s="1" t="str">
        <f>IFERROR(_xlfn.XLOOKUP($C198,LaLiga!K:K,LaLiga!L:L),"-")</f>
        <v>-</v>
      </c>
      <c r="M198" s="1" t="str">
        <f>IFERROR(_xlfn.XLOOKUP($C198,SerieA!J:J,SerieA!K:K),"-")</f>
        <v>-</v>
      </c>
    </row>
    <row r="199" spans="1:13" x14ac:dyDescent="0.35">
      <c r="A199" s="3">
        <f t="shared" si="12"/>
        <v>45465</v>
      </c>
      <c r="B199" s="5">
        <f t="shared" si="13"/>
        <v>6</v>
      </c>
      <c r="C199" s="9">
        <f t="shared" si="14"/>
        <v>198</v>
      </c>
      <c r="D199" s="6" t="str" cm="1">
        <f t="array" ref="D199">IFERROR(INDEX(F199:M199, MATCH(TRUE, F199:M199&lt;&gt;"-",0)),"")</f>
        <v>[{order:"198",result:"Netherlands 0-0 France",playerday:"N'Golo Kanté",year:"2024", category:"EURO",prow:["Played Euro 2024","Played Euro 2021","Chelsea"], pcolumn: ["NED","FRA","startN"],ylink:"https://www.uefa.com/euro2024/match/2036180--netherlands-vs-france/"}],</v>
      </c>
      <c r="E199" s="6" t="str">
        <f t="shared" si="15"/>
        <v>[{"order":"198","result":"Netherlands 0-0 France","playerday":"N'Golo Kanté","year":"2024", "category":"EURO","prow":["Played Euro 2024","Played Euro 2021","Chelsea"], "pcolumn": ["NED","FRA","startN"],"ylink":"https://www.uefa.com/euro2024/match/2036180--netherlands-vs-france/"}],</v>
      </c>
      <c r="F199" s="1" t="str">
        <f>IFERROR(_xlfn.XLOOKUP(C199,Champions!J:J,Champions!K:K),"-")</f>
        <v>-</v>
      </c>
      <c r="G199" s="1" t="str">
        <f>IFERROR(_xlfn.XLOOKUP($C199,EuropaL!J:J,EuropaL!K:K),"-")</f>
        <v>-</v>
      </c>
      <c r="H199" s="1" t="str">
        <f>IFERROR(_xlfn.XLOOKUP($C199,WC!J:J,WC!K:K),"-")</f>
        <v>-</v>
      </c>
      <c r="I199" s="1" t="str">
        <f>IFERROR(_xlfn.XLOOKUP($C199,EURO!J:J,EURO!K:K),"-")</f>
        <v>[{order:"198",result:"Netherlands 0-0 France",playerday:"N'Golo Kanté",year:"2024", category:"EURO",prow:["Played Euro 2024","Played Euro 2021","Chelsea"], pcolumn: ["NED","FRA","startN"],ylink:"https://www.uefa.com/euro2024/match/2036180--netherlands-vs-france/"}],</v>
      </c>
      <c r="J199" s="1" t="str">
        <f>IFERROR(_xlfn.XLOOKUP($C199,Other!J:J,Other!K:K),"-")</f>
        <v>-</v>
      </c>
      <c r="K199" s="1" t="str">
        <f>IFERROR(_xlfn.XLOOKUP($C199,Premier!J:J,Premier!K:K),"-")</f>
        <v>-</v>
      </c>
      <c r="L199" s="1" t="str">
        <f>IFERROR(_xlfn.XLOOKUP($C199,LaLiga!K:K,LaLiga!L:L),"-")</f>
        <v>-</v>
      </c>
      <c r="M199" s="1" t="str">
        <f>IFERROR(_xlfn.XLOOKUP($C199,SerieA!J:J,SerieA!K:K),"-")</f>
        <v>-</v>
      </c>
    </row>
    <row r="200" spans="1:13" x14ac:dyDescent="0.35">
      <c r="A200" s="3">
        <f t="shared" si="12"/>
        <v>45466</v>
      </c>
      <c r="B200" s="5">
        <f t="shared" si="13"/>
        <v>7</v>
      </c>
      <c r="C200" s="9">
        <f t="shared" si="14"/>
        <v>199</v>
      </c>
      <c r="D200" s="6" t="str" cm="1">
        <f t="array" ref="D200">IFERROR(INDEX(F200:M200, MATCH(TRUE, F200:M200&lt;&gt;"-",0)),"")</f>
        <v>[{order:"199",result:"Turkey 0-3 Portugal",playerday:"Bruno Fernandes",year:"2024", category:"EURO",prow:["PO","DL","CC"], pcolumn: ["Galatasaray","Porto","POR"],ylink:"https://www.uefa.com/euro2024/match/2036183--turkiye-vs-portugal/"}],</v>
      </c>
      <c r="E200" s="6" t="str">
        <f t="shared" si="15"/>
        <v>[{"order":"199","result":"Turkey 0-3 Portugal","playerday":"Bruno Fernandes","year":"2024", "category":"EURO","prow":["PO","DL","CC"], "pcolumn": ["Galatasaray","Porto","POR"],"ylink":"https://www.uefa.com/euro2024/match/2036183--turkiye-vs-portugal/"}],</v>
      </c>
      <c r="F200" s="1" t="str">
        <f>IFERROR(_xlfn.XLOOKUP(C200,Champions!J:J,Champions!K:K),"-")</f>
        <v>-</v>
      </c>
      <c r="G200" s="1" t="str">
        <f>IFERROR(_xlfn.XLOOKUP($C200,EuropaL!J:J,EuropaL!K:K),"-")</f>
        <v>-</v>
      </c>
      <c r="H200" s="1" t="str">
        <f>IFERROR(_xlfn.XLOOKUP($C200,WC!J:J,WC!K:K),"-")</f>
        <v>-</v>
      </c>
      <c r="I200" s="1" t="str">
        <f>IFERROR(_xlfn.XLOOKUP($C200,EURO!J:J,EURO!K:K),"-")</f>
        <v>[{order:"199",result:"Turkey 0-3 Portugal",playerday:"Bruno Fernandes",year:"2024", category:"EURO",prow:["PO","DL","CC"], pcolumn: ["Galatasaray","Porto","POR"],ylink:"https://www.uefa.com/euro2024/match/2036183--turkiye-vs-portugal/"}],</v>
      </c>
      <c r="J200" s="1" t="str">
        <f>IFERROR(_xlfn.XLOOKUP($C200,Other!J:J,Other!K:K),"-")</f>
        <v>-</v>
      </c>
      <c r="K200" s="1" t="str">
        <f>IFERROR(_xlfn.XLOOKUP($C200,Premier!J:J,Premier!K:K),"-")</f>
        <v>-</v>
      </c>
      <c r="L200" s="1" t="str">
        <f>IFERROR(_xlfn.XLOOKUP($C200,LaLiga!K:K,LaLiga!L:L),"-")</f>
        <v>-</v>
      </c>
      <c r="M200" s="1" t="str">
        <f>IFERROR(_xlfn.XLOOKUP($C200,SerieA!J:J,SerieA!K:K),"-")</f>
        <v>-</v>
      </c>
    </row>
    <row r="201" spans="1:13" x14ac:dyDescent="0.35">
      <c r="A201" s="3">
        <f t="shared" si="12"/>
        <v>45467</v>
      </c>
      <c r="B201" s="5">
        <f t="shared" si="13"/>
        <v>1</v>
      </c>
      <c r="C201" s="9">
        <f t="shared" si="14"/>
        <v>200</v>
      </c>
      <c r="D201" s="6" t="str" cm="1">
        <f t="array" ref="D201">IFERROR(INDEX(F201:M201, MATCH(TRUE, F201:M201&lt;&gt;"-",0)),"")</f>
        <v>[{order:"200",result:"Switzerland 1-1 Germany",playerday:"Niclas Füllkrug",year:"2024", category:"EURO",prow:["DF","DL","CC"], pcolumn: ["SUI","GER","SCO"],ylink:"https://www.uefa.com/euro2024/match/2036185--switzerland-vs-germany/"}],</v>
      </c>
      <c r="E201" s="6" t="str">
        <f t="shared" si="15"/>
        <v>[{"order":"200","result":"Switzerland 1-1 Germany","playerday":"Niclas Füllkrug","year":"2024", "category":"EURO","prow":["DF","DL","CC"], "pcolumn": ["SUI","GER","SCO"],"ylink":"https://www.uefa.com/euro2024/match/2036185--switzerland-vs-germany/"}],</v>
      </c>
      <c r="F201" s="1" t="str">
        <f>IFERROR(_xlfn.XLOOKUP(C201,Champions!J:J,Champions!K:K),"-")</f>
        <v>-</v>
      </c>
      <c r="G201" s="1" t="str">
        <f>IFERROR(_xlfn.XLOOKUP($C201,EuropaL!J:J,EuropaL!K:K),"-")</f>
        <v>-</v>
      </c>
      <c r="H201" s="1" t="str">
        <f>IFERROR(_xlfn.XLOOKUP($C201,WC!J:J,WC!K:K),"-")</f>
        <v>-</v>
      </c>
      <c r="I201" s="1" t="str">
        <f>IFERROR(_xlfn.XLOOKUP($C201,EURO!J:J,EURO!K:K),"-")</f>
        <v>[{order:"200",result:"Switzerland 1-1 Germany",playerday:"Niclas Füllkrug",year:"2024", category:"EURO",prow:["DF","DL","CC"], pcolumn: ["SUI","GER","SCO"],ylink:"https://www.uefa.com/euro2024/match/2036185--switzerland-vs-germany/"}],</v>
      </c>
      <c r="J201" s="1" t="str">
        <f>IFERROR(_xlfn.XLOOKUP($C201,Other!J:J,Other!K:K),"-")</f>
        <v>-</v>
      </c>
      <c r="K201" s="1" t="str">
        <f>IFERROR(_xlfn.XLOOKUP($C201,Premier!J:J,Premier!K:K),"-")</f>
        <v>-</v>
      </c>
      <c r="L201" s="1" t="str">
        <f>IFERROR(_xlfn.XLOOKUP($C201,LaLiga!K:K,LaLiga!L:L),"-")</f>
        <v>-</v>
      </c>
      <c r="M201" s="1" t="str">
        <f>IFERROR(_xlfn.XLOOKUP($C201,SerieA!J:J,SerieA!K:K),"-")</f>
        <v>-</v>
      </c>
    </row>
    <row r="202" spans="1:13" x14ac:dyDescent="0.35">
      <c r="A202" s="3">
        <f t="shared" si="12"/>
        <v>45468</v>
      </c>
      <c r="B202" s="5">
        <f t="shared" si="13"/>
        <v>2</v>
      </c>
      <c r="C202" s="9">
        <f t="shared" si="14"/>
        <v>201</v>
      </c>
      <c r="D202" s="6" t="str" cm="1">
        <f t="array" ref="D202">IFERROR(INDEX(F202:M202, MATCH(TRUE, F202:M202&lt;&gt;"-",0)),"")</f>
        <v>[{order:"201",result:"Croatia 1-1 Italy",playerday:"Luka Modrić",year:"2024", category:"EURO",prow:["Played Euro 2021","Played Euro 2024","startL"], pcolumn: ["CRO","ITA","Real Madrid"],ylink:"https://www.uefa.com/euro2024/match/2036188--croatia-vs-italy/"}],</v>
      </c>
      <c r="E202" s="6" t="str">
        <f t="shared" si="15"/>
        <v>[{"order":"201","result":"Croatia 1-1 Italy","playerday":"Luka Modrić","year":"2024", "category":"EURO","prow":["Played Euro 2021","Played Euro 2024","startL"], "pcolumn": ["CRO","ITA","Real Madrid"],"ylink":"https://www.uefa.com/euro2024/match/2036188--croatia-vs-italy/"}],</v>
      </c>
      <c r="F202" s="1" t="str">
        <f>IFERROR(_xlfn.XLOOKUP(C202,Champions!J:J,Champions!K:K),"-")</f>
        <v>-</v>
      </c>
      <c r="G202" s="1" t="str">
        <f>IFERROR(_xlfn.XLOOKUP($C202,EuropaL!J:J,EuropaL!K:K),"-")</f>
        <v>-</v>
      </c>
      <c r="H202" s="1" t="str">
        <f>IFERROR(_xlfn.XLOOKUP($C202,WC!J:J,WC!K:K),"-")</f>
        <v>-</v>
      </c>
      <c r="I202" s="1" t="str">
        <f>IFERROR(_xlfn.XLOOKUP($C202,EURO!J:J,EURO!K:K),"-")</f>
        <v>[{order:"201",result:"Croatia 1-1 Italy",playerday:"Luka Modrić",year:"2024", category:"EURO",prow:["Played Euro 2021","Played Euro 2024","startL"], pcolumn: ["CRO","ITA","Real Madrid"],ylink:"https://www.uefa.com/euro2024/match/2036188--croatia-vs-italy/"}],</v>
      </c>
      <c r="J202" s="1" t="str">
        <f>IFERROR(_xlfn.XLOOKUP($C202,Other!J:J,Other!K:K),"-")</f>
        <v>-</v>
      </c>
      <c r="K202" s="1" t="str">
        <f>IFERROR(_xlfn.XLOOKUP($C202,Premier!J:J,Premier!K:K),"-")</f>
        <v>-</v>
      </c>
      <c r="L202" s="1" t="str">
        <f>IFERROR(_xlfn.XLOOKUP($C202,LaLiga!K:K,LaLiga!L:L),"-")</f>
        <v>-</v>
      </c>
      <c r="M202" s="1" t="str">
        <f>IFERROR(_xlfn.XLOOKUP($C202,SerieA!J:J,SerieA!K:K),"-")</f>
        <v>-</v>
      </c>
    </row>
    <row r="203" spans="1:13" x14ac:dyDescent="0.35">
      <c r="A203" s="3">
        <f t="shared" si="12"/>
        <v>45469</v>
      </c>
      <c r="B203" s="5">
        <f t="shared" si="13"/>
        <v>3</v>
      </c>
      <c r="C203" s="9">
        <f t="shared" si="14"/>
        <v>202</v>
      </c>
      <c r="D203" s="6" t="str" cm="1">
        <f t="array" ref="D203">IFERROR(INDEX(F203:M203, MATCH(TRUE, F203:M203&lt;&gt;"-",0)),"")</f>
        <v>[{order:"202",result:"England 0-0 Slovenia",playerday:"Jordan Pickford",year:"2024", category:"EURO",prow:["DF","PO","Played Euro 2024"], pcolumn: ["Premier","SVN","ENG"],ylink:"https://www.uefa.com/euro2024/match/2036189--england-vs-slovenia/"}],</v>
      </c>
      <c r="E203" s="6" t="str">
        <f t="shared" si="15"/>
        <v>[{"order":"202","result":"England 0-0 Slovenia","playerday":"Jordan Pickford","year":"2024", "category":"EURO","prow":["DF","PO","Played Euro 2024"], "pcolumn": ["Premier","SVN","ENG"],"ylink":"https://www.uefa.com/euro2024/match/2036189--england-vs-slovenia/"}],</v>
      </c>
      <c r="F203" s="1" t="str">
        <f>IFERROR(_xlfn.XLOOKUP(C203,Champions!J:J,Champions!K:K),"-")</f>
        <v>-</v>
      </c>
      <c r="G203" s="1" t="str">
        <f>IFERROR(_xlfn.XLOOKUP($C203,EuropaL!J:J,EuropaL!K:K),"-")</f>
        <v>-</v>
      </c>
      <c r="H203" s="1" t="str">
        <f>IFERROR(_xlfn.XLOOKUP($C203,WC!J:J,WC!K:K),"-")</f>
        <v>-</v>
      </c>
      <c r="I203" s="1" t="str">
        <f>IFERROR(_xlfn.XLOOKUP($C203,EURO!J:J,EURO!K:K),"-")</f>
        <v>[{order:"202",result:"England 0-0 Slovenia",playerday:"Jordan Pickford",year:"2024", category:"EURO",prow:["DF","PO","Played Euro 2024"], pcolumn: ["Premier","SVN","ENG"],ylink:"https://www.uefa.com/euro2024/match/2036189--england-vs-slovenia/"}],</v>
      </c>
      <c r="J203" s="1" t="str">
        <f>IFERROR(_xlfn.XLOOKUP($C203,Other!J:J,Other!K:K),"-")</f>
        <v>-</v>
      </c>
      <c r="K203" s="1" t="str">
        <f>IFERROR(_xlfn.XLOOKUP($C203,Premier!J:J,Premier!K:K),"-")</f>
        <v>-</v>
      </c>
      <c r="L203" s="1" t="str">
        <f>IFERROR(_xlfn.XLOOKUP($C203,LaLiga!K:K,LaLiga!L:L),"-")</f>
        <v>-</v>
      </c>
      <c r="M203" s="1" t="str">
        <f>IFERROR(_xlfn.XLOOKUP($C203,SerieA!J:J,SerieA!K:K),"-")</f>
        <v>-</v>
      </c>
    </row>
    <row r="204" spans="1:13" x14ac:dyDescent="0.35">
      <c r="A204" s="3">
        <f t="shared" si="12"/>
        <v>45470</v>
      </c>
      <c r="B204" s="5">
        <f t="shared" si="13"/>
        <v>4</v>
      </c>
      <c r="C204" s="9">
        <f t="shared" si="14"/>
        <v>203</v>
      </c>
      <c r="D204" s="6" t="str" cm="1">
        <f t="array" ref="D204">IFERROR(INDEX(F204:M204, MATCH(TRUE, F204:M204&lt;&gt;"-",0)),"")</f>
        <v>[{order:"203",result:"Georgia 2-0 Portugal",playerday:"Khvicha Kvaratskhelia",year:"2024", category:"EURO",prow:["Played Euro 2024","PO","CC"], pcolumn: ["GEO","Napoli","POR"],ylink:"https://www.uefa.com/euro2024/match/2036196--georgia-vs-portugal/"}],</v>
      </c>
      <c r="E204" s="6" t="str">
        <f t="shared" si="15"/>
        <v>[{"order":"203","result":"Georgia 2-0 Portugal","playerday":"Khvicha Kvaratskhelia","year":"2024", "category":"EURO","prow":["Played Euro 2024","PO","CC"], "pcolumn": ["GEO","Napoli","POR"],"ylink":"https://www.uefa.com/euro2024/match/2036196--georgia-vs-portugal/"}],</v>
      </c>
      <c r="F204" s="1" t="str">
        <f>IFERROR(_xlfn.XLOOKUP(C204,Champions!J:J,Champions!K:K),"-")</f>
        <v>-</v>
      </c>
      <c r="G204" s="1" t="str">
        <f>IFERROR(_xlfn.XLOOKUP($C204,EuropaL!J:J,EuropaL!K:K),"-")</f>
        <v>-</v>
      </c>
      <c r="H204" s="1" t="str">
        <f>IFERROR(_xlfn.XLOOKUP($C204,WC!J:J,WC!K:K),"-")</f>
        <v>-</v>
      </c>
      <c r="I204" s="1" t="str">
        <f>IFERROR(_xlfn.XLOOKUP($C204,EURO!J:J,EURO!K:K),"-")</f>
        <v>[{order:"203",result:"Georgia 2-0 Portugal",playerday:"Khvicha Kvaratskhelia",year:"2024", category:"EURO",prow:["Played Euro 2024","PO","CC"], pcolumn: ["GEO","Napoli","POR"],ylink:"https://www.uefa.com/euro2024/match/2036196--georgia-vs-portugal/"}],</v>
      </c>
      <c r="J204" s="1" t="str">
        <f>IFERROR(_xlfn.XLOOKUP($C204,Other!J:J,Other!K:K),"-")</f>
        <v>-</v>
      </c>
      <c r="K204" s="1" t="str">
        <f>IFERROR(_xlfn.XLOOKUP($C204,Premier!J:J,Premier!K:K),"-")</f>
        <v>-</v>
      </c>
      <c r="L204" s="1" t="str">
        <f>IFERROR(_xlfn.XLOOKUP($C204,LaLiga!K:K,LaLiga!L:L),"-")</f>
        <v>-</v>
      </c>
      <c r="M204" s="1" t="str">
        <f>IFERROR(_xlfn.XLOOKUP($C204,SerieA!J:J,SerieA!K:K),"-")</f>
        <v>-</v>
      </c>
    </row>
    <row r="205" spans="1:13" x14ac:dyDescent="0.35">
      <c r="A205" s="3">
        <f t="shared" si="12"/>
        <v>45471</v>
      </c>
      <c r="B205" s="5">
        <f t="shared" si="13"/>
        <v>5</v>
      </c>
      <c r="C205" s="9">
        <f t="shared" si="14"/>
        <v>204</v>
      </c>
      <c r="D205" s="6" t="str" cm="1">
        <f t="array" ref="D205">IFERROR(INDEX(F205:M205, MATCH(TRUE, F205:M205&lt;&gt;"-",0)),"")</f>
        <v>[{order:"204",result:"Ukraine 0-0 Belgium",playerday:"Kevin De Bruyne",year:"2024", category:"EURO",prow:["Played Euro 2021","Played Euro 2024","CC"], pcolumn: ["UKR","BEL","startK"],ylink:"https://www.uefa.com/euro2024/match/2036193--ukraine-vs-belgium/"}],</v>
      </c>
      <c r="E205" s="6" t="str">
        <f t="shared" si="15"/>
        <v>[{"order":"204","result":"Ukraine 0-0 Belgium","playerday":"Kevin De Bruyne","year":"2024", "category":"EURO","prow":["Played Euro 2021","Played Euro 2024","CC"], "pcolumn": ["UKR","BEL","startK"],"ylink":"https://www.uefa.com/euro2024/match/2036193--ukraine-vs-belgium/"}],</v>
      </c>
      <c r="F205" s="1" t="str">
        <f>IFERROR(_xlfn.XLOOKUP(C205,Champions!J:J,Champions!K:K),"-")</f>
        <v>-</v>
      </c>
      <c r="G205" s="1" t="str">
        <f>IFERROR(_xlfn.XLOOKUP($C205,EuropaL!J:J,EuropaL!K:K),"-")</f>
        <v>-</v>
      </c>
      <c r="H205" s="1" t="str">
        <f>IFERROR(_xlfn.XLOOKUP($C205,WC!J:J,WC!K:K),"-")</f>
        <v>-</v>
      </c>
      <c r="I205" s="1" t="str">
        <f>IFERROR(_xlfn.XLOOKUP($C205,EURO!J:J,EURO!K:K),"-")</f>
        <v>[{order:"204",result:"Ukraine 0-0 Belgium",playerday:"Kevin De Bruyne",year:"2024", category:"EURO",prow:["Played Euro 2021","Played Euro 2024","CC"], pcolumn: ["UKR","BEL","startK"],ylink:"https://www.uefa.com/euro2024/match/2036193--ukraine-vs-belgium/"}],</v>
      </c>
      <c r="J205" s="1" t="str">
        <f>IFERROR(_xlfn.XLOOKUP($C205,Other!J:J,Other!K:K),"-")</f>
        <v>-</v>
      </c>
      <c r="K205" s="1" t="str">
        <f>IFERROR(_xlfn.XLOOKUP($C205,Premier!J:J,Premier!K:K),"-")</f>
        <v>-</v>
      </c>
      <c r="L205" s="1" t="str">
        <f>IFERROR(_xlfn.XLOOKUP($C205,LaLiga!K:K,LaLiga!L:L),"-")</f>
        <v>-</v>
      </c>
      <c r="M205" s="1" t="str">
        <f>IFERROR(_xlfn.XLOOKUP($C205,SerieA!J:J,SerieA!K:K),"-")</f>
        <v>-</v>
      </c>
    </row>
    <row r="206" spans="1:13" x14ac:dyDescent="0.35">
      <c r="A206" s="3">
        <f t="shared" si="12"/>
        <v>45472</v>
      </c>
      <c r="B206" s="5">
        <f t="shared" si="13"/>
        <v>6</v>
      </c>
      <c r="C206" s="9">
        <f t="shared" si="14"/>
        <v>205</v>
      </c>
      <c r="D206" s="6" t="str" cm="1">
        <f t="array" ref="D206">IFERROR(INDEX(F206:M206, MATCH(TRUE, F206:M206&lt;&gt;"-",0)),"")</f>
        <v>[{order:"205",result:"Germany 5-1 Scotland",playerday:"Jamal Musiala",year:"2024", category:"EURO",prow:["CC","DL","Played Euro 2024"], pcolumn: ["GER","GER","GER"],ylink:"https://www.uefa.com/euro2024/match/2036161--germany-vs-scotland/"}],</v>
      </c>
      <c r="E206" s="6" t="str">
        <f t="shared" si="15"/>
        <v>[{"order":"205","result":"Germany 5-1 Scotland","playerday":"Jamal Musiala","year":"2024", "category":"EURO","prow":["CC","DL","Played Euro 2024"], "pcolumn": ["GER","GER","GER"],"ylink":"https://www.uefa.com/euro2024/match/2036161--germany-vs-scotland/"}],</v>
      </c>
      <c r="F206" s="1" t="str">
        <f>IFERROR(_xlfn.XLOOKUP(C206,Champions!J:J,Champions!K:K),"-")</f>
        <v>-</v>
      </c>
      <c r="G206" s="1" t="str">
        <f>IFERROR(_xlfn.XLOOKUP($C206,EuropaL!J:J,EuropaL!K:K),"-")</f>
        <v>-</v>
      </c>
      <c r="H206" s="1" t="str">
        <f>IFERROR(_xlfn.XLOOKUP($C206,WC!J:J,WC!K:K),"-")</f>
        <v>-</v>
      </c>
      <c r="I206" s="1" t="str">
        <f>IFERROR(_xlfn.XLOOKUP($C206,EURO!J:J,EURO!K:K),"-")</f>
        <v>[{order:"205",result:"Germany 5-1 Scotland",playerday:"Jamal Musiala",year:"2024", category:"EURO",prow:["CC","DL","Played Euro 2024"], pcolumn: ["GER","GER","GER"],ylink:"https://www.uefa.com/euro2024/match/2036161--germany-vs-scotland/"}],</v>
      </c>
      <c r="J206" s="1" t="str">
        <f>IFERROR(_xlfn.XLOOKUP($C206,Other!J:J,Other!K:K),"-")</f>
        <v>-</v>
      </c>
      <c r="K206" s="1" t="str">
        <f>IFERROR(_xlfn.XLOOKUP($C206,Premier!J:J,Premier!K:K),"-")</f>
        <v>-</v>
      </c>
      <c r="L206" s="1" t="str">
        <f>IFERROR(_xlfn.XLOOKUP($C206,LaLiga!K:K,LaLiga!L:L),"-")</f>
        <v>-</v>
      </c>
      <c r="M206" s="1" t="str">
        <f>IFERROR(_xlfn.XLOOKUP($C206,SerieA!J:J,SerieA!K:K),"-")</f>
        <v>-</v>
      </c>
    </row>
    <row r="207" spans="1:13" x14ac:dyDescent="0.35">
      <c r="A207" s="3">
        <f t="shared" si="12"/>
        <v>45473</v>
      </c>
      <c r="B207" s="5">
        <f t="shared" si="13"/>
        <v>7</v>
      </c>
      <c r="C207" s="9">
        <f t="shared" si="14"/>
        <v>206</v>
      </c>
      <c r="D207" s="6" t="str" cm="1">
        <f t="array" ref="D207">IFERROR(INDEX(F207:M207, MATCH(TRUE, F207:M207&lt;&gt;"-",0)),"")</f>
        <v>[{order:"206",result:"Spain 3-0 Croatia",playerday:"Fabián Ruiz Peña",year:"2024", category:"EURO",prow:["Played Euro 2024","CC","ParisSG"], pcolumn: ["ESP","Napoli","startF"],ylink:"https://www.uefa.com/euro2024/match/2036163--spain-vs-croatia/"}],</v>
      </c>
      <c r="E207" s="6" t="str">
        <f t="shared" si="15"/>
        <v>[{"order":"206","result":"Spain 3-0 Croatia","playerday":"Fabián Ruiz Peña","year":"2024", "category":"EURO","prow":["Played Euro 2024","CC","ParisSG"], "pcolumn": ["ESP","Napoli","startF"],"ylink":"https://www.uefa.com/euro2024/match/2036163--spain-vs-croatia/"}],</v>
      </c>
      <c r="F207" s="1" t="str">
        <f>IFERROR(_xlfn.XLOOKUP(C207,Champions!J:J,Champions!K:K),"-")</f>
        <v>-</v>
      </c>
      <c r="G207" s="1" t="str">
        <f>IFERROR(_xlfn.XLOOKUP($C207,EuropaL!J:J,EuropaL!K:K),"-")</f>
        <v>-</v>
      </c>
      <c r="H207" s="1" t="str">
        <f>IFERROR(_xlfn.XLOOKUP($C207,WC!J:J,WC!K:K),"-")</f>
        <v>-</v>
      </c>
      <c r="I207" s="1" t="str">
        <f>IFERROR(_xlfn.XLOOKUP($C207,EURO!J:J,EURO!K:K),"-")</f>
        <v>[{order:"206",result:"Spain 3-0 Croatia",playerday:"Fabián Ruiz Peña",year:"2024", category:"EURO",prow:["Played Euro 2024","CC","ParisSG"], pcolumn: ["ESP","Napoli","startF"],ylink:"https://www.uefa.com/euro2024/match/2036163--spain-vs-croatia/"}],</v>
      </c>
      <c r="J207" s="1" t="str">
        <f>IFERROR(_xlfn.XLOOKUP($C207,Other!J:J,Other!K:K),"-")</f>
        <v>-</v>
      </c>
      <c r="K207" s="1" t="str">
        <f>IFERROR(_xlfn.XLOOKUP($C207,Premier!J:J,Premier!K:K),"-")</f>
        <v>-</v>
      </c>
      <c r="L207" s="1" t="str">
        <f>IFERROR(_xlfn.XLOOKUP($C207,LaLiga!K:K,LaLiga!L:L),"-")</f>
        <v>-</v>
      </c>
      <c r="M207" s="1" t="str">
        <f>IFERROR(_xlfn.XLOOKUP($C207,SerieA!J:J,SerieA!K:K),"-")</f>
        <v>-</v>
      </c>
    </row>
    <row r="208" spans="1:13" x14ac:dyDescent="0.35">
      <c r="A208" s="3">
        <f t="shared" si="12"/>
        <v>45474</v>
      </c>
      <c r="B208" s="5">
        <f t="shared" si="13"/>
        <v>1</v>
      </c>
      <c r="C208" s="9">
        <f t="shared" si="14"/>
        <v>207</v>
      </c>
      <c r="D208" s="6" t="str" cm="1">
        <f t="array" ref="D208">IFERROR(INDEX(F208:M208, MATCH(TRUE, F208:M208&lt;&gt;"-",0)),"")</f>
        <v>[{order:"207",result:"Spain 4-1 Georgia",playerday:"Giorgi Mamardashvili",year:"2024", category:"EURO",prow:["PO","CC","ESP"], pcolumn: ["Athletic","Valencia","Napoli"],ylink:"https://www.uefa.com/euro2024/match/2036199--spain-vs-georgia/"}],</v>
      </c>
      <c r="E208" s="6" t="str">
        <f t="shared" si="15"/>
        <v>[{"order":"207","result":"Spain 4-1 Georgia","playerday":"Giorgi Mamardashvili","year":"2024", "category":"EURO","prow":["PO","CC","ESP"], "pcolumn": ["Athletic","Valencia","Napoli"],"ylink":"https://www.uefa.com/euro2024/match/2036199--spain-vs-georgia/"}],</v>
      </c>
      <c r="F208" s="1" t="str">
        <f>IFERROR(_xlfn.XLOOKUP(C208,Champions!J:J,Champions!K:K),"-")</f>
        <v>-</v>
      </c>
      <c r="G208" s="1" t="str">
        <f>IFERROR(_xlfn.XLOOKUP($C208,EuropaL!J:J,EuropaL!K:K),"-")</f>
        <v>-</v>
      </c>
      <c r="H208" s="1" t="str">
        <f>IFERROR(_xlfn.XLOOKUP($C208,WC!J:J,WC!K:K),"-")</f>
        <v>-</v>
      </c>
      <c r="I208" s="1" t="str">
        <f>IFERROR(_xlfn.XLOOKUP($C208,EURO!J:J,EURO!K:K),"-")</f>
        <v>[{order:"207",result:"Spain 4-1 Georgia",playerday:"Giorgi Mamardashvili",year:"2024", category:"EURO",prow:["PO","CC","ESP"], pcolumn: ["Athletic","Valencia","Napoli"],ylink:"https://www.uefa.com/euro2024/match/2036199--spain-vs-georgia/"}],</v>
      </c>
      <c r="J208" s="1" t="str">
        <f>IFERROR(_xlfn.XLOOKUP($C208,Other!J:J,Other!K:K),"-")</f>
        <v>-</v>
      </c>
      <c r="K208" s="1" t="str">
        <f>IFERROR(_xlfn.XLOOKUP($C208,Premier!J:J,Premier!K:K),"-")</f>
        <v>-</v>
      </c>
      <c r="L208" s="1" t="str">
        <f>IFERROR(_xlfn.XLOOKUP($C208,LaLiga!K:K,LaLiga!L:L),"-")</f>
        <v>-</v>
      </c>
      <c r="M208" s="1" t="str">
        <f>IFERROR(_xlfn.XLOOKUP($C208,SerieA!J:J,SerieA!K:K),"-")</f>
        <v>-</v>
      </c>
    </row>
    <row r="209" spans="1:13" x14ac:dyDescent="0.35">
      <c r="A209" s="3">
        <f t="shared" si="12"/>
        <v>45475</v>
      </c>
      <c r="B209" s="5">
        <f t="shared" si="13"/>
        <v>2</v>
      </c>
      <c r="C209" s="9">
        <f t="shared" si="14"/>
        <v>208</v>
      </c>
      <c r="D209" s="6" t="str" cm="1">
        <f t="array" ref="D209">IFERROR(INDEX(F209:M209, MATCH(TRUE, F209:M209&lt;&gt;"-",0)),"")</f>
        <v>[{order:"208",result:"France 1-0 Belgium",playerday:"Jan Vertonghen",year:"2024", category:"EURO",prow:["BEL","FRA","DF"], pcolumn: ["Tottenham","Played Euro 2021","Played Euro 2024"],ylink:"https://www.uefa.com/euro2024/match/2036202--france-vs-belgium/"}],</v>
      </c>
      <c r="E209" s="6" t="str">
        <f t="shared" si="15"/>
        <v>[{"order":"208","result":"France 1-0 Belgium","playerday":"Jan Vertonghen","year":"2024", "category":"EURO","prow":["BEL","FRA","DF"], "pcolumn": ["Tottenham","Played Euro 2021","Played Euro 2024"],"ylink":"https://www.uefa.com/euro2024/match/2036202--france-vs-belgium/"}],</v>
      </c>
      <c r="F209" s="1" t="str">
        <f>IFERROR(_xlfn.XLOOKUP(C209,Champions!J:J,Champions!K:K),"-")</f>
        <v>-</v>
      </c>
      <c r="G209" s="1" t="str">
        <f>IFERROR(_xlfn.XLOOKUP($C209,EuropaL!J:J,EuropaL!K:K),"-")</f>
        <v>-</v>
      </c>
      <c r="H209" s="1" t="str">
        <f>IFERROR(_xlfn.XLOOKUP($C209,WC!J:J,WC!K:K),"-")</f>
        <v>-</v>
      </c>
      <c r="I209" s="1" t="str">
        <f>IFERROR(_xlfn.XLOOKUP($C209,EURO!J:J,EURO!K:K),"-")</f>
        <v>[{order:"208",result:"France 1-0 Belgium",playerday:"Jan Vertonghen",year:"2024", category:"EURO",prow:["BEL","FRA","DF"], pcolumn: ["Tottenham","Played Euro 2021","Played Euro 2024"],ylink:"https://www.uefa.com/euro2024/match/2036202--france-vs-belgium/"}],</v>
      </c>
      <c r="J209" s="1" t="str">
        <f>IFERROR(_xlfn.XLOOKUP($C209,Other!J:J,Other!K:K),"-")</f>
        <v>-</v>
      </c>
      <c r="K209" s="1" t="str">
        <f>IFERROR(_xlfn.XLOOKUP($C209,Premier!J:J,Premier!K:K),"-")</f>
        <v>-</v>
      </c>
      <c r="L209" s="1" t="str">
        <f>IFERROR(_xlfn.XLOOKUP($C209,LaLiga!K:K,LaLiga!L:L),"-")</f>
        <v>-</v>
      </c>
      <c r="M209" s="1" t="str">
        <f>IFERROR(_xlfn.XLOOKUP($C209,SerieA!J:J,SerieA!K:K),"-")</f>
        <v>-</v>
      </c>
    </row>
    <row r="210" spans="1:13" x14ac:dyDescent="0.35">
      <c r="A210" s="3">
        <f t="shared" si="12"/>
        <v>45476</v>
      </c>
      <c r="B210" s="5">
        <f t="shared" si="13"/>
        <v>3</v>
      </c>
      <c r="C210" s="9">
        <f t="shared" si="14"/>
        <v>209</v>
      </c>
      <c r="D210" s="6" t="str" cm="1">
        <f t="array" ref="D210">IFERROR(INDEX(F210:M210, MATCH(TRUE, F210:M210&lt;&gt;"-",0)),"")</f>
        <v>[{order:"209",result:"Romania 0-3 Netherlands",playerday:"Donyell Malen",year:"2024", category:"EURO",prow:["CC","DL","Played Euro 2024"], pcolumn: ["ROU","NED","Borussia"],ylink:"https://www.uefa.com/euro2024/match/2036203--romania-vs-netherlands/"}],</v>
      </c>
      <c r="E210" s="6" t="str">
        <f t="shared" si="15"/>
        <v>[{"order":"209","result":"Romania 0-3 Netherlands","playerday":"Donyell Malen","year":"2024", "category":"EURO","prow":["CC","DL","Played Euro 2024"], "pcolumn": ["ROU","NED","Borussia"],"ylink":"https://www.uefa.com/euro2024/match/2036203--romania-vs-netherlands/"}],</v>
      </c>
      <c r="F210" s="1" t="str">
        <f>IFERROR(_xlfn.XLOOKUP(C210,Champions!J:J,Champions!K:K),"-")</f>
        <v>-</v>
      </c>
      <c r="G210" s="1" t="str">
        <f>IFERROR(_xlfn.XLOOKUP($C210,EuropaL!J:J,EuropaL!K:K),"-")</f>
        <v>-</v>
      </c>
      <c r="H210" s="1" t="str">
        <f>IFERROR(_xlfn.XLOOKUP($C210,WC!J:J,WC!K:K),"-")</f>
        <v>-</v>
      </c>
      <c r="I210" s="1" t="str">
        <f>IFERROR(_xlfn.XLOOKUP($C210,EURO!J:J,EURO!K:K),"-")</f>
        <v>[{order:"209",result:"Romania 0-3 Netherlands",playerday:"Donyell Malen",year:"2024", category:"EURO",prow:["CC","DL","Played Euro 2024"], pcolumn: ["ROU","NED","Borussia"],ylink:"https://www.uefa.com/euro2024/match/2036203--romania-vs-netherlands/"}],</v>
      </c>
      <c r="J210" s="1" t="str">
        <f>IFERROR(_xlfn.XLOOKUP($C210,Other!J:J,Other!K:K),"-")</f>
        <v>-</v>
      </c>
      <c r="K210" s="1" t="str">
        <f>IFERROR(_xlfn.XLOOKUP($C210,Premier!J:J,Premier!K:K),"-")</f>
        <v>-</v>
      </c>
      <c r="L210" s="1" t="str">
        <f>IFERROR(_xlfn.XLOOKUP($C210,LaLiga!K:K,LaLiga!L:L),"-")</f>
        <v>-</v>
      </c>
      <c r="M210" s="1" t="str">
        <f>IFERROR(_xlfn.XLOOKUP($C210,SerieA!J:J,SerieA!K:K),"-")</f>
        <v>-</v>
      </c>
    </row>
    <row r="211" spans="1:13" x14ac:dyDescent="0.35">
      <c r="A211" s="3">
        <f t="shared" si="12"/>
        <v>45477</v>
      </c>
      <c r="B211" s="5">
        <f t="shared" si="13"/>
        <v>4</v>
      </c>
      <c r="C211" s="9">
        <f t="shared" si="14"/>
        <v>210</v>
      </c>
      <c r="D211" s="6" t="str" cm="1">
        <f t="array" ref="D211">IFERROR(INDEX(F211:M211, MATCH(TRUE, F211:M211&lt;&gt;"-",0)),"")</f>
        <v>[{order:"210",result:"Austria 1-2 Turkey",playerday:"Merih Demiral",year:"2024", category:"EURO",prow:["DL","CC","Played Euro 2024"], pcolumn: ["TUR","AUT","Juventus"],ylink:"https://www.uefa.com/euro2024/match/2036204--austria-vs-turkiye/"}],</v>
      </c>
      <c r="E211" s="6" t="str">
        <f t="shared" si="15"/>
        <v>[{"order":"210","result":"Austria 1-2 Turkey","playerday":"Merih Demiral","year":"2024", "category":"EURO","prow":["DL","CC","Played Euro 2024"], "pcolumn": ["TUR","AUT","Juventus"],"ylink":"https://www.uefa.com/euro2024/match/2036204--austria-vs-turkiye/"}],</v>
      </c>
      <c r="F211" s="1" t="str">
        <f>IFERROR(_xlfn.XLOOKUP(C211,Champions!J:J,Champions!K:K),"-")</f>
        <v>-</v>
      </c>
      <c r="G211" s="1" t="str">
        <f>IFERROR(_xlfn.XLOOKUP($C211,EuropaL!J:J,EuropaL!K:K),"-")</f>
        <v>-</v>
      </c>
      <c r="H211" s="1" t="str">
        <f>IFERROR(_xlfn.XLOOKUP($C211,WC!J:J,WC!K:K),"-")</f>
        <v>-</v>
      </c>
      <c r="I211" s="1" t="str">
        <f>IFERROR(_xlfn.XLOOKUP($C211,EURO!J:J,EURO!K:K),"-")</f>
        <v>[{order:"210",result:"Austria 1-2 Turkey",playerday:"Merih Demiral",year:"2024", category:"EURO",prow:["DL","CC","Played Euro 2024"], pcolumn: ["TUR","AUT","Juventus"],ylink:"https://www.uefa.com/euro2024/match/2036204--austria-vs-turkiye/"}],</v>
      </c>
      <c r="J211" s="1" t="str">
        <f>IFERROR(_xlfn.XLOOKUP($C211,Other!J:J,Other!K:K),"-")</f>
        <v>-</v>
      </c>
      <c r="K211" s="1" t="str">
        <f>IFERROR(_xlfn.XLOOKUP($C211,Premier!J:J,Premier!K:K),"-")</f>
        <v>-</v>
      </c>
      <c r="L211" s="1" t="str">
        <f>IFERROR(_xlfn.XLOOKUP($C211,LaLiga!K:K,LaLiga!L:L),"-")</f>
        <v>-</v>
      </c>
      <c r="M211" s="1" t="str">
        <f>IFERROR(_xlfn.XLOOKUP($C211,SerieA!J:J,SerieA!K:K),"-")</f>
        <v>-</v>
      </c>
    </row>
    <row r="212" spans="1:13" x14ac:dyDescent="0.35">
      <c r="A212" s="3">
        <f t="shared" si="12"/>
        <v>45478</v>
      </c>
      <c r="B212" s="5">
        <f t="shared" si="13"/>
        <v>5</v>
      </c>
      <c r="C212" s="9">
        <f t="shared" si="14"/>
        <v>211</v>
      </c>
      <c r="D212" s="6" t="str" cm="1">
        <f t="array" ref="D212">IFERROR(INDEX(F212:M212, MATCH(TRUE, F212:M212&lt;&gt;"-",0)),"")</f>
        <v>[{order:"211",result:"Russia 0-3 Spain",playerday:"Xavi Hernández",year:"2008", category:"EURO",prow:["Played Euro 2008","Played Euro 2008","Played Euro 2008"], pcolumn: ["ESP","ESP","ESP"],ylink:"https://www.youtube.com/watch?v=BZZPFftTnzk"}],</v>
      </c>
      <c r="E212" s="6" t="str">
        <f t="shared" si="15"/>
        <v>[{"order":"211","result":"Russia 0-3 Spain","playerday":"Xavi Hernández","year":"2008", "category":"EURO","prow":["Played Euro 2008","Played Euro 2008","Played Euro 2008"], "pcolumn": ["ESP","ESP","ESP"],"ylink":"https://www.youtube.com/watch?v=BZZPFftTnzk"}],</v>
      </c>
      <c r="F212" s="1" t="str">
        <f>IFERROR(_xlfn.XLOOKUP(C212,Champions!J:J,Champions!K:K),"-")</f>
        <v>-</v>
      </c>
      <c r="G212" s="1" t="str">
        <f>IFERROR(_xlfn.XLOOKUP($C212,EuropaL!J:J,EuropaL!K:K),"-")</f>
        <v>-</v>
      </c>
      <c r="H212" s="1" t="str">
        <f>IFERROR(_xlfn.XLOOKUP($C212,WC!J:J,WC!K:K),"-")</f>
        <v>-</v>
      </c>
      <c r="I212" s="1" t="str">
        <f>IFERROR(_xlfn.XLOOKUP($C212,EURO!J:J,EURO!K:K),"-")</f>
        <v>[{order:"211",result:"Russia 0-3 Spain",playerday:"Xavi Hernández",year:"2008", category:"EURO",prow:["Played Euro 2008","Played Euro 2008","Played Euro 2008"], pcolumn: ["ESP","ESP","ESP"],ylink:"https://www.youtube.com/watch?v=BZZPFftTnzk"}],</v>
      </c>
      <c r="J212" s="1" t="str">
        <f>IFERROR(_xlfn.XLOOKUP($C212,Other!J:J,Other!K:K),"-")</f>
        <v>-</v>
      </c>
      <c r="K212" s="1" t="str">
        <f>IFERROR(_xlfn.XLOOKUP($C212,Premier!J:J,Premier!K:K),"-")</f>
        <v>-</v>
      </c>
      <c r="L212" s="1" t="str">
        <f>IFERROR(_xlfn.XLOOKUP($C212,LaLiga!K:K,LaLiga!L:L),"-")</f>
        <v>-</v>
      </c>
      <c r="M212" s="1" t="str">
        <f>IFERROR(_xlfn.XLOOKUP($C212,SerieA!J:J,SerieA!K:K),"-")</f>
        <v>-</v>
      </c>
    </row>
    <row r="213" spans="1:13" x14ac:dyDescent="0.35">
      <c r="A213" s="3">
        <f t="shared" si="12"/>
        <v>45479</v>
      </c>
      <c r="B213" s="5">
        <f t="shared" si="13"/>
        <v>6</v>
      </c>
      <c r="C213" s="9">
        <f t="shared" si="14"/>
        <v>212</v>
      </c>
      <c r="D213" s="6" t="str" cm="1">
        <f t="array" ref="D213">IFERROR(INDEX(F213:M213, MATCH(TRUE, F213:M213&lt;&gt;"-",0)),"")</f>
        <v>[{order:"212",result:"Spain 2-1 Germany",playerday:"Mikel Merino",year:"2024", category:"EURO",prow:["CC","ESP","GER"], pcolumn: ["Real Madrid","Played Euro 2024","Borussia"],ylink:"https://www.uefa.com/euro2024/match/2036205--spain-vs-germany/"}],</v>
      </c>
      <c r="E213" s="6" t="str">
        <f t="shared" si="15"/>
        <v>[{"order":"212","result":"Spain 2-1 Germany","playerday":"Mikel Merino","year":"2024", "category":"EURO","prow":["CC","ESP","GER"], "pcolumn": ["Real Madrid","Played Euro 2024","Borussia"],"ylink":"https://www.uefa.com/euro2024/match/2036205--spain-vs-germany/"}],</v>
      </c>
      <c r="F213" s="1" t="str">
        <f>IFERROR(_xlfn.XLOOKUP(C213,Champions!J:J,Champions!K:K),"-")</f>
        <v>-</v>
      </c>
      <c r="G213" s="1" t="str">
        <f>IFERROR(_xlfn.XLOOKUP($C213,EuropaL!J:J,EuropaL!K:K),"-")</f>
        <v>-</v>
      </c>
      <c r="H213" s="1" t="str">
        <f>IFERROR(_xlfn.XLOOKUP($C213,WC!J:J,WC!K:K),"-")</f>
        <v>-</v>
      </c>
      <c r="I213" s="1" t="str">
        <f>IFERROR(_xlfn.XLOOKUP($C213,EURO!J:J,EURO!K:K),"-")</f>
        <v>[{order:"212",result:"Spain 2-1 Germany",playerday:"Mikel Merino",year:"2024", category:"EURO",prow:["CC","ESP","GER"], pcolumn: ["Real Madrid","Played Euro 2024","Borussia"],ylink:"https://www.uefa.com/euro2024/match/2036205--spain-vs-germany/"}],</v>
      </c>
      <c r="J213" s="1" t="str">
        <f>IFERROR(_xlfn.XLOOKUP($C213,Other!J:J,Other!K:K),"-")</f>
        <v>-</v>
      </c>
      <c r="K213" s="1" t="str">
        <f>IFERROR(_xlfn.XLOOKUP($C213,Premier!J:J,Premier!K:K),"-")</f>
        <v>-</v>
      </c>
      <c r="L213" s="1" t="str">
        <f>IFERROR(_xlfn.XLOOKUP($C213,LaLiga!K:K,LaLiga!L:L),"-")</f>
        <v>-</v>
      </c>
      <c r="M213" s="1" t="str">
        <f>IFERROR(_xlfn.XLOOKUP($C213,SerieA!J:J,SerieA!K:K),"-")</f>
        <v>-</v>
      </c>
    </row>
    <row r="214" spans="1:13" x14ac:dyDescent="0.35">
      <c r="A214" s="3">
        <f t="shared" si="12"/>
        <v>45480</v>
      </c>
      <c r="B214" s="5">
        <f t="shared" si="13"/>
        <v>7</v>
      </c>
      <c r="C214" s="9">
        <f t="shared" si="14"/>
        <v>213</v>
      </c>
      <c r="D214" s="6" t="str" cm="1">
        <f t="array" ref="D214">IFERROR(INDEX(F214:M214, MATCH(TRUE, F214:M214&lt;&gt;"-",0)),"")</f>
        <v>[{order:"213",result:"Portugal 0-0 France",playerday:"Ousmane Dembélé",year:"2024", category:"EURO",prow:["Played Euro 2021","FRA","POR"], pcolumn: ["Barcelona","ParisSG","Played Euro 2024"],ylink:"https://www.uefa.com/euro2024/match/2036206--portugal-vs-france/"}],</v>
      </c>
      <c r="E214" s="6" t="str">
        <f t="shared" si="15"/>
        <v>[{"order":"213","result":"Portugal 0-0 France","playerday":"Ousmane Dembélé","year":"2024", "category":"EURO","prow":["Played Euro 2021","FRA","POR"], "pcolumn": ["Barcelona","ParisSG","Played Euro 2024"],"ylink":"https://www.uefa.com/euro2024/match/2036206--portugal-vs-france/"}],</v>
      </c>
      <c r="F214" s="1" t="str">
        <f>IFERROR(_xlfn.XLOOKUP(C214,Champions!J:J,Champions!K:K),"-")</f>
        <v>-</v>
      </c>
      <c r="G214" s="1" t="str">
        <f>IFERROR(_xlfn.XLOOKUP($C214,EuropaL!J:J,EuropaL!K:K),"-")</f>
        <v>-</v>
      </c>
      <c r="H214" s="1" t="str">
        <f>IFERROR(_xlfn.XLOOKUP($C214,WC!J:J,WC!K:K),"-")</f>
        <v>-</v>
      </c>
      <c r="I214" s="1" t="str">
        <f>IFERROR(_xlfn.XLOOKUP($C214,EURO!J:J,EURO!K:K),"-")</f>
        <v>[{order:"213",result:"Portugal 0-0 France",playerday:"Ousmane Dembélé",year:"2024", category:"EURO",prow:["Played Euro 2021","FRA","POR"], pcolumn: ["Barcelona","ParisSG","Played Euro 2024"],ylink:"https://www.uefa.com/euro2024/match/2036206--portugal-vs-france/"}],</v>
      </c>
      <c r="J214" s="1" t="str">
        <f>IFERROR(_xlfn.XLOOKUP($C214,Other!J:J,Other!K:K),"-")</f>
        <v>-</v>
      </c>
      <c r="K214" s="1" t="str">
        <f>IFERROR(_xlfn.XLOOKUP($C214,Premier!J:J,Premier!K:K),"-")</f>
        <v>-</v>
      </c>
      <c r="L214" s="1" t="str">
        <f>IFERROR(_xlfn.XLOOKUP($C214,LaLiga!K:K,LaLiga!L:L),"-")</f>
        <v>-</v>
      </c>
      <c r="M214" s="1" t="str">
        <f>IFERROR(_xlfn.XLOOKUP($C214,SerieA!J:J,SerieA!K:K),"-")</f>
        <v>-</v>
      </c>
    </row>
    <row r="215" spans="1:13" x14ac:dyDescent="0.35">
      <c r="A215" s="3">
        <f t="shared" si="12"/>
        <v>45481</v>
      </c>
      <c r="B215" s="5">
        <f t="shared" si="13"/>
        <v>1</v>
      </c>
      <c r="C215" s="9">
        <f t="shared" si="14"/>
        <v>214</v>
      </c>
      <c r="D215" s="6" t="str" cm="1">
        <f t="array" ref="D215">IFERROR(INDEX(F215:M215, MATCH(TRUE, F215:M215&lt;&gt;"-",0)),"")</f>
        <v>[{order:"214",result:"England 1-1 Switzerland",playerday:"Bukayo Saka",year:"2024", category:"EURO",prow:["Arsenal","Played Euro 2024","Played Euro 2021"], pcolumn: ["ENG","SUI","startB"],ylink:"https://www.uefa.com/euro2024/match/2036208--england-vs-switzerland/"}],</v>
      </c>
      <c r="E215" s="6" t="str">
        <f t="shared" si="15"/>
        <v>[{"order":"214","result":"England 1-1 Switzerland","playerday":"Bukayo Saka","year":"2024", "category":"EURO","prow":["Arsenal","Played Euro 2024","Played Euro 2021"], "pcolumn": ["ENG","SUI","startB"],"ylink":"https://www.uefa.com/euro2024/match/2036208--england-vs-switzerland/"}],</v>
      </c>
      <c r="F215" s="1" t="str">
        <f>IFERROR(_xlfn.XLOOKUP(C215,Champions!J:J,Champions!K:K),"-")</f>
        <v>-</v>
      </c>
      <c r="G215" s="1" t="str">
        <f>IFERROR(_xlfn.XLOOKUP($C215,EuropaL!J:J,EuropaL!K:K),"-")</f>
        <v>-</v>
      </c>
      <c r="H215" s="1" t="str">
        <f>IFERROR(_xlfn.XLOOKUP($C215,WC!J:J,WC!K:K),"-")</f>
        <v>-</v>
      </c>
      <c r="I215" s="1" t="str">
        <f>IFERROR(_xlfn.XLOOKUP($C215,EURO!J:J,EURO!K:K),"-")</f>
        <v>[{order:"214",result:"England 1-1 Switzerland",playerday:"Bukayo Saka",year:"2024", category:"EURO",prow:["Arsenal","Played Euro 2024","Played Euro 2021"], pcolumn: ["ENG","SUI","startB"],ylink:"https://www.uefa.com/euro2024/match/2036208--england-vs-switzerland/"}],</v>
      </c>
      <c r="J215" s="1" t="str">
        <f>IFERROR(_xlfn.XLOOKUP($C215,Other!J:J,Other!K:K),"-")</f>
        <v>-</v>
      </c>
      <c r="K215" s="1" t="str">
        <f>IFERROR(_xlfn.XLOOKUP($C215,Premier!J:J,Premier!K:K),"-")</f>
        <v>-</v>
      </c>
      <c r="L215" s="1" t="str">
        <f>IFERROR(_xlfn.XLOOKUP($C215,LaLiga!K:K,LaLiga!L:L),"-")</f>
        <v>-</v>
      </c>
      <c r="M215" s="1" t="str">
        <f>IFERROR(_xlfn.XLOOKUP($C215,SerieA!J:J,SerieA!K:K),"-")</f>
        <v>-</v>
      </c>
    </row>
    <row r="216" spans="1:13" x14ac:dyDescent="0.35">
      <c r="A216" s="3">
        <f t="shared" si="12"/>
        <v>45482</v>
      </c>
      <c r="B216" s="5">
        <f t="shared" si="13"/>
        <v>2</v>
      </c>
      <c r="C216" s="9">
        <f t="shared" si="14"/>
        <v>215</v>
      </c>
      <c r="D216" s="6" t="str" cm="1">
        <f t="array" ref="D216">IFERROR(INDEX(F216:M216, MATCH(TRUE, F216:M216&lt;&gt;"-",0)),"")</f>
        <v>[{order:"215",result:"Netherlands 2-1 Turkey",playerday:"Stefan de Vrij",year:"2024", category:"EURO",prow:["DF","Played Euro 2024","Inter"], pcolumn: ["NED","TUR","startS"],ylink:"https://www.uefa.com/euro2024/match/2036207--netherlands-vs-turkiye/"}],</v>
      </c>
      <c r="E216" s="6" t="str">
        <f t="shared" si="15"/>
        <v>[{"order":"215","result":"Netherlands 2-1 Turkey","playerday":"Stefan de Vrij","year":"2024", "category":"EURO","prow":["DF","Played Euro 2024","Inter"], "pcolumn": ["NED","TUR","startS"],"ylink":"https://www.uefa.com/euro2024/match/2036207--netherlands-vs-turkiye/"}],</v>
      </c>
      <c r="F216" s="1" t="str">
        <f>IFERROR(_xlfn.XLOOKUP(C216,Champions!J:J,Champions!K:K),"-")</f>
        <v>-</v>
      </c>
      <c r="G216" s="1" t="str">
        <f>IFERROR(_xlfn.XLOOKUP($C216,EuropaL!J:J,EuropaL!K:K),"-")</f>
        <v>-</v>
      </c>
      <c r="H216" s="1" t="str">
        <f>IFERROR(_xlfn.XLOOKUP($C216,WC!J:J,WC!K:K),"-")</f>
        <v>-</v>
      </c>
      <c r="I216" s="1" t="str">
        <f>IFERROR(_xlfn.XLOOKUP($C216,EURO!J:J,EURO!K:K),"-")</f>
        <v>[{order:"215",result:"Netherlands 2-1 Turkey",playerday:"Stefan de Vrij",year:"2024", category:"EURO",prow:["DF","Played Euro 2024","Inter"], pcolumn: ["NED","TUR","startS"],ylink:"https://www.uefa.com/euro2024/match/2036207--netherlands-vs-turkiye/"}],</v>
      </c>
      <c r="J216" s="1" t="str">
        <f>IFERROR(_xlfn.XLOOKUP($C216,Other!J:J,Other!K:K),"-")</f>
        <v>-</v>
      </c>
      <c r="K216" s="1" t="str">
        <f>IFERROR(_xlfn.XLOOKUP($C216,Premier!J:J,Premier!K:K),"-")</f>
        <v>-</v>
      </c>
      <c r="L216" s="1" t="str">
        <f>IFERROR(_xlfn.XLOOKUP($C216,LaLiga!K:K,LaLiga!L:L),"-")</f>
        <v>-</v>
      </c>
      <c r="M216" s="1" t="str">
        <f>IFERROR(_xlfn.XLOOKUP($C216,SerieA!J:J,SerieA!K:K),"-")</f>
        <v>-</v>
      </c>
    </row>
    <row r="217" spans="1:13" x14ac:dyDescent="0.35">
      <c r="A217" s="3">
        <f t="shared" si="12"/>
        <v>45483</v>
      </c>
      <c r="B217" s="5">
        <f t="shared" si="13"/>
        <v>3</v>
      </c>
      <c r="C217" s="9">
        <f t="shared" si="14"/>
        <v>216</v>
      </c>
      <c r="D217" s="6" t="str" cm="1">
        <f t="array" ref="D217">IFERROR(INDEX(F217:M217, MATCH(TRUE, F217:M217&lt;&gt;"-",0)),"")</f>
        <v>[{order:"216",result:"Spain 2-1 France",playerday:"Lamine Yamal",year:"2024", category:"EURO",prow:["Played Euro 2024","Barcelona","startL"], pcolumn: ["ESP","FRA","LaLigaWin"],ylink:"https://www.youtube.com/watch?v=qaEOReDl9Dw"}],</v>
      </c>
      <c r="E217" s="6" t="str">
        <f t="shared" si="15"/>
        <v>[{"order":"216","result":"Spain 2-1 France","playerday":"Lamine Yamal","year":"2024", "category":"EURO","prow":["Played Euro 2024","Barcelona","startL"], "pcolumn": ["ESP","FRA","LaLigaWin"],"ylink":"https://www.youtube.com/watch?v=qaEOReDl9Dw"}],</v>
      </c>
      <c r="F217" s="1" t="str">
        <f>IFERROR(_xlfn.XLOOKUP(C217,Champions!J:J,Champions!K:K),"-")</f>
        <v>-</v>
      </c>
      <c r="G217" s="1" t="str">
        <f>IFERROR(_xlfn.XLOOKUP($C217,EuropaL!J:J,EuropaL!K:K),"-")</f>
        <v>-</v>
      </c>
      <c r="H217" s="1" t="str">
        <f>IFERROR(_xlfn.XLOOKUP($C217,WC!J:J,WC!K:K),"-")</f>
        <v>-</v>
      </c>
      <c r="I217" s="1" t="str">
        <f>IFERROR(_xlfn.XLOOKUP($C217,EURO!J:J,EURO!K:K),"-")</f>
        <v>[{order:"216",result:"Spain 2-1 France",playerday:"Lamine Yamal",year:"2024", category:"EURO",prow:["Played Euro 2024","Barcelona","startL"], pcolumn: ["ESP","FRA","LaLigaWin"],ylink:"https://www.youtube.com/watch?v=qaEOReDl9Dw"}],</v>
      </c>
      <c r="J217" s="1" t="str">
        <f>IFERROR(_xlfn.XLOOKUP($C217,Other!J:J,Other!K:K),"-")</f>
        <v>-</v>
      </c>
      <c r="K217" s="1" t="str">
        <f>IFERROR(_xlfn.XLOOKUP($C217,Premier!J:J,Premier!K:K),"-")</f>
        <v>-</v>
      </c>
      <c r="L217" s="1" t="str">
        <f>IFERROR(_xlfn.XLOOKUP($C217,LaLiga!K:K,LaLiga!L:L),"-")</f>
        <v>-</v>
      </c>
      <c r="M217" s="1" t="str">
        <f>IFERROR(_xlfn.XLOOKUP($C217,SerieA!J:J,SerieA!K:K),"-")</f>
        <v>-</v>
      </c>
    </row>
    <row r="218" spans="1:13" x14ac:dyDescent="0.35">
      <c r="A218" s="3">
        <f t="shared" si="12"/>
        <v>45484</v>
      </c>
      <c r="B218" s="5">
        <f t="shared" si="13"/>
        <v>4</v>
      </c>
      <c r="C218" s="9">
        <f t="shared" si="14"/>
        <v>217</v>
      </c>
      <c r="D218" s="6" t="str" cm="1">
        <f t="array" ref="D218">IFERROR(INDEX(F218:M218, MATCH(TRUE, F218:M218&lt;&gt;"-",0)),"")</f>
        <v>[{order:"217",result:"Netherlands 1-2 England",playerday:"Harry Kane",year:"2024", category:"EURO",prow:["Tottenham","DL","Played Euro 2024"], pcolumn: ["ENG","NED","startH"],ylink:"https://www.uefa.com/euro2024/match/2036210--netherlands-vs-england/"}],</v>
      </c>
      <c r="E218" s="6" t="str">
        <f t="shared" si="15"/>
        <v>[{"order":"217","result":"Netherlands 1-2 England","playerday":"Harry Kane","year":"2024", "category":"EURO","prow":["Tottenham","DL","Played Euro 2024"], "pcolumn": ["ENG","NED","startH"],"ylink":"https://www.uefa.com/euro2024/match/2036210--netherlands-vs-england/"}],</v>
      </c>
      <c r="F218" s="1" t="str">
        <f>IFERROR(_xlfn.XLOOKUP(C218,Champions!J:J,Champions!K:K),"-")</f>
        <v>-</v>
      </c>
      <c r="G218" s="1" t="str">
        <f>IFERROR(_xlfn.XLOOKUP($C218,EuropaL!J:J,EuropaL!K:K),"-")</f>
        <v>-</v>
      </c>
      <c r="H218" s="1" t="str">
        <f>IFERROR(_xlfn.XLOOKUP($C218,WC!J:J,WC!K:K),"-")</f>
        <v>-</v>
      </c>
      <c r="I218" s="1" t="str">
        <f>IFERROR(_xlfn.XLOOKUP($C218,EURO!J:J,EURO!K:K),"-")</f>
        <v>[{order:"217",result:"Netherlands 1-2 England",playerday:"Harry Kane",year:"2024", category:"EURO",prow:["Tottenham","DL","Played Euro 2024"], pcolumn: ["ENG","NED","startH"],ylink:"https://www.uefa.com/euro2024/match/2036210--netherlands-vs-england/"}],</v>
      </c>
      <c r="J218" s="1" t="str">
        <f>IFERROR(_xlfn.XLOOKUP($C218,Other!J:J,Other!K:K),"-")</f>
        <v>-</v>
      </c>
      <c r="K218" s="1" t="str">
        <f>IFERROR(_xlfn.XLOOKUP($C218,Premier!J:J,Premier!K:K),"-")</f>
        <v>-</v>
      </c>
      <c r="L218" s="1" t="str">
        <f>IFERROR(_xlfn.XLOOKUP($C218,LaLiga!K:K,LaLiga!L:L),"-")</f>
        <v>-</v>
      </c>
      <c r="M218" s="1" t="str">
        <f>IFERROR(_xlfn.XLOOKUP($C218,SerieA!J:J,SerieA!K:K),"-")</f>
        <v>-</v>
      </c>
    </row>
    <row r="219" spans="1:13" x14ac:dyDescent="0.35">
      <c r="A219" s="3">
        <f t="shared" si="12"/>
        <v>45485</v>
      </c>
      <c r="B219" s="5">
        <f t="shared" si="13"/>
        <v>5</v>
      </c>
      <c r="C219" s="9">
        <f t="shared" si="14"/>
        <v>218</v>
      </c>
      <c r="D219" s="6" t="str" cm="1">
        <f t="array" ref="D219">IFERROR(INDEX(F219:M219, MATCH(TRUE, F219:M219&lt;&gt;"-",0)),"")</f>
        <v>[{order:"218",result:"Argentina 2-0 Canada",playerday:"Julián Álvarez",year:"2024", category:"Other",prow:["Played WC 2022","WC01","Atletico"], pcolumn: ["ARG","startJ","Man City"],ylink:"https://www.youtube.com/watch?v=WbaYUxzsabM"}],</v>
      </c>
      <c r="E219" s="6" t="str">
        <f t="shared" si="15"/>
        <v>[{"order":"218","result":"Argentina 2-0 Canada","playerday":"Julián Álvarez","year":"2024", "category":"Other","prow":["Played WC 2022","WC01","Atletico"], "pcolumn": ["ARG","startJ","Man City"],"ylink":"https://www.youtube.com/watch?v=WbaYUxzsabM"}],</v>
      </c>
      <c r="F219" s="1" t="str">
        <f>IFERROR(_xlfn.XLOOKUP(C219,Champions!J:J,Champions!K:K),"-")</f>
        <v>-</v>
      </c>
      <c r="G219" s="1" t="str">
        <f>IFERROR(_xlfn.XLOOKUP($C219,EuropaL!J:J,EuropaL!K:K),"-")</f>
        <v>-</v>
      </c>
      <c r="H219" s="1" t="str">
        <f>IFERROR(_xlfn.XLOOKUP($C219,WC!J:J,WC!K:K),"-")</f>
        <v>-</v>
      </c>
      <c r="I219" s="1" t="str">
        <f>IFERROR(_xlfn.XLOOKUP($C219,EURO!J:J,EURO!K:K),"-")</f>
        <v>-</v>
      </c>
      <c r="J219" s="1" t="str">
        <f>IFERROR(_xlfn.XLOOKUP($C219,Other!J:J,Other!K:K),"-")</f>
        <v>[{order:"218",result:"Argentina 2-0 Canada",playerday:"Julián Álvarez",year:"2024", category:"Other",prow:["Played WC 2022","WC01","Atletico"], pcolumn: ["ARG","startJ","Man City"],ylink:"https://www.youtube.com/watch?v=WbaYUxzsabM"}],</v>
      </c>
      <c r="K219" s="1" t="str">
        <f>IFERROR(_xlfn.XLOOKUP($C219,Premier!J:J,Premier!K:K),"-")</f>
        <v>-</v>
      </c>
      <c r="L219" s="1" t="str">
        <f>IFERROR(_xlfn.XLOOKUP($C219,LaLiga!K:K,LaLiga!L:L),"-")</f>
        <v>-</v>
      </c>
      <c r="M219" s="1" t="str">
        <f>IFERROR(_xlfn.XLOOKUP($C219,SerieA!J:J,SerieA!K:K),"-")</f>
        <v>-</v>
      </c>
    </row>
    <row r="220" spans="1:13" x14ac:dyDescent="0.35">
      <c r="A220" s="3">
        <f t="shared" si="12"/>
        <v>45486</v>
      </c>
      <c r="B220" s="5">
        <f t="shared" si="13"/>
        <v>6</v>
      </c>
      <c r="C220" s="9">
        <f t="shared" si="14"/>
        <v>219</v>
      </c>
      <c r="D220" s="6" t="str" cm="1">
        <f t="array" ref="D220">IFERROR(INDEX(F220:M220, MATCH(TRUE, F220:M220&lt;&gt;"-",0)),"")</f>
        <v>[{order:"219",result:"Uruguay 0-0 Brazil",playerday:"Sergio Rochet",year:"2024", category:"Other",prow:["PO","DL","Played WC 2018"], pcolumn: ["URU","BRA","COL"],ylink:"https://www.youtube.com/watch?v=I-M2e5yWQ3w"}],</v>
      </c>
      <c r="E220" s="6" t="str">
        <f t="shared" si="15"/>
        <v>[{"order":"219","result":"Uruguay 0-0 Brazil","playerday":"Sergio Rochet","year":"2024", "category":"Other","prow":["PO","DL","Played WC 2018"], "pcolumn": ["URU","BRA","COL"],"ylink":"https://www.youtube.com/watch?v=I-M2e5yWQ3w"}],</v>
      </c>
      <c r="F220" s="1" t="str">
        <f>IFERROR(_xlfn.XLOOKUP(C220,Champions!J:J,Champions!K:K),"-")</f>
        <v>-</v>
      </c>
      <c r="G220" s="1" t="str">
        <f>IFERROR(_xlfn.XLOOKUP($C220,EuropaL!J:J,EuropaL!K:K),"-")</f>
        <v>-</v>
      </c>
      <c r="H220" s="1" t="str">
        <f>IFERROR(_xlfn.XLOOKUP($C220,WC!J:J,WC!K:K),"-")</f>
        <v>-</v>
      </c>
      <c r="I220" s="1" t="str">
        <f>IFERROR(_xlfn.XLOOKUP($C220,EURO!J:J,EURO!K:K),"-")</f>
        <v>-</v>
      </c>
      <c r="J220" s="1" t="str">
        <f>IFERROR(_xlfn.XLOOKUP($C220,Other!J:J,Other!K:K),"-")</f>
        <v>[{order:"219",result:"Uruguay 0-0 Brazil",playerday:"Sergio Rochet",year:"2024", category:"Other",prow:["PO","DL","Played WC 2018"], pcolumn: ["URU","BRA","COL"],ylink:"https://www.youtube.com/watch?v=I-M2e5yWQ3w"}],</v>
      </c>
      <c r="K220" s="1" t="str">
        <f>IFERROR(_xlfn.XLOOKUP($C220,Premier!J:J,Premier!K:K),"-")</f>
        <v>-</v>
      </c>
      <c r="L220" s="1" t="str">
        <f>IFERROR(_xlfn.XLOOKUP($C220,LaLiga!K:K,LaLiga!L:L),"-")</f>
        <v>-</v>
      </c>
      <c r="M220" s="1" t="str">
        <f>IFERROR(_xlfn.XLOOKUP($C220,SerieA!J:J,SerieA!K:K),"-")</f>
        <v>-</v>
      </c>
    </row>
    <row r="221" spans="1:13" x14ac:dyDescent="0.35">
      <c r="A221" s="3">
        <f t="shared" si="12"/>
        <v>45487</v>
      </c>
      <c r="B221" s="5">
        <f t="shared" si="13"/>
        <v>7</v>
      </c>
      <c r="C221" s="9">
        <f t="shared" si="14"/>
        <v>220</v>
      </c>
      <c r="D221" s="6" t="str" cm="1">
        <f t="array" ref="D221">IFERROR(INDEX(F221:M221, MATCH(TRUE, F221:M221&lt;&gt;"-",0)),"")</f>
        <v>[{order:"220",result:"France 2-1 Italy",playerday:"David Trezeguet",year:"2000", category:"EURO",prow:["FRA","ITA","Inter"], pcolumn: ["Played Euro 2000","Played Euro 2000","Played Euro 2000"],ylink:"https://www.youtube.com/watch?v=knul03Emmwk"}],</v>
      </c>
      <c r="E221" s="6" t="str">
        <f t="shared" si="15"/>
        <v>[{"order":"220","result":"France 2-1 Italy","playerday":"David Trezeguet","year":"2000", "category":"EURO","prow":["FRA","ITA","Inter"], "pcolumn": ["Played Euro 2000","Played Euro 2000","Played Euro 2000"],"ylink":"https://www.youtube.com/watch?v=knul03Emmwk"}],</v>
      </c>
      <c r="F221" s="1" t="str">
        <f>IFERROR(_xlfn.XLOOKUP(C221,Champions!J:J,Champions!K:K),"-")</f>
        <v>-</v>
      </c>
      <c r="G221" s="1" t="str">
        <f>IFERROR(_xlfn.XLOOKUP($C221,EuropaL!J:J,EuropaL!K:K),"-")</f>
        <v>-</v>
      </c>
      <c r="H221" s="1" t="str">
        <f>IFERROR(_xlfn.XLOOKUP($C221,WC!J:J,WC!K:K),"-")</f>
        <v>-</v>
      </c>
      <c r="I221" s="1" t="str">
        <f>IFERROR(_xlfn.XLOOKUP($C221,EURO!J:J,EURO!K:K),"-")</f>
        <v>[{order:"220",result:"France 2-1 Italy",playerday:"David Trezeguet",year:"2000", category:"EURO",prow:["FRA","ITA","Inter"], pcolumn: ["Played Euro 2000","Played Euro 2000","Played Euro 2000"],ylink:"https://www.youtube.com/watch?v=knul03Emmwk"}],</v>
      </c>
      <c r="J221" s="1" t="str">
        <f>IFERROR(_xlfn.XLOOKUP($C221,Other!J:J,Other!K:K),"-")</f>
        <v>-</v>
      </c>
      <c r="K221" s="1" t="str">
        <f>IFERROR(_xlfn.XLOOKUP($C221,Premier!J:J,Premier!K:K),"-")</f>
        <v>-</v>
      </c>
      <c r="L221" s="1" t="str">
        <f>IFERROR(_xlfn.XLOOKUP($C221,LaLiga!K:K,LaLiga!L:L),"-")</f>
        <v>-</v>
      </c>
      <c r="M221" s="1" t="str">
        <f>IFERROR(_xlfn.XLOOKUP($C221,SerieA!J:J,SerieA!K:K),"-")</f>
        <v>-</v>
      </c>
    </row>
    <row r="222" spans="1:13" x14ac:dyDescent="0.35">
      <c r="A222" s="3">
        <f t="shared" si="12"/>
        <v>45488</v>
      </c>
      <c r="B222" s="5">
        <f t="shared" si="13"/>
        <v>1</v>
      </c>
      <c r="C222" s="9">
        <f t="shared" si="14"/>
        <v>221</v>
      </c>
      <c r="D222" s="6" t="str" cm="1">
        <f t="array" ref="D222">IFERROR(INDEX(F222:M222, MATCH(TRUE, F222:M222&lt;&gt;"-",0)),"")</f>
        <v>[{order:"221",result:"Spain 2-1 England",playerday:"Nico Williams",year:"2024", category:"EURO",prow:["Played Euro 2024","ESP","DL"], pcolumn: ["Athletic","Chelsea","noliga"],ylink:"https://www.youtube.com/watch?v=HfoSxXNi2FA"}],</v>
      </c>
      <c r="E222" s="6" t="str">
        <f t="shared" si="15"/>
        <v>[{"order":"221","result":"Spain 2-1 England","playerday":"Nico Williams","year":"2024", "category":"EURO","prow":["Played Euro 2024","ESP","DL"], "pcolumn": ["Athletic","Chelsea","noliga"],"ylink":"https://www.youtube.com/watch?v=HfoSxXNi2FA"}],</v>
      </c>
      <c r="F222" s="1" t="str">
        <f>IFERROR(_xlfn.XLOOKUP(C222,Champions!J:J,Champions!K:K),"-")</f>
        <v>-</v>
      </c>
      <c r="G222" s="1" t="str">
        <f>IFERROR(_xlfn.XLOOKUP($C222,EuropaL!J:J,EuropaL!K:K),"-")</f>
        <v>-</v>
      </c>
      <c r="H222" s="1" t="str">
        <f>IFERROR(_xlfn.XLOOKUP($C222,WC!J:J,WC!K:K),"-")</f>
        <v>-</v>
      </c>
      <c r="I222" s="1" t="str">
        <f>IFERROR(_xlfn.XLOOKUP($C222,EURO!J:J,EURO!K:K),"-")</f>
        <v>[{order:"221",result:"Spain 2-1 England",playerday:"Nico Williams",year:"2024", category:"EURO",prow:["Played Euro 2024","ESP","DL"], pcolumn: ["Athletic","Chelsea","noliga"],ylink:"https://www.youtube.com/watch?v=HfoSxXNi2FA"}],</v>
      </c>
      <c r="J222" s="1" t="str">
        <f>IFERROR(_xlfn.XLOOKUP($C222,Other!J:J,Other!K:K),"-")</f>
        <v>-</v>
      </c>
      <c r="K222" s="1" t="str">
        <f>IFERROR(_xlfn.XLOOKUP($C222,Premier!J:J,Premier!K:K),"-")</f>
        <v>-</v>
      </c>
      <c r="L222" s="1" t="str">
        <f>IFERROR(_xlfn.XLOOKUP($C222,LaLiga!K:K,LaLiga!L:L),"-")</f>
        <v>-</v>
      </c>
      <c r="M222" s="1" t="str">
        <f>IFERROR(_xlfn.XLOOKUP($C222,SerieA!J:J,SerieA!K:K),"-")</f>
        <v>-</v>
      </c>
    </row>
    <row r="223" spans="1:13" x14ac:dyDescent="0.35">
      <c r="A223" s="3">
        <f t="shared" si="12"/>
        <v>45489</v>
      </c>
      <c r="B223" s="5">
        <f t="shared" si="13"/>
        <v>2</v>
      </c>
      <c r="C223" s="9">
        <f t="shared" si="14"/>
        <v>222</v>
      </c>
      <c r="D223" s="6" t="str" cm="1">
        <f t="array" ref="D223">IFERROR(INDEX(F223:M223, MATCH(TRUE, F223:M223&lt;&gt;"-",0)),"")</f>
        <v>[{order:"222",result:"Argentina 1-0 Colombia",playerday:"Lautaro Martínez",year:"2024", category:"Other",prow:["Inter","Atletico","startL"], pcolumn: ["ARG","COL","Played WC 2022"],ylink:"https://www.youtube.com/watch?v=aa6qyQDBCqY"}],</v>
      </c>
      <c r="E223" s="6" t="str">
        <f t="shared" si="15"/>
        <v>[{"order":"222","result":"Argentina 1-0 Colombia","playerday":"Lautaro Martínez","year":"2024", "category":"Other","prow":["Inter","Atletico","startL"], "pcolumn": ["ARG","COL","Played WC 2022"],"ylink":"https://www.youtube.com/watch?v=aa6qyQDBCqY"}],</v>
      </c>
      <c r="F223" s="1" t="str">
        <f>IFERROR(_xlfn.XLOOKUP(C223,Champions!J:J,Champions!K:K),"-")</f>
        <v>-</v>
      </c>
      <c r="G223" s="1" t="str">
        <f>IFERROR(_xlfn.XLOOKUP($C223,EuropaL!J:J,EuropaL!K:K),"-")</f>
        <v>-</v>
      </c>
      <c r="H223" s="1" t="str">
        <f>IFERROR(_xlfn.XLOOKUP($C223,WC!J:J,WC!K:K),"-")</f>
        <v>-</v>
      </c>
      <c r="I223" s="1" t="str">
        <f>IFERROR(_xlfn.XLOOKUP($C223,EURO!J:J,EURO!K:K),"-")</f>
        <v>-</v>
      </c>
      <c r="J223" s="1" t="str">
        <f>IFERROR(_xlfn.XLOOKUP($C223,Other!J:J,Other!K:K),"-")</f>
        <v>[{order:"222",result:"Argentina 1-0 Colombia",playerday:"Lautaro Martínez",year:"2024", category:"Other",prow:["Inter","Atletico","startL"], pcolumn: ["ARG","COL","Played WC 2022"],ylink:"https://www.youtube.com/watch?v=aa6qyQDBCqY"}],</v>
      </c>
      <c r="K223" s="1" t="str">
        <f>IFERROR(_xlfn.XLOOKUP($C223,Premier!J:J,Premier!K:K),"-")</f>
        <v>-</v>
      </c>
      <c r="L223" s="1" t="str">
        <f>IFERROR(_xlfn.XLOOKUP($C223,LaLiga!K:K,LaLiga!L:L),"-")</f>
        <v>-</v>
      </c>
      <c r="M223" s="1" t="str">
        <f>IFERROR(_xlfn.XLOOKUP($C223,SerieA!J:J,SerieA!K:K),"-")</f>
        <v>-</v>
      </c>
    </row>
    <row r="224" spans="1:13" x14ac:dyDescent="0.35">
      <c r="A224" s="3">
        <f t="shared" si="12"/>
        <v>45490</v>
      </c>
      <c r="B224" s="5">
        <f t="shared" si="13"/>
        <v>3</v>
      </c>
      <c r="C224" s="9">
        <f t="shared" si="14"/>
        <v>223</v>
      </c>
      <c r="D224" s="6" t="str" cm="1">
        <f t="array" ref="D224">IFERROR(INDEX(F224:M224, MATCH(TRUE, F224:M224&lt;&gt;"-",0)),"")</f>
        <v>[{order:"223",result:"Brazil 1-7 Germany",playerday:"Thomas Müller",year:"2014", category:"World Cup",prow:["Played WC 2014","DF","DL"], pcolumn: ["BRA","GER","WC01"],ylink:"https://www.youtube.com/watch?v=a7IMPsyQg6k"}],</v>
      </c>
      <c r="E224" s="6" t="str">
        <f t="shared" si="15"/>
        <v>[{"order":"223","result":"Brazil 1-7 Germany","playerday":"Thomas Müller","year":"2014", "category":"World Cup","prow":["Played WC 2014","DF","DL"], "pcolumn": ["BRA","GER","WC01"],"ylink":"https://www.youtube.com/watch?v=a7IMPsyQg6k"}],</v>
      </c>
      <c r="F224" s="1" t="str">
        <f>IFERROR(_xlfn.XLOOKUP(C224,Champions!J:J,Champions!K:K),"-")</f>
        <v>-</v>
      </c>
      <c r="G224" s="1" t="str">
        <f>IFERROR(_xlfn.XLOOKUP($C224,EuropaL!J:J,EuropaL!K:K),"-")</f>
        <v>-</v>
      </c>
      <c r="H224" s="1" t="str">
        <f>IFERROR(_xlfn.XLOOKUP($C224,WC!J:J,WC!K:K),"-")</f>
        <v>[{order:"223",result:"Brazil 1-7 Germany",playerday:"Thomas Müller",year:"2014", category:"World Cup",prow:["Played WC 2014","DF","DL"], pcolumn: ["BRA","GER","WC01"],ylink:"https://www.youtube.com/watch?v=a7IMPsyQg6k"}],</v>
      </c>
      <c r="I224" s="1" t="str">
        <f>IFERROR(_xlfn.XLOOKUP($C224,EURO!J:J,EURO!K:K),"-")</f>
        <v>-</v>
      </c>
      <c r="J224" s="1" t="str">
        <f>IFERROR(_xlfn.XLOOKUP($C224,Other!J:J,Other!K:K),"-")</f>
        <v>-</v>
      </c>
      <c r="K224" s="1" t="str">
        <f>IFERROR(_xlfn.XLOOKUP($C224,Premier!J:J,Premier!K:K),"-")</f>
        <v>-</v>
      </c>
      <c r="L224" s="1" t="str">
        <f>IFERROR(_xlfn.XLOOKUP($C224,LaLiga!K:K,LaLiga!L:L),"-")</f>
        <v>-</v>
      </c>
      <c r="M224" s="1" t="str">
        <f>IFERROR(_xlfn.XLOOKUP($C224,SerieA!J:J,SerieA!K:K),"-")</f>
        <v>-</v>
      </c>
    </row>
    <row r="225" spans="1:13" x14ac:dyDescent="0.35">
      <c r="A225" s="3">
        <f t="shared" si="12"/>
        <v>45491</v>
      </c>
      <c r="B225" s="5">
        <f t="shared" si="13"/>
        <v>4</v>
      </c>
      <c r="C225" s="9">
        <f t="shared" si="14"/>
        <v>224</v>
      </c>
      <c r="D225" s="6" t="str" cm="1">
        <f t="array" ref="D225">IFERROR(INDEX(F225:M225, MATCH(TRUE, F225:M225&lt;&gt;"-",0)),"")</f>
        <v>[{order:"224",result:"Italy 1-0 Australia",playerday:"Francesco Totti",year:"2006", category:"World Cup",prow:["Played WC 2006","DL","CC"], pcolumn: ["Roma","Inter","AUS"],ylink:"https://www.youtube.com/watch?v=tkOuuIpfXNs"}],</v>
      </c>
      <c r="E225" s="6" t="str">
        <f t="shared" si="15"/>
        <v>[{"order":"224","result":"Italy 1-0 Australia","playerday":"Francesco Totti","year":"2006", "category":"World Cup","prow":["Played WC 2006","DL","CC"], "pcolumn": ["Roma","Inter","AUS"],"ylink":"https://www.youtube.com/watch?v=tkOuuIpfXNs"}],</v>
      </c>
      <c r="F225" s="1" t="str">
        <f>IFERROR(_xlfn.XLOOKUP(C225,Champions!J:J,Champions!K:K),"-")</f>
        <v>-</v>
      </c>
      <c r="G225" s="1" t="str">
        <f>IFERROR(_xlfn.XLOOKUP($C225,EuropaL!J:J,EuropaL!K:K),"-")</f>
        <v>-</v>
      </c>
      <c r="H225" s="1" t="str">
        <f>IFERROR(_xlfn.XLOOKUP($C225,WC!J:J,WC!K:K),"-")</f>
        <v>[{order:"224",result:"Italy 1-0 Australia",playerday:"Francesco Totti",year:"2006", category:"World Cup",prow:["Played WC 2006","DL","CC"], pcolumn: ["Roma","Inter","AUS"],ylink:"https://www.youtube.com/watch?v=tkOuuIpfXNs"}],</v>
      </c>
      <c r="I225" s="1" t="str">
        <f>IFERROR(_xlfn.XLOOKUP($C225,EURO!J:J,EURO!K:K),"-")</f>
        <v>-</v>
      </c>
      <c r="J225" s="1" t="str">
        <f>IFERROR(_xlfn.XLOOKUP($C225,Other!J:J,Other!K:K),"-")</f>
        <v>-</v>
      </c>
      <c r="K225" s="1" t="str">
        <f>IFERROR(_xlfn.XLOOKUP($C225,Premier!J:J,Premier!K:K),"-")</f>
        <v>-</v>
      </c>
      <c r="L225" s="1" t="str">
        <f>IFERROR(_xlfn.XLOOKUP($C225,LaLiga!K:K,LaLiga!L:L),"-")</f>
        <v>-</v>
      </c>
      <c r="M225" s="1" t="str">
        <f>IFERROR(_xlfn.XLOOKUP($C225,SerieA!J:J,SerieA!K:K),"-")</f>
        <v>-</v>
      </c>
    </row>
    <row r="226" spans="1:13" x14ac:dyDescent="0.35">
      <c r="A226" s="3">
        <f t="shared" si="12"/>
        <v>45492</v>
      </c>
      <c r="B226" s="5">
        <f t="shared" si="13"/>
        <v>5</v>
      </c>
      <c r="C226" s="9">
        <f t="shared" si="14"/>
        <v>225</v>
      </c>
      <c r="D226" s="6" t="str" cm="1">
        <f t="array" ref="D226">IFERROR(INDEX(F226:M226, MATCH(TRUE, F226:M226&lt;&gt;"-",0)),"")</f>
        <v>[{order:"225",result:"Spain 2-0 France",playerday:"Xabi Alonso",year:"2012", category:"EURO",prow:["CC","Played Euro 2012","Real Madrid"], pcolumn: ["ESP","FRA","Liverpool"],ylink:"https://www.youtube.com/watch?v=GVdK_uqMs0s"}],</v>
      </c>
      <c r="E226" s="6" t="str">
        <f t="shared" si="15"/>
        <v>[{"order":"225","result":"Spain 2-0 France","playerday":"Xabi Alonso","year":"2012", "category":"EURO","prow":["CC","Played Euro 2012","Real Madrid"], "pcolumn": ["ESP","FRA","Liverpool"],"ylink":"https://www.youtube.com/watch?v=GVdK_uqMs0s"}],</v>
      </c>
      <c r="F226" s="1" t="str">
        <f>IFERROR(_xlfn.XLOOKUP(C226,Champions!J:J,Champions!K:K),"-")</f>
        <v>-</v>
      </c>
      <c r="G226" s="1" t="str">
        <f>IFERROR(_xlfn.XLOOKUP($C226,EuropaL!J:J,EuropaL!K:K),"-")</f>
        <v>-</v>
      </c>
      <c r="H226" s="1" t="str">
        <f>IFERROR(_xlfn.XLOOKUP($C226,WC!J:J,WC!K:K),"-")</f>
        <v>-</v>
      </c>
      <c r="I226" s="1" t="str">
        <f>IFERROR(_xlfn.XLOOKUP($C226,EURO!J:J,EURO!K:K),"-")</f>
        <v>[{order:"225",result:"Spain 2-0 France",playerday:"Xabi Alonso",year:"2012", category:"EURO",prow:["CC","Played Euro 2012","Real Madrid"], pcolumn: ["ESP","FRA","Liverpool"],ylink:"https://www.youtube.com/watch?v=GVdK_uqMs0s"}],</v>
      </c>
      <c r="J226" s="1" t="str">
        <f>IFERROR(_xlfn.XLOOKUP($C226,Other!J:J,Other!K:K),"-")</f>
        <v>-</v>
      </c>
      <c r="K226" s="1" t="str">
        <f>IFERROR(_xlfn.XLOOKUP($C226,Premier!J:J,Premier!K:K),"-")</f>
        <v>-</v>
      </c>
      <c r="L226" s="1" t="str">
        <f>IFERROR(_xlfn.XLOOKUP($C226,LaLiga!K:K,LaLiga!L:L),"-")</f>
        <v>-</v>
      </c>
      <c r="M226" s="1" t="str">
        <f>IFERROR(_xlfn.XLOOKUP($C226,SerieA!J:J,SerieA!K:K),"-")</f>
        <v>-</v>
      </c>
    </row>
    <row r="227" spans="1:13" x14ac:dyDescent="0.35">
      <c r="A227" s="3">
        <f t="shared" si="12"/>
        <v>45493</v>
      </c>
      <c r="B227" s="5">
        <f t="shared" si="13"/>
        <v>6</v>
      </c>
      <c r="C227" s="9">
        <f t="shared" si="14"/>
        <v>226</v>
      </c>
      <c r="D227" s="6" t="str" cm="1">
        <f t="array" ref="D227">IFERROR(INDEX(F227:M227, MATCH(TRUE, F227:M227&lt;&gt;"-",0)),"")</f>
        <v>[{order:"226",result:"Celtic 1-0 Man Utd",playerday:"Shunsuke Nakamura",year:"2006", category:"Champions",prow:["CC","DL","Played WC 2006"], pcolumn: ["Celtic","Man Utd","JPN"],ylink:"https://www.youtube.com/watch?v=fXfvXW5aMx0"}],</v>
      </c>
      <c r="E227" s="6" t="str">
        <f t="shared" si="15"/>
        <v>[{"order":"226","result":"Celtic 1-0 Man Utd","playerday":"Shunsuke Nakamura","year":"2006", "category":"Champions","prow":["CC","DL","Played WC 2006"], "pcolumn": ["Celtic","Man Utd","JPN"],"ylink":"https://www.youtube.com/watch?v=fXfvXW5aMx0"}],</v>
      </c>
      <c r="F227" s="1" t="str">
        <f>IFERROR(_xlfn.XLOOKUP(C227,Champions!J:J,Champions!K:K),"-")</f>
        <v>[{order:"226",result:"Celtic 1-0 Man Utd",playerday:"Shunsuke Nakamura",year:"2006", category:"Champions",prow:["CC","DL","Played WC 2006"], pcolumn: ["Celtic","Man Utd","JPN"],ylink:"https://www.youtube.com/watch?v=fXfvXW5aMx0"}],</v>
      </c>
      <c r="G227" s="1" t="str">
        <f>IFERROR(_xlfn.XLOOKUP($C227,EuropaL!J:J,EuropaL!K:K),"-")</f>
        <v>-</v>
      </c>
      <c r="H227" s="1" t="str">
        <f>IFERROR(_xlfn.XLOOKUP($C227,WC!J:J,WC!K:K),"-")</f>
        <v>-</v>
      </c>
      <c r="I227" s="1" t="str">
        <f>IFERROR(_xlfn.XLOOKUP($C227,EURO!J:J,EURO!K:K),"-")</f>
        <v>-</v>
      </c>
      <c r="J227" s="1" t="str">
        <f>IFERROR(_xlfn.XLOOKUP($C227,Other!J:J,Other!K:K),"-")</f>
        <v>-</v>
      </c>
      <c r="K227" s="1" t="str">
        <f>IFERROR(_xlfn.XLOOKUP($C227,Premier!J:J,Premier!K:K),"-")</f>
        <v>-</v>
      </c>
      <c r="L227" s="1" t="str">
        <f>IFERROR(_xlfn.XLOOKUP($C227,LaLiga!K:K,LaLiga!L:L),"-")</f>
        <v>-</v>
      </c>
      <c r="M227" s="1" t="str">
        <f>IFERROR(_xlfn.XLOOKUP($C227,SerieA!J:J,SerieA!K:K),"-")</f>
        <v>-</v>
      </c>
    </row>
    <row r="228" spans="1:13" x14ac:dyDescent="0.35">
      <c r="A228" s="3">
        <f t="shared" si="12"/>
        <v>45494</v>
      </c>
      <c r="B228" s="5">
        <f t="shared" si="13"/>
        <v>7</v>
      </c>
      <c r="C228" s="9">
        <f t="shared" si="14"/>
        <v>227</v>
      </c>
      <c r="D228" s="6" t="str" cm="1">
        <f t="array" ref="D228">IFERROR(INDEX(F228:M228, MATCH(TRUE, F228:M228&lt;&gt;"-",0)),"")</f>
        <v>[{order:"227",result:"Bayern 4-0 Barcelona",playerday:"Thomas Müller",year:"2013", category:"Champions",prow:["Bayern","Barcelona","DL"], pcolumn: ["NED","GER","ChampionsWin"],ylink:"https://www.youtube.com/watch?v=edxN-HOlMMY"}],</v>
      </c>
      <c r="E228" s="6" t="str">
        <f t="shared" si="15"/>
        <v>[{"order":"227","result":"Bayern 4-0 Barcelona","playerday":"Thomas Müller","year":"2013", "category":"Champions","prow":["Bayern","Barcelona","DL"], "pcolumn": ["NED","GER","ChampionsWin"],"ylink":"https://www.youtube.com/watch?v=edxN-HOlMMY"}],</v>
      </c>
      <c r="F228" s="1" t="str">
        <f>IFERROR(_xlfn.XLOOKUP(C228,Champions!J:J,Champions!K:K),"-")</f>
        <v>[{order:"227",result:"Bayern 4-0 Barcelona",playerday:"Thomas Müller",year:"2013", category:"Champions",prow:["Bayern","Barcelona","DL"], pcolumn: ["NED","GER","ChampionsWin"],ylink:"https://www.youtube.com/watch?v=edxN-HOlMMY"}],</v>
      </c>
      <c r="G228" s="1" t="str">
        <f>IFERROR(_xlfn.XLOOKUP($C228,EuropaL!J:J,EuropaL!K:K),"-")</f>
        <v>-</v>
      </c>
      <c r="H228" s="1" t="str">
        <f>IFERROR(_xlfn.XLOOKUP($C228,WC!J:J,WC!K:K),"-")</f>
        <v>-</v>
      </c>
      <c r="I228" s="1" t="str">
        <f>IFERROR(_xlfn.XLOOKUP($C228,EURO!J:J,EURO!K:K),"-")</f>
        <v>-</v>
      </c>
      <c r="J228" s="1" t="str">
        <f>IFERROR(_xlfn.XLOOKUP($C228,Other!J:J,Other!K:K),"-")</f>
        <v>-</v>
      </c>
      <c r="K228" s="1" t="str">
        <f>IFERROR(_xlfn.XLOOKUP($C228,Premier!J:J,Premier!K:K),"-")</f>
        <v>-</v>
      </c>
      <c r="L228" s="1" t="str">
        <f>IFERROR(_xlfn.XLOOKUP($C228,LaLiga!K:K,LaLiga!L:L),"-")</f>
        <v>-</v>
      </c>
      <c r="M228" s="1" t="str">
        <f>IFERROR(_xlfn.XLOOKUP($C228,SerieA!J:J,SerieA!K:K),"-")</f>
        <v>-</v>
      </c>
    </row>
    <row r="229" spans="1:13" x14ac:dyDescent="0.35">
      <c r="A229" s="3">
        <f t="shared" si="12"/>
        <v>45495</v>
      </c>
      <c r="B229" s="5">
        <f t="shared" si="13"/>
        <v>1</v>
      </c>
      <c r="C229" s="9">
        <f t="shared" si="14"/>
        <v>228</v>
      </c>
      <c r="D229" s="6" t="str" cm="1">
        <f t="array" ref="D229">IFERROR(INDEX(F229:M229, MATCH(TRUE, F229:M229&lt;&gt;"-",0)),"")</f>
        <v>[{order:"228",result:"Lazio 4-4 Milan",playerday:"Andriy Shevchenko",year:"1999", category:"SerieA",prow:["SerieAWin","DL","CC"], pcolumn: ["Lazio","Milan","ITA"],ylink:"https://www.youtube.com/watch?v=KC9f9JaIF2I"}],</v>
      </c>
      <c r="E229" s="6" t="str">
        <f t="shared" si="15"/>
        <v>[{"order":"228","result":"Lazio 4-4 Milan","playerday":"Andriy Shevchenko","year":"1999", "category":"SerieA","prow":["SerieAWin","DL","CC"], "pcolumn": ["Lazio","Milan","ITA"],"ylink":"https://www.youtube.com/watch?v=KC9f9JaIF2I"}],</v>
      </c>
      <c r="F229" s="1" t="str">
        <f>IFERROR(_xlfn.XLOOKUP(C229,Champions!J:J,Champions!K:K),"-")</f>
        <v>-</v>
      </c>
      <c r="G229" s="1" t="str">
        <f>IFERROR(_xlfn.XLOOKUP($C229,EuropaL!J:J,EuropaL!K:K),"-")</f>
        <v>-</v>
      </c>
      <c r="H229" s="1" t="str">
        <f>IFERROR(_xlfn.XLOOKUP($C229,WC!J:J,WC!K:K),"-")</f>
        <v>-</v>
      </c>
      <c r="I229" s="1" t="str">
        <f>IFERROR(_xlfn.XLOOKUP($C229,EURO!J:J,EURO!K:K),"-")</f>
        <v>-</v>
      </c>
      <c r="J229" s="1" t="str">
        <f>IFERROR(_xlfn.XLOOKUP($C229,Other!J:J,Other!K:K),"-")</f>
        <v>-</v>
      </c>
      <c r="K229" s="1" t="str">
        <f>IFERROR(_xlfn.XLOOKUP($C229,Premier!J:J,Premier!K:K),"-")</f>
        <v>-</v>
      </c>
      <c r="L229" s="1" t="str">
        <f>IFERROR(_xlfn.XLOOKUP($C229,LaLiga!K:K,LaLiga!L:L),"-")</f>
        <v>-</v>
      </c>
      <c r="M229" s="1" t="str">
        <f>IFERROR(_xlfn.XLOOKUP($C229,SerieA!J:J,SerieA!K:K),"-")</f>
        <v>[{order:"228",result:"Lazio 4-4 Milan",playerday:"Andriy Shevchenko",year:"1999", category:"SerieA",prow:["SerieAWin","DL","CC"], pcolumn: ["Lazio","Milan","ITA"],ylink:"https://www.youtube.com/watch?v=KC9f9JaIF2I"}],</v>
      </c>
    </row>
    <row r="230" spans="1:13" x14ac:dyDescent="0.35">
      <c r="A230" s="3">
        <f t="shared" si="12"/>
        <v>45496</v>
      </c>
      <c r="B230" s="5">
        <f t="shared" si="13"/>
        <v>2</v>
      </c>
      <c r="C230" s="9">
        <f t="shared" si="14"/>
        <v>229</v>
      </c>
      <c r="D230" s="6" t="str" cm="1">
        <f t="array" ref="D230">IFERROR(INDEX(F230:M230, MATCH(TRUE, F230:M230&lt;&gt;"-",0)),"")</f>
        <v>[{order:"229",result:"Liverpool 3-2 Galatasaray",playerday:"Peter Crouch",year:"2006", category:"Champions",prow:["DL","Played WC 2006","ChampionsWin"], pcolumn: ["Liverpool","Galatasaray","ENG"],ylink:"https://www.youtube.com/watch?v=21rjSEuf6fA"}],</v>
      </c>
      <c r="E230" s="6" t="str">
        <f t="shared" si="15"/>
        <v>[{"order":"229","result":"Liverpool 3-2 Galatasaray","playerday":"Peter Crouch","year":"2006", "category":"Champions","prow":["DL","Played WC 2006","ChampionsWin"], "pcolumn": ["Liverpool","Galatasaray","ENG"],"ylink":"https://www.youtube.com/watch?v=21rjSEuf6fA"}],</v>
      </c>
      <c r="F230" s="1" t="str">
        <f>IFERROR(_xlfn.XLOOKUP(C230,Champions!J:J,Champions!K:K),"-")</f>
        <v>[{order:"229",result:"Liverpool 3-2 Galatasaray",playerday:"Peter Crouch",year:"2006", category:"Champions",prow:["DL","Played WC 2006","ChampionsWin"], pcolumn: ["Liverpool","Galatasaray","ENG"],ylink:"https://www.youtube.com/watch?v=21rjSEuf6fA"}],</v>
      </c>
      <c r="G230" s="1" t="str">
        <f>IFERROR(_xlfn.XLOOKUP($C230,EuropaL!J:J,EuropaL!K:K),"-")</f>
        <v>-</v>
      </c>
      <c r="H230" s="1" t="str">
        <f>IFERROR(_xlfn.XLOOKUP($C230,WC!J:J,WC!K:K),"-")</f>
        <v>-</v>
      </c>
      <c r="I230" s="1" t="str">
        <f>IFERROR(_xlfn.XLOOKUP($C230,EURO!J:J,EURO!K:K),"-")</f>
        <v>-</v>
      </c>
      <c r="J230" s="1" t="str">
        <f>IFERROR(_xlfn.XLOOKUP($C230,Other!J:J,Other!K:K),"-")</f>
        <v>-</v>
      </c>
      <c r="K230" s="1" t="str">
        <f>IFERROR(_xlfn.XLOOKUP($C230,Premier!J:J,Premier!K:K),"-")</f>
        <v>-</v>
      </c>
      <c r="L230" s="1" t="str">
        <f>IFERROR(_xlfn.XLOOKUP($C230,LaLiga!K:K,LaLiga!L:L),"-")</f>
        <v>-</v>
      </c>
      <c r="M230" s="1" t="str">
        <f>IFERROR(_xlfn.XLOOKUP($C230,SerieA!J:J,SerieA!K:K),"-")</f>
        <v>-</v>
      </c>
    </row>
    <row r="231" spans="1:13" x14ac:dyDescent="0.35">
      <c r="A231" s="3">
        <f t="shared" si="12"/>
        <v>45497</v>
      </c>
      <c r="B231" s="5">
        <f t="shared" si="13"/>
        <v>3</v>
      </c>
      <c r="C231" s="9">
        <f t="shared" si="14"/>
        <v>230</v>
      </c>
      <c r="D231" s="6" t="str" cm="1">
        <f t="array" ref="D231">IFERROR(INDEX(F231:M231, MATCH(TRUE, F231:M231&lt;&gt;"-",0)),"")</f>
        <v>[{order:"230",result:"Man City 1-2 Man Utd",playerday:"Kobbie Mainoo",year:"2024", category:"Other",prow:["Man City","Man Utd","CC"], pcolumn: ["ARG","ENG","startK"],ylink:"https://www.youtube.com/watch?v=Ih0limtdYS8"}],</v>
      </c>
      <c r="E231" s="6" t="str">
        <f t="shared" si="15"/>
        <v>[{"order":"230","result":"Man City 1-2 Man Utd","playerday":"Kobbie Mainoo","year":"2024", "category":"Other","prow":["Man City","Man Utd","CC"], "pcolumn": ["ARG","ENG","startK"],"ylink":"https://www.youtube.com/watch?v=Ih0limtdYS8"}],</v>
      </c>
      <c r="F231" s="1" t="str">
        <f>IFERROR(_xlfn.XLOOKUP(C231,Champions!J:J,Champions!K:K),"-")</f>
        <v>-</v>
      </c>
      <c r="G231" s="1" t="str">
        <f>IFERROR(_xlfn.XLOOKUP($C231,EuropaL!J:J,EuropaL!K:K),"-")</f>
        <v>-</v>
      </c>
      <c r="H231" s="1" t="str">
        <f>IFERROR(_xlfn.XLOOKUP($C231,WC!J:J,WC!K:K),"-")</f>
        <v>-</v>
      </c>
      <c r="I231" s="1" t="str">
        <f>IFERROR(_xlfn.XLOOKUP($C231,EURO!J:J,EURO!K:K),"-")</f>
        <v>-</v>
      </c>
      <c r="J231" s="1" t="str">
        <f>IFERROR(_xlfn.XLOOKUP($C231,Other!J:J,Other!K:K),"-")</f>
        <v>[{order:"230",result:"Man City 1-2 Man Utd",playerday:"Kobbie Mainoo",year:"2024", category:"Other",prow:["Man City","Man Utd","CC"], pcolumn: ["ARG","ENG","startK"],ylink:"https://www.youtube.com/watch?v=Ih0limtdYS8"}],</v>
      </c>
      <c r="K231" s="1" t="str">
        <f>IFERROR(_xlfn.XLOOKUP($C231,Premier!J:J,Premier!K:K),"-")</f>
        <v>-</v>
      </c>
      <c r="L231" s="1" t="str">
        <f>IFERROR(_xlfn.XLOOKUP($C231,LaLiga!K:K,LaLiga!L:L),"-")</f>
        <v>-</v>
      </c>
      <c r="M231" s="1" t="str">
        <f>IFERROR(_xlfn.XLOOKUP($C231,SerieA!J:J,SerieA!K:K),"-")</f>
        <v>-</v>
      </c>
    </row>
    <row r="232" spans="1:13" x14ac:dyDescent="0.35">
      <c r="A232" s="3">
        <f t="shared" si="12"/>
        <v>45498</v>
      </c>
      <c r="B232" s="5">
        <f t="shared" si="13"/>
        <v>4</v>
      </c>
      <c r="C232" s="9">
        <f t="shared" si="14"/>
        <v>231</v>
      </c>
      <c r="D232" s="6" t="str" cm="1">
        <f t="array" ref="D232">IFERROR(INDEX(F232:M232, MATCH(TRUE, F232:M232&lt;&gt;"-",0)),"")</f>
        <v>[{order:"231",result:"Cameroon 1-0 Brazil",playerday:"Vincent Aboubakar",year:"2022", category:"World Cup",prow:["DL","CC","Played WC 2022"], pcolumn: ["CMR","BRA","Porto"],ylink:"https://www.youtube.com/watch?v=rFgLU123HTE"}],</v>
      </c>
      <c r="E232" s="6" t="str">
        <f t="shared" si="15"/>
        <v>[{"order":"231","result":"Cameroon 1-0 Brazil","playerday":"Vincent Aboubakar","year":"2022", "category":"World Cup","prow":["DL","CC","Played WC 2022"], "pcolumn": ["CMR","BRA","Porto"],"ylink":"https://www.youtube.com/watch?v=rFgLU123HTE"}],</v>
      </c>
      <c r="F232" s="1" t="str">
        <f>IFERROR(_xlfn.XLOOKUP(C232,Champions!J:J,Champions!K:K),"-")</f>
        <v>-</v>
      </c>
      <c r="G232" s="1" t="str">
        <f>IFERROR(_xlfn.XLOOKUP($C232,EuropaL!J:J,EuropaL!K:K),"-")</f>
        <v>-</v>
      </c>
      <c r="H232" s="1" t="str">
        <f>IFERROR(_xlfn.XLOOKUP($C232,WC!J:J,WC!K:K),"-")</f>
        <v>[{order:"231",result:"Cameroon 1-0 Brazil",playerday:"Vincent Aboubakar",year:"2022", category:"World Cup",prow:["DL","CC","Played WC 2022"], pcolumn: ["CMR","BRA","Porto"],ylink:"https://www.youtube.com/watch?v=rFgLU123HTE"}],</v>
      </c>
      <c r="I232" s="1" t="str">
        <f>IFERROR(_xlfn.XLOOKUP($C232,EURO!J:J,EURO!K:K),"-")</f>
        <v>-</v>
      </c>
      <c r="J232" s="1" t="str">
        <f>IFERROR(_xlfn.XLOOKUP($C232,Other!J:J,Other!K:K),"-")</f>
        <v>-</v>
      </c>
      <c r="K232" s="1" t="str">
        <f>IFERROR(_xlfn.XLOOKUP($C232,Premier!J:J,Premier!K:K),"-")</f>
        <v>-</v>
      </c>
      <c r="L232" s="1" t="str">
        <f>IFERROR(_xlfn.XLOOKUP($C232,LaLiga!K:K,LaLiga!L:L),"-")</f>
        <v>-</v>
      </c>
      <c r="M232" s="1" t="str">
        <f>IFERROR(_xlfn.XLOOKUP($C232,SerieA!J:J,SerieA!K:K),"-")</f>
        <v>-</v>
      </c>
    </row>
    <row r="233" spans="1:13" x14ac:dyDescent="0.35">
      <c r="A233" s="3">
        <f t="shared" si="12"/>
        <v>45499</v>
      </c>
      <c r="B233" s="5">
        <f t="shared" si="13"/>
        <v>5</v>
      </c>
      <c r="C233" s="9">
        <f t="shared" si="14"/>
        <v>232</v>
      </c>
      <c r="D233" s="6" t="str" cm="1">
        <f t="array" ref="D233">IFERROR(INDEX(F233:M233, MATCH(TRUE, F233:M233&lt;&gt;"-",0)),"")</f>
        <v>[{order:"232",result:"Portugal 4-0 Spain",playerday:"Nani",year:"2010", category:"Other",prow:["POR","POR","POR"], pcolumn: ["Sporting","Man Utd","Played WC 2010"],ylink:"https://www.youtube.com/shorts/aYAhV4g8qqc"}],</v>
      </c>
      <c r="E233" s="6" t="str">
        <f t="shared" si="15"/>
        <v>[{"order":"232","result":"Portugal 4-0 Spain","playerday":"Nani","year":"2010", "category":"Other","prow":["POR","POR","POR"], "pcolumn": ["Sporting","Man Utd","Played WC 2010"],"ylink":"https://www.youtube.com/shorts/aYAhV4g8qqc"}],</v>
      </c>
      <c r="F233" s="1" t="str">
        <f>IFERROR(_xlfn.XLOOKUP(C233,Champions!J:J,Champions!K:K),"-")</f>
        <v>-</v>
      </c>
      <c r="G233" s="1" t="str">
        <f>IFERROR(_xlfn.XLOOKUP($C233,EuropaL!J:J,EuropaL!K:K),"-")</f>
        <v>-</v>
      </c>
      <c r="H233" s="1" t="str">
        <f>IFERROR(_xlfn.XLOOKUP($C233,WC!J:J,WC!K:K),"-")</f>
        <v>-</v>
      </c>
      <c r="I233" s="1" t="str">
        <f>IFERROR(_xlfn.XLOOKUP($C233,EURO!J:J,EURO!K:K),"-")</f>
        <v>-</v>
      </c>
      <c r="J233" s="1" t="str">
        <f>IFERROR(_xlfn.XLOOKUP($C233,Other!J:J,Other!K:K),"-")</f>
        <v>[{order:"232",result:"Portugal 4-0 Spain",playerday:"Nani",year:"2010", category:"Other",prow:["POR","POR","POR"], pcolumn: ["Sporting","Man Utd","Played WC 2010"],ylink:"https://www.youtube.com/shorts/aYAhV4g8qqc"}],</v>
      </c>
      <c r="K233" s="1" t="str">
        <f>IFERROR(_xlfn.XLOOKUP($C233,Premier!J:J,Premier!K:K),"-")</f>
        <v>-</v>
      </c>
      <c r="L233" s="1" t="str">
        <f>IFERROR(_xlfn.XLOOKUP($C233,LaLiga!K:K,LaLiga!L:L),"-")</f>
        <v>-</v>
      </c>
      <c r="M233" s="1" t="str">
        <f>IFERROR(_xlfn.XLOOKUP($C233,SerieA!J:J,SerieA!K:K),"-")</f>
        <v>-</v>
      </c>
    </row>
    <row r="234" spans="1:13" x14ac:dyDescent="0.35">
      <c r="A234" s="3">
        <f t="shared" si="12"/>
        <v>45500</v>
      </c>
      <c r="B234" s="5">
        <f t="shared" si="13"/>
        <v>6</v>
      </c>
      <c r="C234" s="9">
        <f t="shared" si="14"/>
        <v>233</v>
      </c>
      <c r="D234" s="6" t="str" cm="1">
        <f t="array" ref="D234">IFERROR(INDEX(F234:M234, MATCH(TRUE, F234:M234&lt;&gt;"-",0)),"")</f>
        <v>[{order:"233",result:"Italy 0-0 Netherlands",playerday:"Francesco Toldo",year:"2000", category:"EURO",prow:["Played Euro 2000","PO","DL"], pcolumn: ["ITA","NED","Inter"],ylink:"https://www.youtube.com/watch?v=Xo02S58SE_8"}],</v>
      </c>
      <c r="E234" s="6" t="str">
        <f t="shared" si="15"/>
        <v>[{"order":"233","result":"Italy 0-0 Netherlands","playerday":"Francesco Toldo","year":"2000", "category":"EURO","prow":["Played Euro 2000","PO","DL"], "pcolumn": ["ITA","NED","Inter"],"ylink":"https://www.youtube.com/watch?v=Xo02S58SE_8"}],</v>
      </c>
      <c r="F234" s="1" t="str">
        <f>IFERROR(_xlfn.XLOOKUP(C234,Champions!J:J,Champions!K:K),"-")</f>
        <v>-</v>
      </c>
      <c r="G234" s="1" t="str">
        <f>IFERROR(_xlfn.XLOOKUP($C234,EuropaL!J:J,EuropaL!K:K),"-")</f>
        <v>-</v>
      </c>
      <c r="H234" s="1" t="str">
        <f>IFERROR(_xlfn.XLOOKUP($C234,WC!J:J,WC!K:K),"-")</f>
        <v>-</v>
      </c>
      <c r="I234" s="1" t="str">
        <f>IFERROR(_xlfn.XLOOKUP($C234,EURO!J:J,EURO!K:K),"-")</f>
        <v>[{order:"233",result:"Italy 0-0 Netherlands",playerday:"Francesco Toldo",year:"2000", category:"EURO",prow:["Played Euro 2000","PO","DL"], pcolumn: ["ITA","NED","Inter"],ylink:"https://www.youtube.com/watch?v=Xo02S58SE_8"}],</v>
      </c>
      <c r="J234" s="1" t="str">
        <f>IFERROR(_xlfn.XLOOKUP($C234,Other!J:J,Other!K:K),"-")</f>
        <v>-</v>
      </c>
      <c r="K234" s="1" t="str">
        <f>IFERROR(_xlfn.XLOOKUP($C234,Premier!J:J,Premier!K:K),"-")</f>
        <v>-</v>
      </c>
      <c r="L234" s="1" t="str">
        <f>IFERROR(_xlfn.XLOOKUP($C234,LaLiga!K:K,LaLiga!L:L),"-")</f>
        <v>-</v>
      </c>
      <c r="M234" s="1" t="str">
        <f>IFERROR(_xlfn.XLOOKUP($C234,SerieA!J:J,SerieA!K:K),"-")</f>
        <v>-</v>
      </c>
    </row>
    <row r="235" spans="1:13" x14ac:dyDescent="0.35">
      <c r="A235" s="3">
        <f t="shared" si="12"/>
        <v>45501</v>
      </c>
      <c r="B235" s="5">
        <f t="shared" si="13"/>
        <v>7</v>
      </c>
      <c r="C235" s="9">
        <f t="shared" si="14"/>
        <v>234</v>
      </c>
      <c r="D235" s="6" t="str" cm="1">
        <f t="array" ref="D235">IFERROR(INDEX(F235:M235, MATCH(TRUE, F235:M235&lt;&gt;"-",0)),"")</f>
        <v>[{order:"234",result:"Anderlecht 0-5 PSG",playerday:"Zlatan Ibrahimović",year:"2013", category:"Champions",prow:["DL","CC","DF"], pcolumn: ["BEL","ParisSG","SWE"],ylink:"https://www.youtube.com/watch?v=-yGRE47c2Xw"}],</v>
      </c>
      <c r="E235" s="6" t="str">
        <f t="shared" si="15"/>
        <v>[{"order":"234","result":"Anderlecht 0-5 PSG","playerday":"Zlatan Ibrahimović","year":"2013", "category":"Champions","prow":["DL","CC","DF"], "pcolumn": ["BEL","ParisSG","SWE"],"ylink":"https://www.youtube.com/watch?v=-yGRE47c2Xw"}],</v>
      </c>
      <c r="F235" s="1" t="str">
        <f>IFERROR(_xlfn.XLOOKUP(C235,Champions!J:J,Champions!K:K),"-")</f>
        <v>[{order:"234",result:"Anderlecht 0-5 PSG",playerday:"Zlatan Ibrahimović",year:"2013", category:"Champions",prow:["DL","CC","DF"], pcolumn: ["BEL","ParisSG","SWE"],ylink:"https://www.youtube.com/watch?v=-yGRE47c2Xw"}],</v>
      </c>
      <c r="G235" s="1" t="str">
        <f>IFERROR(_xlfn.XLOOKUP($C235,EuropaL!J:J,EuropaL!K:K),"-")</f>
        <v>-</v>
      </c>
      <c r="H235" s="1" t="str">
        <f>IFERROR(_xlfn.XLOOKUP($C235,WC!J:J,WC!K:K),"-")</f>
        <v>-</v>
      </c>
      <c r="I235" s="1" t="str">
        <f>IFERROR(_xlfn.XLOOKUP($C235,EURO!J:J,EURO!K:K),"-")</f>
        <v>-</v>
      </c>
      <c r="J235" s="1" t="str">
        <f>IFERROR(_xlfn.XLOOKUP($C235,Other!J:J,Other!K:K),"-")</f>
        <v>-</v>
      </c>
      <c r="K235" s="1" t="str">
        <f>IFERROR(_xlfn.XLOOKUP($C235,Premier!J:J,Premier!K:K),"-")</f>
        <v>-</v>
      </c>
      <c r="L235" s="1" t="str">
        <f>IFERROR(_xlfn.XLOOKUP($C235,LaLiga!K:K,LaLiga!L:L),"-")</f>
        <v>-</v>
      </c>
      <c r="M235" s="1" t="str">
        <f>IFERROR(_xlfn.XLOOKUP($C235,SerieA!J:J,SerieA!K:K),"-")</f>
        <v>-</v>
      </c>
    </row>
    <row r="236" spans="1:13" x14ac:dyDescent="0.35">
      <c r="A236" s="3">
        <f t="shared" si="12"/>
        <v>45502</v>
      </c>
      <c r="B236" s="5">
        <f t="shared" si="13"/>
        <v>1</v>
      </c>
      <c r="C236" s="9">
        <f t="shared" si="14"/>
        <v>235</v>
      </c>
      <c r="D236" s="6" t="str" cm="1">
        <f t="array" ref="D236">IFERROR(INDEX(F236:M236, MATCH(TRUE, F236:M236&lt;&gt;"-",0)),"")</f>
        <v>[{order:"235",result:"Wolfsburg 1-3 Dortmund",playerday:"Erling Haaland",year:"2021", category:"Other",prow:["DL","Man City","ChampionsWin"], pcolumn: ["Wolfsburg","Borussia","NOR"],ylink:"https://www.youtube.com/watch?v=pzFcosi-mj8"}],</v>
      </c>
      <c r="E236" s="6" t="str">
        <f t="shared" si="15"/>
        <v>[{"order":"235","result":"Wolfsburg 1-3 Dortmund","playerday":"Erling Haaland","year":"2021", "category":"Other","prow":["DL","Man City","ChampionsWin"], "pcolumn": ["Wolfsburg","Borussia","NOR"],"ylink":"https://www.youtube.com/watch?v=pzFcosi-mj8"}],</v>
      </c>
      <c r="F236" s="1" t="str">
        <f>IFERROR(_xlfn.XLOOKUP(C236,Champions!J:J,Champions!K:K),"-")</f>
        <v>-</v>
      </c>
      <c r="G236" s="1" t="str">
        <f>IFERROR(_xlfn.XLOOKUP($C236,EuropaL!J:J,EuropaL!K:K),"-")</f>
        <v>-</v>
      </c>
      <c r="H236" s="1" t="str">
        <f>IFERROR(_xlfn.XLOOKUP($C236,WC!J:J,WC!K:K),"-")</f>
        <v>-</v>
      </c>
      <c r="I236" s="1" t="str">
        <f>IFERROR(_xlfn.XLOOKUP($C236,EURO!J:J,EURO!K:K),"-")</f>
        <v>-</v>
      </c>
      <c r="J236" s="1" t="str">
        <f>IFERROR(_xlfn.XLOOKUP($C236,Other!J:J,Other!K:K),"-")</f>
        <v>[{order:"235",result:"Wolfsburg 1-3 Dortmund",playerday:"Erling Haaland",year:"2021", category:"Other",prow:["DL","Man City","ChampionsWin"], pcolumn: ["Wolfsburg","Borussia","NOR"],ylink:"https://www.youtube.com/watch?v=pzFcosi-mj8"}],</v>
      </c>
      <c r="K236" s="1" t="str">
        <f>IFERROR(_xlfn.XLOOKUP($C236,Premier!J:J,Premier!K:K),"-")</f>
        <v>-</v>
      </c>
      <c r="L236" s="1" t="str">
        <f>IFERROR(_xlfn.XLOOKUP($C236,LaLiga!K:K,LaLiga!L:L),"-")</f>
        <v>-</v>
      </c>
      <c r="M236" s="1" t="str">
        <f>IFERROR(_xlfn.XLOOKUP($C236,SerieA!J:J,SerieA!K:K),"-")</f>
        <v>-</v>
      </c>
    </row>
    <row r="237" spans="1:13" x14ac:dyDescent="0.35">
      <c r="A237" s="3">
        <f t="shared" si="12"/>
        <v>45503</v>
      </c>
      <c r="B237" s="5">
        <f t="shared" si="13"/>
        <v>2</v>
      </c>
      <c r="C237" s="9">
        <f t="shared" si="14"/>
        <v>236</v>
      </c>
      <c r="D237" s="6" t="str" cm="1">
        <f t="array" ref="D237">IFERROR(INDEX(F237:M237, MATCH(TRUE, F237:M237&lt;&gt;"-",0)),"")</f>
        <v>[{order:"236",result:"Chelsea 2-2 Liverpool",playerday:"Mateo Kovačić",year:"2022", category:"Premier League",prow:["Man City","Inter","CC"], pcolumn: ["Chelsea","Liverpool","CRO"],ylink:"https://youtu.be/XWXisCP3p8A?si=FQieG2nABYGVc0i_&amp;t=34"}],</v>
      </c>
      <c r="E237" s="6" t="str">
        <f t="shared" si="15"/>
        <v>[{"order":"236","result":"Chelsea 2-2 Liverpool","playerday":"Mateo Kovačić","year":"2022", "category":"Premier League","prow":["Man City","Inter","CC"], "pcolumn": ["Chelsea","Liverpool","CRO"],"ylink":"https://youtu.be/XWXisCP3p8A?si=FQieG2nABYGVc0i_&amp;t=34"}],</v>
      </c>
      <c r="F237" s="1" t="str">
        <f>IFERROR(_xlfn.XLOOKUP(C237,Champions!J:J,Champions!K:K),"-")</f>
        <v>-</v>
      </c>
      <c r="G237" s="1" t="str">
        <f>IFERROR(_xlfn.XLOOKUP($C237,EuropaL!J:J,EuropaL!K:K),"-")</f>
        <v>-</v>
      </c>
      <c r="H237" s="1" t="str">
        <f>IFERROR(_xlfn.XLOOKUP($C237,WC!J:J,WC!K:K),"-")</f>
        <v>-</v>
      </c>
      <c r="I237" s="1" t="str">
        <f>IFERROR(_xlfn.XLOOKUP($C237,EURO!J:J,EURO!K:K),"-")</f>
        <v>-</v>
      </c>
      <c r="J237" s="1" t="str">
        <f>IFERROR(_xlfn.XLOOKUP($C237,Other!J:J,Other!K:K),"-")</f>
        <v>-</v>
      </c>
      <c r="K237" s="1" t="str">
        <f>IFERROR(_xlfn.XLOOKUP($C237,Premier!J:J,Premier!K:K),"-")</f>
        <v>[{order:"236",result:"Chelsea 2-2 Liverpool",playerday:"Mateo Kovačić",year:"2022", category:"Premier League",prow:["Man City","Inter","CC"], pcolumn: ["Chelsea","Liverpool","CRO"],ylink:"https://youtu.be/XWXisCP3p8A?si=FQieG2nABYGVc0i_&amp;t=34"}],</v>
      </c>
      <c r="L237" s="1" t="str">
        <f>IFERROR(_xlfn.XLOOKUP($C237,LaLiga!K:K,LaLiga!L:L),"-")</f>
        <v>-</v>
      </c>
      <c r="M237" s="1" t="str">
        <f>IFERROR(_xlfn.XLOOKUP($C237,SerieA!J:J,SerieA!K:K),"-")</f>
        <v>-</v>
      </c>
    </row>
    <row r="238" spans="1:13" x14ac:dyDescent="0.35">
      <c r="A238" s="3">
        <f t="shared" si="12"/>
        <v>45504</v>
      </c>
      <c r="B238" s="5">
        <f t="shared" si="13"/>
        <v>3</v>
      </c>
      <c r="C238" s="9">
        <f t="shared" si="14"/>
        <v>237</v>
      </c>
      <c r="D238" s="6" t="str" cm="1">
        <f t="array" ref="D238">IFERROR(INDEX(F238:M238, MATCH(TRUE, F238:M238&lt;&gt;"-",0)),"")</f>
        <v>[{order:"237",result:"Leicester 3-3 Arsenal",playerday:"Dennis Bergkamp",year:"1997", category:"Premier League",prow:["Premier","Premier","Premier"], pcolumn: ["Leicester","Arsenal","NED"],ylink:"https://www.youtube.com/watch?v=VYsFqKOVPjI"}],</v>
      </c>
      <c r="E238" s="6" t="str">
        <f t="shared" si="15"/>
        <v>[{"order":"237","result":"Leicester 3-3 Arsenal","playerday":"Dennis Bergkamp","year":"1997", "category":"Premier League","prow":["Premier","Premier","Premier"], "pcolumn": ["Leicester","Arsenal","NED"],"ylink":"https://www.youtube.com/watch?v=VYsFqKOVPjI"}],</v>
      </c>
      <c r="F238" s="1" t="str">
        <f>IFERROR(_xlfn.XLOOKUP(C238,Champions!J:J,Champions!K:K),"-")</f>
        <v>-</v>
      </c>
      <c r="G238" s="1" t="str">
        <f>IFERROR(_xlfn.XLOOKUP($C238,EuropaL!J:J,EuropaL!K:K),"-")</f>
        <v>-</v>
      </c>
      <c r="H238" s="1" t="str">
        <f>IFERROR(_xlfn.XLOOKUP($C238,WC!J:J,WC!K:K),"-")</f>
        <v>-</v>
      </c>
      <c r="I238" s="1" t="str">
        <f>IFERROR(_xlfn.XLOOKUP($C238,EURO!J:J,EURO!K:K),"-")</f>
        <v>-</v>
      </c>
      <c r="J238" s="1" t="str">
        <f>IFERROR(_xlfn.XLOOKUP($C238,Other!J:J,Other!K:K),"-")</f>
        <v>-</v>
      </c>
      <c r="K238" s="1" t="str">
        <f>IFERROR(_xlfn.XLOOKUP($C238,Premier!J:J,Premier!K:K),"-")</f>
        <v>[{order:"237",result:"Leicester 3-3 Arsenal",playerday:"Dennis Bergkamp",year:"1997", category:"Premier League",prow:["Premier","Premier","Premier"], pcolumn: ["Leicester","Arsenal","NED"],ylink:"https://www.youtube.com/watch?v=VYsFqKOVPjI"}],</v>
      </c>
      <c r="L238" s="1" t="str">
        <f>IFERROR(_xlfn.XLOOKUP($C238,LaLiga!K:K,LaLiga!L:L),"-")</f>
        <v>-</v>
      </c>
      <c r="M238" s="1" t="str">
        <f>IFERROR(_xlfn.XLOOKUP($C238,SerieA!J:J,SerieA!K:K),"-")</f>
        <v>-</v>
      </c>
    </row>
    <row r="239" spans="1:13" x14ac:dyDescent="0.35">
      <c r="A239" s="3">
        <f t="shared" si="12"/>
        <v>45505</v>
      </c>
      <c r="B239" s="5">
        <f t="shared" si="13"/>
        <v>4</v>
      </c>
      <c r="C239" s="9">
        <f t="shared" si="14"/>
        <v>238</v>
      </c>
      <c r="D239" s="6" t="str" cm="1">
        <f t="array" ref="D239">IFERROR(INDEX(F239:M239, MATCH(TRUE, F239:M239&lt;&gt;"-",0)),"")</f>
        <v>[{order:"238",result:"Barcelona 2-0 Lyon",playerday:"Grégory Coupet",year:"2001", category:"Champions",prow:["PO","DF","FRA"], pcolumn: ["Barcelona","Lyon","ParisSG"],ylink:"https://www.youtube.com/watch?v=GCTSxgJSzdY"}],</v>
      </c>
      <c r="E239" s="6" t="str">
        <f t="shared" si="15"/>
        <v>[{"order":"238","result":"Barcelona 2-0 Lyon","playerday":"Grégory Coupet","year":"2001", "category":"Champions","prow":["PO","DF","FRA"], "pcolumn": ["Barcelona","Lyon","ParisSG"],"ylink":"https://www.youtube.com/watch?v=GCTSxgJSzdY"}],</v>
      </c>
      <c r="F239" s="1" t="str">
        <f>IFERROR(_xlfn.XLOOKUP(C239,Champions!J:J,Champions!K:K),"-")</f>
        <v>[{order:"238",result:"Barcelona 2-0 Lyon",playerday:"Grégory Coupet",year:"2001", category:"Champions",prow:["PO","DF","FRA"], pcolumn: ["Barcelona","Lyon","ParisSG"],ylink:"https://www.youtube.com/watch?v=GCTSxgJSzdY"}],</v>
      </c>
      <c r="G239" s="1" t="str">
        <f>IFERROR(_xlfn.XLOOKUP($C239,EuropaL!J:J,EuropaL!K:K),"-")</f>
        <v>-</v>
      </c>
      <c r="H239" s="1" t="str">
        <f>IFERROR(_xlfn.XLOOKUP($C239,WC!J:J,WC!K:K),"-")</f>
        <v>-</v>
      </c>
      <c r="I239" s="1" t="str">
        <f>IFERROR(_xlfn.XLOOKUP($C239,EURO!J:J,EURO!K:K),"-")</f>
        <v>-</v>
      </c>
      <c r="J239" s="1" t="str">
        <f>IFERROR(_xlfn.XLOOKUP($C239,Other!J:J,Other!K:K),"-")</f>
        <v>-</v>
      </c>
      <c r="K239" s="1" t="str">
        <f>IFERROR(_xlfn.XLOOKUP($C239,Premier!J:J,Premier!K:K),"-")</f>
        <v>-</v>
      </c>
      <c r="L239" s="1" t="str">
        <f>IFERROR(_xlfn.XLOOKUP($C239,LaLiga!K:K,LaLiga!L:L),"-")</f>
        <v>-</v>
      </c>
      <c r="M239" s="1" t="str">
        <f>IFERROR(_xlfn.XLOOKUP($C239,SerieA!J:J,SerieA!K:K),"-")</f>
        <v>-</v>
      </c>
    </row>
    <row r="240" spans="1:13" x14ac:dyDescent="0.35">
      <c r="A240" s="3">
        <f t="shared" si="12"/>
        <v>45506</v>
      </c>
      <c r="B240" s="5">
        <f t="shared" si="13"/>
        <v>5</v>
      </c>
      <c r="C240" s="9">
        <f t="shared" si="14"/>
        <v>239</v>
      </c>
      <c r="D240" s="6" t="str" cm="1">
        <f t="array" ref="D240">IFERROR(INDEX(F240:M240, MATCH(TRUE, F240:M240&lt;&gt;"-",0)),"")</f>
        <v>[{order:"239",result:"Everton 2-0 Fiorentina",playerday:"Sébastien Frey",year:"2008", category:"Europa League",prow:["PO","DF","DL"], pcolumn: ["Everton","Fiorentina","SUI"],ylink:"https://twitter.com/MyGreatest11/status/1767587597868499034"}],</v>
      </c>
      <c r="E240" s="6" t="str">
        <f t="shared" si="15"/>
        <v>[{"order":"239","result":"Everton 2-0 Fiorentina","playerday":"Sébastien Frey","year":"2008", "category":"Europa League","prow":["PO","DF","DL"], "pcolumn": ["Everton","Fiorentina","SUI"],"ylink":"https://twitter.com/MyGreatest11/status/1767587597868499034"}],</v>
      </c>
      <c r="F240" s="1" t="str">
        <f>IFERROR(_xlfn.XLOOKUP(C240,Champions!J:J,Champions!K:K),"-")</f>
        <v>-</v>
      </c>
      <c r="G240" s="1" t="str">
        <f>IFERROR(_xlfn.XLOOKUP($C240,EuropaL!J:J,EuropaL!K:K),"-")</f>
        <v>[{order:"239",result:"Everton 2-0 Fiorentina",playerday:"Sébastien Frey",year:"2008", category:"Europa League",prow:["PO","DF","DL"], pcolumn: ["Everton","Fiorentina","SUI"],ylink:"https://twitter.com/MyGreatest11/status/1767587597868499034"}],</v>
      </c>
      <c r="H240" s="1" t="str">
        <f>IFERROR(_xlfn.XLOOKUP($C240,WC!J:J,WC!K:K),"-")</f>
        <v>-</v>
      </c>
      <c r="I240" s="1" t="str">
        <f>IFERROR(_xlfn.XLOOKUP($C240,EURO!J:J,EURO!K:K),"-")</f>
        <v>-</v>
      </c>
      <c r="J240" s="1" t="str">
        <f>IFERROR(_xlfn.XLOOKUP($C240,Other!J:J,Other!K:K),"-")</f>
        <v>-</v>
      </c>
      <c r="K240" s="1" t="str">
        <f>IFERROR(_xlfn.XLOOKUP($C240,Premier!J:J,Premier!K:K),"-")</f>
        <v>-</v>
      </c>
      <c r="L240" s="1" t="str">
        <f>IFERROR(_xlfn.XLOOKUP($C240,LaLiga!K:K,LaLiga!L:L),"-")</f>
        <v>-</v>
      </c>
      <c r="M240" s="1" t="str">
        <f>IFERROR(_xlfn.XLOOKUP($C240,SerieA!J:J,SerieA!K:K),"-")</f>
        <v>-</v>
      </c>
    </row>
    <row r="241" spans="1:13" x14ac:dyDescent="0.35">
      <c r="A241" s="3">
        <f t="shared" si="12"/>
        <v>45507</v>
      </c>
      <c r="B241" s="5">
        <f t="shared" si="13"/>
        <v>6</v>
      </c>
      <c r="C241" s="9">
        <f t="shared" si="14"/>
        <v>240</v>
      </c>
      <c r="D241" s="6" t="str" cm="1">
        <f t="array" ref="D241">IFERROR(INDEX(F241:M241, MATCH(TRUE, F241:M241&lt;&gt;"-",0)),"")</f>
        <v>[{order:"240",result:"France 2-1 Croatia",playerday:"Lilian Thuram",year:"1998", category:"World Cup",prow:["DF","DF","DF"], pcolumn: ["FRA","CRO","Played WC 1998"],ylink:"https://www.youtube.com/watch?v=C9zGtEcloX4"}],</v>
      </c>
      <c r="E241" s="6" t="str">
        <f t="shared" si="15"/>
        <v>[{"order":"240","result":"France 2-1 Croatia","playerday":"Lilian Thuram","year":"1998", "category":"World Cup","prow":["DF","DF","DF"], "pcolumn": ["FRA","CRO","Played WC 1998"],"ylink":"https://www.youtube.com/watch?v=C9zGtEcloX4"}],</v>
      </c>
      <c r="F241" s="1" t="str">
        <f>IFERROR(_xlfn.XLOOKUP(C241,Champions!J:J,Champions!K:K),"-")</f>
        <v>-</v>
      </c>
      <c r="G241" s="1" t="str">
        <f>IFERROR(_xlfn.XLOOKUP($C241,EuropaL!J:J,EuropaL!K:K),"-")</f>
        <v>-</v>
      </c>
      <c r="H241" s="1" t="str">
        <f>IFERROR(_xlfn.XLOOKUP($C241,WC!J:J,WC!K:K),"-")</f>
        <v>[{order:"240",result:"France 2-1 Croatia",playerday:"Lilian Thuram",year:"1998", category:"World Cup",prow:["DF","DF","DF"], pcolumn: ["FRA","CRO","Played WC 1998"],ylink:"https://www.youtube.com/watch?v=C9zGtEcloX4"}],</v>
      </c>
      <c r="I241" s="1" t="str">
        <f>IFERROR(_xlfn.XLOOKUP($C241,EURO!J:J,EURO!K:K),"-")</f>
        <v>-</v>
      </c>
      <c r="J241" s="1" t="str">
        <f>IFERROR(_xlfn.XLOOKUP($C241,Other!J:J,Other!K:K),"-")</f>
        <v>-</v>
      </c>
      <c r="K241" s="1" t="str">
        <f>IFERROR(_xlfn.XLOOKUP($C241,Premier!J:J,Premier!K:K),"-")</f>
        <v>-</v>
      </c>
      <c r="L241" s="1" t="str">
        <f>IFERROR(_xlfn.XLOOKUP($C241,LaLiga!K:K,LaLiga!L:L),"-")</f>
        <v>-</v>
      </c>
      <c r="M241" s="1" t="str">
        <f>IFERROR(_xlfn.XLOOKUP($C241,SerieA!J:J,SerieA!K:K),"-")</f>
        <v>-</v>
      </c>
    </row>
    <row r="242" spans="1:13" x14ac:dyDescent="0.35">
      <c r="A242" s="3">
        <f t="shared" si="12"/>
        <v>45508</v>
      </c>
      <c r="B242" s="5">
        <f t="shared" si="13"/>
        <v>7</v>
      </c>
      <c r="C242" s="9">
        <f t="shared" si="14"/>
        <v>241</v>
      </c>
      <c r="D242" s="6" t="str" cm="1">
        <f t="array" ref="D242">IFERROR(INDEX(F242:M242, MATCH(TRUE, F242:M242&lt;&gt;"-",0)),"")</f>
        <v>[{order:"241",result:"Man Utd 1-1 Chelsea",playerday:"John Terry",year:"2008", category:"Champions",prow:["DF","PO","Played Euro 2008"], pcolumn: ["Man Utd","Chelsea","ENG"],ylink:"https://www.youtube.com/watch?v=GieEKm5HI8o"}],</v>
      </c>
      <c r="E242" s="6" t="str">
        <f t="shared" si="15"/>
        <v>[{"order":"241","result":"Man Utd 1-1 Chelsea","playerday":"John Terry","year":"2008", "category":"Champions","prow":["DF","PO","Played Euro 2008"], "pcolumn": ["Man Utd","Chelsea","ENG"],"ylink":"https://www.youtube.com/watch?v=GieEKm5HI8o"}],</v>
      </c>
      <c r="F242" s="1" t="str">
        <f>IFERROR(_xlfn.XLOOKUP(C242,Champions!J:J,Champions!K:K),"-")</f>
        <v>[{order:"241",result:"Man Utd 1-1 Chelsea",playerday:"John Terry",year:"2008", category:"Champions",prow:["DF","PO","Played Euro 2008"], pcolumn: ["Man Utd","Chelsea","ENG"],ylink:"https://www.youtube.com/watch?v=GieEKm5HI8o"}],</v>
      </c>
      <c r="G242" s="1" t="str">
        <f>IFERROR(_xlfn.XLOOKUP($C242,EuropaL!J:J,EuropaL!K:K),"-")</f>
        <v>-</v>
      </c>
      <c r="H242" s="1" t="str">
        <f>IFERROR(_xlfn.XLOOKUP($C242,WC!J:J,WC!K:K),"-")</f>
        <v>-</v>
      </c>
      <c r="I242" s="1" t="str">
        <f>IFERROR(_xlfn.XLOOKUP($C242,EURO!J:J,EURO!K:K),"-")</f>
        <v>-</v>
      </c>
      <c r="J242" s="1" t="str">
        <f>IFERROR(_xlfn.XLOOKUP($C242,Other!J:J,Other!K:K),"-")</f>
        <v>-</v>
      </c>
      <c r="K242" s="1" t="str">
        <f>IFERROR(_xlfn.XLOOKUP($C242,Premier!J:J,Premier!K:K),"-")</f>
        <v>-</v>
      </c>
      <c r="L242" s="1" t="str">
        <f>IFERROR(_xlfn.XLOOKUP($C242,LaLiga!K:K,LaLiga!L:L),"-")</f>
        <v>-</v>
      </c>
      <c r="M242" s="1" t="str">
        <f>IFERROR(_xlfn.XLOOKUP($C242,SerieA!J:J,SerieA!K:K),"-")</f>
        <v>-</v>
      </c>
    </row>
    <row r="243" spans="1:13" x14ac:dyDescent="0.35">
      <c r="A243" s="3">
        <f t="shared" si="12"/>
        <v>45509</v>
      </c>
      <c r="B243" s="5">
        <f t="shared" si="13"/>
        <v>1</v>
      </c>
      <c r="C243" s="9">
        <f t="shared" si="14"/>
        <v>242</v>
      </c>
      <c r="D243" s="6" t="str" cm="1">
        <f t="array" ref="D243">IFERROR(INDEX(F243:M243, MATCH(TRUE, F243:M243&lt;&gt;"-",0)),"")</f>
        <v>[{order:"242",result:"Mexico 1-2 Italy",playerday:"Andrea Pirlo",year:"2013", category:"Other",prow:["CC","CC","CC"], pcolumn: ["MEX","ITA","startA"],ylink:"https://www.youtube.com/watch?v=Y2-J8wpzmWw"}],</v>
      </c>
      <c r="E243" s="6" t="str">
        <f t="shared" si="15"/>
        <v>[{"order":"242","result":"Mexico 1-2 Italy","playerday":"Andrea Pirlo","year":"2013", "category":"Other","prow":["CC","CC","CC"], "pcolumn": ["MEX","ITA","startA"],"ylink":"https://www.youtube.com/watch?v=Y2-J8wpzmWw"}],</v>
      </c>
      <c r="F243" s="1" t="str">
        <f>IFERROR(_xlfn.XLOOKUP(C243,Champions!J:J,Champions!K:K),"-")</f>
        <v>-</v>
      </c>
      <c r="G243" s="1" t="str">
        <f>IFERROR(_xlfn.XLOOKUP($C243,EuropaL!J:J,EuropaL!K:K),"-")</f>
        <v>-</v>
      </c>
      <c r="H243" s="1" t="str">
        <f>IFERROR(_xlfn.XLOOKUP($C243,WC!J:J,WC!K:K),"-")</f>
        <v>-</v>
      </c>
      <c r="I243" s="1" t="str">
        <f>IFERROR(_xlfn.XLOOKUP($C243,EURO!J:J,EURO!K:K),"-")</f>
        <v>-</v>
      </c>
      <c r="J243" s="1" t="str">
        <f>IFERROR(_xlfn.XLOOKUP($C243,Other!J:J,Other!K:K),"-")</f>
        <v>[{order:"242",result:"Mexico 1-2 Italy",playerday:"Andrea Pirlo",year:"2013", category:"Other",prow:["CC","CC","CC"], pcolumn: ["MEX","ITA","startA"],ylink:"https://www.youtube.com/watch?v=Y2-J8wpzmWw"}],</v>
      </c>
      <c r="K243" s="1" t="str">
        <f>IFERROR(_xlfn.XLOOKUP($C243,Premier!J:J,Premier!K:K),"-")</f>
        <v>-</v>
      </c>
      <c r="L243" s="1" t="str">
        <f>IFERROR(_xlfn.XLOOKUP($C243,LaLiga!K:K,LaLiga!L:L),"-")</f>
        <v>-</v>
      </c>
      <c r="M243" s="1" t="str">
        <f>IFERROR(_xlfn.XLOOKUP($C243,SerieA!J:J,SerieA!K:K),"-")</f>
        <v>-</v>
      </c>
    </row>
    <row r="244" spans="1:13" x14ac:dyDescent="0.35">
      <c r="A244" s="3">
        <f t="shared" si="12"/>
        <v>45510</v>
      </c>
      <c r="B244" s="5">
        <f t="shared" si="13"/>
        <v>2</v>
      </c>
      <c r="C244" s="9">
        <f t="shared" si="14"/>
        <v>243</v>
      </c>
      <c r="D244" s="6" t="str" cm="1">
        <f t="array" ref="D244">IFERROR(INDEX(F244:M244, MATCH(TRUE, F244:M244&lt;&gt;"-",0)),"")</f>
        <v>[{order:"243",result:"Schalke 1-1 Inter",playerday:"Iván Zamorano",year:"1997", category:"Europa League",prow:["CC","DL","PO"], pcolumn: ["Schalke","Inter","Played WC 1998"],ylink:"https://www.youtube.com/watch?v=WzbcqrRm93g"}],</v>
      </c>
      <c r="E244" s="6" t="str">
        <f t="shared" si="15"/>
        <v>[{"order":"243","result":"Schalke 1-1 Inter","playerday":"Iván Zamorano","year":"1997", "category":"Europa League","prow":["CC","DL","PO"], "pcolumn": ["Schalke","Inter","Played WC 1998"],"ylink":"https://www.youtube.com/watch?v=WzbcqrRm93g"}],</v>
      </c>
      <c r="F244" s="1" t="str">
        <f>IFERROR(_xlfn.XLOOKUP(C244,Champions!J:J,Champions!K:K),"-")</f>
        <v>-</v>
      </c>
      <c r="G244" s="1" t="str">
        <f>IFERROR(_xlfn.XLOOKUP($C244,EuropaL!J:J,EuropaL!K:K),"-")</f>
        <v>[{order:"243",result:"Schalke 1-1 Inter",playerday:"Iván Zamorano",year:"1997", category:"Europa League",prow:["CC","DL","PO"], pcolumn: ["Schalke","Inter","Played WC 1998"],ylink:"https://www.youtube.com/watch?v=WzbcqrRm93g"}],</v>
      </c>
      <c r="H244" s="1" t="str">
        <f>IFERROR(_xlfn.XLOOKUP($C244,WC!J:J,WC!K:K),"-")</f>
        <v>-</v>
      </c>
      <c r="I244" s="1" t="str">
        <f>IFERROR(_xlfn.XLOOKUP($C244,EURO!J:J,EURO!K:K),"-")</f>
        <v>-</v>
      </c>
      <c r="J244" s="1" t="str">
        <f>IFERROR(_xlfn.XLOOKUP($C244,Other!J:J,Other!K:K),"-")</f>
        <v>-</v>
      </c>
      <c r="K244" s="1" t="str">
        <f>IFERROR(_xlfn.XLOOKUP($C244,Premier!J:J,Premier!K:K),"-")</f>
        <v>-</v>
      </c>
      <c r="L244" s="1" t="str">
        <f>IFERROR(_xlfn.XLOOKUP($C244,LaLiga!K:K,LaLiga!L:L),"-")</f>
        <v>-</v>
      </c>
      <c r="M244" s="1" t="str">
        <f>IFERROR(_xlfn.XLOOKUP($C244,SerieA!J:J,SerieA!K:K),"-")</f>
        <v>-</v>
      </c>
    </row>
    <row r="245" spans="1:13" x14ac:dyDescent="0.35">
      <c r="A245" s="3">
        <f t="shared" si="12"/>
        <v>45511</v>
      </c>
      <c r="B245" s="5">
        <f t="shared" si="13"/>
        <v>3</v>
      </c>
      <c r="C245" s="9">
        <f t="shared" si="14"/>
        <v>244</v>
      </c>
      <c r="D245" s="6" t="str" cm="1">
        <f t="array" ref="D245">IFERROR(INDEX(F245:M245, MATCH(TRUE, F245:M245&lt;&gt;"-",0)),"")</f>
        <v>[{order:"244",result:"England 2-1 Wales",playerday:"Daniel Sturridge",year:"2016", category:"EURO",prow:["Liverpool","Played Euro 2016","DL"], pcolumn: ["ENG","WAL","Chelsea"],ylink:"https://www.youtube.com/shorts/BwhKAIpAcwU"}],</v>
      </c>
      <c r="E245" s="6" t="str">
        <f t="shared" si="15"/>
        <v>[{"order":"244","result":"England 2-1 Wales","playerday":"Daniel Sturridge","year":"2016", "category":"EURO","prow":["Liverpool","Played Euro 2016","DL"], "pcolumn": ["ENG","WAL","Chelsea"],"ylink":"https://www.youtube.com/shorts/BwhKAIpAcwU"}],</v>
      </c>
      <c r="F245" s="1" t="str">
        <f>IFERROR(_xlfn.XLOOKUP(C245,Champions!J:J,Champions!K:K),"-")</f>
        <v>-</v>
      </c>
      <c r="G245" s="1" t="str">
        <f>IFERROR(_xlfn.XLOOKUP($C245,EuropaL!J:J,EuropaL!K:K),"-")</f>
        <v>-</v>
      </c>
      <c r="H245" s="1" t="str">
        <f>IFERROR(_xlfn.XLOOKUP($C245,WC!J:J,WC!K:K),"-")</f>
        <v>-</v>
      </c>
      <c r="I245" s="1" t="str">
        <f>IFERROR(_xlfn.XLOOKUP($C245,EURO!J:J,EURO!K:K),"-")</f>
        <v>[{order:"244",result:"England 2-1 Wales",playerday:"Daniel Sturridge",year:"2016", category:"EURO",prow:["Liverpool","Played Euro 2016","DL"], pcolumn: ["ENG","WAL","Chelsea"],ylink:"https://www.youtube.com/shorts/BwhKAIpAcwU"}],</v>
      </c>
      <c r="J245" s="1" t="str">
        <f>IFERROR(_xlfn.XLOOKUP($C245,Other!J:J,Other!K:K),"-")</f>
        <v>-</v>
      </c>
      <c r="K245" s="1" t="str">
        <f>IFERROR(_xlfn.XLOOKUP($C245,Premier!J:J,Premier!K:K),"-")</f>
        <v>-</v>
      </c>
      <c r="L245" s="1" t="str">
        <f>IFERROR(_xlfn.XLOOKUP($C245,LaLiga!K:K,LaLiga!L:L),"-")</f>
        <v>-</v>
      </c>
      <c r="M245" s="1" t="str">
        <f>IFERROR(_xlfn.XLOOKUP($C245,SerieA!J:J,SerieA!K:K),"-")</f>
        <v>-</v>
      </c>
    </row>
    <row r="246" spans="1:13" x14ac:dyDescent="0.35">
      <c r="A246" s="3">
        <f t="shared" si="12"/>
        <v>45512</v>
      </c>
      <c r="B246" s="5">
        <f t="shared" si="13"/>
        <v>4</v>
      </c>
      <c r="C246" s="9">
        <f t="shared" si="14"/>
        <v>245</v>
      </c>
      <c r="D246" s="6" t="str" cm="1">
        <f t="array" ref="D246">IFERROR(INDEX(F246:M246, MATCH(TRUE, F246:M246&lt;&gt;"-",0)),"")</f>
        <v>[{order:"245",result:"R. Madrid 1-1 Juventus",playerday:"Álvaro Morata",year:"2015", category:"Champions",prow:["SerieAWin","Chelsea","Real Madrid"], pcolumn: ["ESP","Atletico","Juventus"],ylink:"https://www.youtube.com/watch?v=DEeNqvacBfA"}],</v>
      </c>
      <c r="E246" s="6" t="str">
        <f t="shared" si="15"/>
        <v>[{"order":"245","result":"R. Madrid 1-1 Juventus","playerday":"Álvaro Morata","year":"2015", "category":"Champions","prow":["SerieAWin","Chelsea","Real Madrid"], "pcolumn": ["ESP","Atletico","Juventus"],"ylink":"https://www.youtube.com/watch?v=DEeNqvacBfA"}],</v>
      </c>
      <c r="F246" s="1" t="str">
        <f>IFERROR(_xlfn.XLOOKUP(C246,Champions!J:J,Champions!K:K),"-")</f>
        <v>[{order:"245",result:"R. Madrid 1-1 Juventus",playerday:"Álvaro Morata",year:"2015", category:"Champions",prow:["SerieAWin","Chelsea","Real Madrid"], pcolumn: ["ESP","Atletico","Juventus"],ylink:"https://www.youtube.com/watch?v=DEeNqvacBfA"}],</v>
      </c>
      <c r="G246" s="1" t="str">
        <f>IFERROR(_xlfn.XLOOKUP($C246,EuropaL!J:J,EuropaL!K:K),"-")</f>
        <v>-</v>
      </c>
      <c r="H246" s="1" t="str">
        <f>IFERROR(_xlfn.XLOOKUP($C246,WC!J:J,WC!K:K),"-")</f>
        <v>-</v>
      </c>
      <c r="I246" s="1" t="str">
        <f>IFERROR(_xlfn.XLOOKUP($C246,EURO!J:J,EURO!K:K),"-")</f>
        <v>-</v>
      </c>
      <c r="J246" s="1" t="str">
        <f>IFERROR(_xlfn.XLOOKUP($C246,Other!J:J,Other!K:K),"-")</f>
        <v>-</v>
      </c>
      <c r="K246" s="1" t="str">
        <f>IFERROR(_xlfn.XLOOKUP($C246,Premier!J:J,Premier!K:K),"-")</f>
        <v>-</v>
      </c>
      <c r="L246" s="1" t="str">
        <f>IFERROR(_xlfn.XLOOKUP($C246,LaLiga!K:K,LaLiga!L:L),"-")</f>
        <v>-</v>
      </c>
      <c r="M246" s="1" t="str">
        <f>IFERROR(_xlfn.XLOOKUP($C246,SerieA!J:J,SerieA!K:K),"-")</f>
        <v>-</v>
      </c>
    </row>
    <row r="247" spans="1:13" x14ac:dyDescent="0.35">
      <c r="A247" s="3">
        <f t="shared" si="12"/>
        <v>45513</v>
      </c>
      <c r="B247" s="5">
        <f t="shared" si="13"/>
        <v>5</v>
      </c>
      <c r="C247" s="9">
        <f t="shared" si="14"/>
        <v>246</v>
      </c>
      <c r="D247" s="6" t="str" cm="1">
        <f t="array" ref="D247">IFERROR(INDEX(F247:M247, MATCH(TRUE, F247:M247&lt;&gt;"-",0)),"")</f>
        <v>[{order:"246",result:"Colombia 2-0 Japan",playerday:"Juan Quintero",year:"2018", category:"World Cup",prow:["DF","CC","Played WC 2018"], pcolumn: ["COL","JPN","Porto"],ylink:"https://www.youtube.com/watch?v=RQWkM-Gpf54"}],</v>
      </c>
      <c r="E247" s="6" t="str">
        <f t="shared" si="15"/>
        <v>[{"order":"246","result":"Colombia 2-0 Japan","playerday":"Juan Quintero","year":"2018", "category":"World Cup","prow":["DF","CC","Played WC 2018"], "pcolumn": ["COL","JPN","Porto"],"ylink":"https://www.youtube.com/watch?v=RQWkM-Gpf54"}],</v>
      </c>
      <c r="F247" s="1" t="str">
        <f>IFERROR(_xlfn.XLOOKUP(C247,Champions!J:J,Champions!K:K),"-")</f>
        <v>-</v>
      </c>
      <c r="G247" s="1" t="str">
        <f>IFERROR(_xlfn.XLOOKUP($C247,EuropaL!J:J,EuropaL!K:K),"-")</f>
        <v>-</v>
      </c>
      <c r="H247" s="1" t="str">
        <f>IFERROR(_xlfn.XLOOKUP($C247,WC!J:J,WC!K:K),"-")</f>
        <v>[{order:"246",result:"Colombia 2-0 Japan",playerday:"Juan Quintero",year:"2018", category:"World Cup",prow:["DF","CC","Played WC 2018"], pcolumn: ["COL","JPN","Porto"],ylink:"https://www.youtube.com/watch?v=RQWkM-Gpf54"}],</v>
      </c>
      <c r="I247" s="1" t="str">
        <f>IFERROR(_xlfn.XLOOKUP($C247,EURO!J:J,EURO!K:K),"-")</f>
        <v>-</v>
      </c>
      <c r="J247" s="1" t="str">
        <f>IFERROR(_xlfn.XLOOKUP($C247,Other!J:J,Other!K:K),"-")</f>
        <v>-</v>
      </c>
      <c r="K247" s="1" t="str">
        <f>IFERROR(_xlfn.XLOOKUP($C247,Premier!J:J,Premier!K:K),"-")</f>
        <v>-</v>
      </c>
      <c r="L247" s="1" t="str">
        <f>IFERROR(_xlfn.XLOOKUP($C247,LaLiga!K:K,LaLiga!L:L),"-")</f>
        <v>-</v>
      </c>
      <c r="M247" s="1" t="str">
        <f>IFERROR(_xlfn.XLOOKUP($C247,SerieA!J:J,SerieA!K:K),"-")</f>
        <v>-</v>
      </c>
    </row>
    <row r="248" spans="1:13" x14ac:dyDescent="0.35">
      <c r="A248" s="3">
        <f t="shared" si="12"/>
        <v>45514</v>
      </c>
      <c r="B248" s="5">
        <f t="shared" si="13"/>
        <v>6</v>
      </c>
      <c r="C248" s="9">
        <f t="shared" si="14"/>
        <v>247</v>
      </c>
      <c r="D248" s="6" t="str" cm="1">
        <f t="array" ref="D248">IFERROR(INDEX(F248:M248, MATCH(TRUE, F248:M248&lt;&gt;"-",0)),"")</f>
        <v>[{order:"247",result:"Fiorentina 1-3 Roma",playerday:"Cafú",year:"1999", category:"SerieA",prow:["Played WC 1998","DF","SerieAWin"], pcolumn: ["Roma","Fiorentina","BRA"],ylink:"https://www.youtube.com/watch?v=YvcX3Z8WXnI"}],</v>
      </c>
      <c r="E248" s="6" t="str">
        <f t="shared" si="15"/>
        <v>[{"order":"247","result":"Fiorentina 1-3 Roma","playerday":"Cafú","year":"1999", "category":"SerieA","prow":["Played WC 1998","DF","SerieAWin"], "pcolumn": ["Roma","Fiorentina","BRA"],"ylink":"https://www.youtube.com/watch?v=YvcX3Z8WXnI"}],</v>
      </c>
      <c r="F248" s="1" t="str">
        <f>IFERROR(_xlfn.XLOOKUP(C248,Champions!J:J,Champions!K:K),"-")</f>
        <v>-</v>
      </c>
      <c r="G248" s="1" t="str">
        <f>IFERROR(_xlfn.XLOOKUP($C248,EuropaL!J:J,EuropaL!K:K),"-")</f>
        <v>-</v>
      </c>
      <c r="H248" s="1" t="str">
        <f>IFERROR(_xlfn.XLOOKUP($C248,WC!J:J,WC!K:K),"-")</f>
        <v>-</v>
      </c>
      <c r="I248" s="1" t="str">
        <f>IFERROR(_xlfn.XLOOKUP($C248,EURO!J:J,EURO!K:K),"-")</f>
        <v>-</v>
      </c>
      <c r="J248" s="1" t="str">
        <f>IFERROR(_xlfn.XLOOKUP($C248,Other!J:J,Other!K:K),"-")</f>
        <v>-</v>
      </c>
      <c r="K248" s="1" t="str">
        <f>IFERROR(_xlfn.XLOOKUP($C248,Premier!J:J,Premier!K:K),"-")</f>
        <v>-</v>
      </c>
      <c r="L248" s="1" t="str">
        <f>IFERROR(_xlfn.XLOOKUP($C248,LaLiga!K:K,LaLiga!L:L),"-")</f>
        <v>-</v>
      </c>
      <c r="M248" s="1" t="str">
        <f>IFERROR(_xlfn.XLOOKUP($C248,SerieA!J:J,SerieA!K:K),"-")</f>
        <v>[{order:"247",result:"Fiorentina 1-3 Roma",playerday:"Cafú",year:"1999", category:"SerieA",prow:["Played WC 1998","DF","SerieAWin"], pcolumn: ["Roma","Fiorentina","BRA"],ylink:"https://www.youtube.com/watch?v=YvcX3Z8WXnI"}],</v>
      </c>
    </row>
    <row r="249" spans="1:13" x14ac:dyDescent="0.35">
      <c r="A249" s="3">
        <f t="shared" si="12"/>
        <v>45515</v>
      </c>
      <c r="B249" s="5">
        <f t="shared" si="13"/>
        <v>7</v>
      </c>
      <c r="C249" s="9">
        <f t="shared" si="14"/>
        <v>248</v>
      </c>
      <c r="D249" s="6" t="str" cm="1">
        <f t="array" ref="D249">IFERROR(INDEX(F249:M249, MATCH(TRUE, F249:M249&lt;&gt;"-",0)),"")</f>
        <v>[{order:"248",result:"Chelsea 2-2 Juventus",playerday:"Oscar",year:"2012", category:"Champions",prow:["CC","CC","CC"], pcolumn: ["Chelsea","Juventus","BRA"],ylink:"https://www.youtube.com/watch?v=Rmo4LoIWLEk"}],</v>
      </c>
      <c r="E249" s="6" t="str">
        <f t="shared" si="15"/>
        <v>[{"order":"248","result":"Chelsea 2-2 Juventus","playerday":"Oscar","year":"2012", "category":"Champions","prow":["CC","CC","CC"], "pcolumn": ["Chelsea","Juventus","BRA"],"ylink":"https://www.youtube.com/watch?v=Rmo4LoIWLEk"}],</v>
      </c>
      <c r="F249" s="1" t="str">
        <f>IFERROR(_xlfn.XLOOKUP(C249,Champions!J:J,Champions!K:K),"-")</f>
        <v>[{order:"248",result:"Chelsea 2-2 Juventus",playerday:"Oscar",year:"2012", category:"Champions",prow:["CC","CC","CC"], pcolumn: ["Chelsea","Juventus","BRA"],ylink:"https://www.youtube.com/watch?v=Rmo4LoIWLEk"}],</v>
      </c>
      <c r="G249" s="1" t="str">
        <f>IFERROR(_xlfn.XLOOKUP($C249,EuropaL!J:J,EuropaL!K:K),"-")</f>
        <v>-</v>
      </c>
      <c r="H249" s="1" t="str">
        <f>IFERROR(_xlfn.XLOOKUP($C249,WC!J:J,WC!K:K),"-")</f>
        <v>-</v>
      </c>
      <c r="I249" s="1" t="str">
        <f>IFERROR(_xlfn.XLOOKUP($C249,EURO!J:J,EURO!K:K),"-")</f>
        <v>-</v>
      </c>
      <c r="J249" s="1" t="str">
        <f>IFERROR(_xlfn.XLOOKUP($C249,Other!J:J,Other!K:K),"-")</f>
        <v>-</v>
      </c>
      <c r="K249" s="1" t="str">
        <f>IFERROR(_xlfn.XLOOKUP($C249,Premier!J:J,Premier!K:K),"-")</f>
        <v>-</v>
      </c>
      <c r="L249" s="1" t="str">
        <f>IFERROR(_xlfn.XLOOKUP($C249,LaLiga!K:K,LaLiga!L:L),"-")</f>
        <v>-</v>
      </c>
      <c r="M249" s="1" t="str">
        <f>IFERROR(_xlfn.XLOOKUP($C249,SerieA!J:J,SerieA!K:K),"-")</f>
        <v>-</v>
      </c>
    </row>
    <row r="250" spans="1:13" x14ac:dyDescent="0.35">
      <c r="A250" s="3">
        <f t="shared" si="12"/>
        <v>45516</v>
      </c>
      <c r="B250" s="5">
        <f t="shared" si="13"/>
        <v>1</v>
      </c>
      <c r="C250" s="9">
        <f t="shared" si="14"/>
        <v>249</v>
      </c>
      <c r="D250" s="6" t="str" cm="1">
        <f t="array" ref="D250">IFERROR(INDEX(F250:M250, MATCH(TRUE, F250:M250&lt;&gt;"-",0)),"")</f>
        <v>[{order:"249",result:"Portugal 2-0 Wales",playerday:"Cristiano Ronaldo",year:"2016", category:"EURO",prow:["Played Euro 2016","CC","DL"], pcolumn: ["Sporting","POR","WAL"],ylink:"https://www.youtube.com/watch?v=eRwNXMDGz88"}],</v>
      </c>
      <c r="E250" s="6" t="str">
        <f t="shared" si="15"/>
        <v>[{"order":"249","result":"Portugal 2-0 Wales","playerday":"Cristiano Ronaldo","year":"2016", "category":"EURO","prow":["Played Euro 2016","CC","DL"], "pcolumn": ["Sporting","POR","WAL"],"ylink":"https://www.youtube.com/watch?v=eRwNXMDGz88"}],</v>
      </c>
      <c r="F250" s="1" t="str">
        <f>IFERROR(_xlfn.XLOOKUP(C250,Champions!J:J,Champions!K:K),"-")</f>
        <v>-</v>
      </c>
      <c r="G250" s="1" t="str">
        <f>IFERROR(_xlfn.XLOOKUP($C250,EuropaL!J:J,EuropaL!K:K),"-")</f>
        <v>-</v>
      </c>
      <c r="H250" s="1" t="str">
        <f>IFERROR(_xlfn.XLOOKUP($C250,WC!J:J,WC!K:K),"-")</f>
        <v>-</v>
      </c>
      <c r="I250" s="1" t="str">
        <f>IFERROR(_xlfn.XLOOKUP($C250,EURO!J:J,EURO!K:K),"-")</f>
        <v>[{order:"249",result:"Portugal 2-0 Wales",playerday:"Cristiano Ronaldo",year:"2016", category:"EURO",prow:["Played Euro 2016","CC","DL"], pcolumn: ["Sporting","POR","WAL"],ylink:"https://www.youtube.com/watch?v=eRwNXMDGz88"}],</v>
      </c>
      <c r="J250" s="1" t="str">
        <f>IFERROR(_xlfn.XLOOKUP($C250,Other!J:J,Other!K:K),"-")</f>
        <v>-</v>
      </c>
      <c r="K250" s="1" t="str">
        <f>IFERROR(_xlfn.XLOOKUP($C250,Premier!J:J,Premier!K:K),"-")</f>
        <v>-</v>
      </c>
      <c r="L250" s="1" t="str">
        <f>IFERROR(_xlfn.XLOOKUP($C250,LaLiga!K:K,LaLiga!L:L),"-")</f>
        <v>-</v>
      </c>
      <c r="M250" s="1" t="str">
        <f>IFERROR(_xlfn.XLOOKUP($C250,SerieA!J:J,SerieA!K:K),"-")</f>
        <v>-</v>
      </c>
    </row>
    <row r="251" spans="1:13" x14ac:dyDescent="0.35">
      <c r="A251" s="3">
        <f t="shared" si="12"/>
        <v>45517</v>
      </c>
      <c r="B251" s="5">
        <f t="shared" si="13"/>
        <v>2</v>
      </c>
      <c r="C251" s="9">
        <f t="shared" si="14"/>
        <v>250</v>
      </c>
      <c r="D251" s="6" t="str" cm="1">
        <f t="array" ref="D251">IFERROR(INDEX(F251:M251, MATCH(TRUE, F251:M251&lt;&gt;"-",0)),"")</f>
        <v>[{order:"250",result:"Leverkusen 4-5 Wolfsburg",playerday:"Bas Dost",year:"2015", category:"Other",prow:["DL","DL","DL"], pcolumn: ["Leverkusen","Wolfsburg","NED"],ylink:"https://www.youtube.com/watch?v=49OaUQ8u00k"}],</v>
      </c>
      <c r="E251" s="6" t="str">
        <f t="shared" si="15"/>
        <v>[{"order":"250","result":"Leverkusen 4-5 Wolfsburg","playerday":"Bas Dost","year":"2015", "category":"Other","prow":["DL","DL","DL"], "pcolumn": ["Leverkusen","Wolfsburg","NED"],"ylink":"https://www.youtube.com/watch?v=49OaUQ8u00k"}],</v>
      </c>
      <c r="F251" s="1" t="str">
        <f>IFERROR(_xlfn.XLOOKUP(C251,Champions!J:J,Champions!K:K),"-")</f>
        <v>-</v>
      </c>
      <c r="G251" s="1" t="str">
        <f>IFERROR(_xlfn.XLOOKUP($C251,EuropaL!J:J,EuropaL!K:K),"-")</f>
        <v>-</v>
      </c>
      <c r="H251" s="1" t="str">
        <f>IFERROR(_xlfn.XLOOKUP($C251,WC!J:J,WC!K:K),"-")</f>
        <v>-</v>
      </c>
      <c r="I251" s="1" t="str">
        <f>IFERROR(_xlfn.XLOOKUP($C251,EURO!J:J,EURO!K:K),"-")</f>
        <v>-</v>
      </c>
      <c r="J251" s="1" t="str">
        <f>IFERROR(_xlfn.XLOOKUP($C251,Other!J:J,Other!K:K),"-")</f>
        <v>[{order:"250",result:"Leverkusen 4-5 Wolfsburg",playerday:"Bas Dost",year:"2015", category:"Other",prow:["DL","DL","DL"], pcolumn: ["Leverkusen","Wolfsburg","NED"],ylink:"https://www.youtube.com/watch?v=49OaUQ8u00k"}],</v>
      </c>
      <c r="K251" s="1" t="str">
        <f>IFERROR(_xlfn.XLOOKUP($C251,Premier!J:J,Premier!K:K),"-")</f>
        <v>-</v>
      </c>
      <c r="L251" s="1" t="str">
        <f>IFERROR(_xlfn.XLOOKUP($C251,LaLiga!K:K,LaLiga!L:L),"-")</f>
        <v>-</v>
      </c>
      <c r="M251" s="1" t="str">
        <f>IFERROR(_xlfn.XLOOKUP($C251,SerieA!J:J,SerieA!K:K),"-")</f>
        <v>-</v>
      </c>
    </row>
    <row r="252" spans="1:13" x14ac:dyDescent="0.35">
      <c r="A252" s="3">
        <f t="shared" si="12"/>
        <v>45518</v>
      </c>
      <c r="B252" s="5">
        <f t="shared" si="13"/>
        <v>3</v>
      </c>
      <c r="C252" s="9">
        <f t="shared" si="14"/>
        <v>251</v>
      </c>
      <c r="D252" s="6" t="str" cm="1">
        <f t="array" ref="D252">IFERROR(INDEX(F252:M252, MATCH(TRUE, F252:M252&lt;&gt;"-",0)),"")</f>
        <v>[{order:"251",result:"Argentina 3-1 Mexico",playerday:"Carlos Tevez",year:"2010", category:"World Cup",prow:["Played WC 2010","DL","CC"], pcolumn: ["ARG","MEX","Man Utd"],ylink:"https://www.youtube.com/watch?v=QspuNXGYUns"}],</v>
      </c>
      <c r="E252" s="6" t="str">
        <f t="shared" si="15"/>
        <v>[{"order":"251","result":"Argentina 3-1 Mexico","playerday":"Carlos Tevez","year":"2010", "category":"World Cup","prow":["Played WC 2010","DL","CC"], "pcolumn": ["ARG","MEX","Man Utd"],"ylink":"https://www.youtube.com/watch?v=QspuNXGYUns"}],</v>
      </c>
      <c r="F252" s="1" t="str">
        <f>IFERROR(_xlfn.XLOOKUP(C252,Champions!J:J,Champions!K:K),"-")</f>
        <v>-</v>
      </c>
      <c r="G252" s="1" t="str">
        <f>IFERROR(_xlfn.XLOOKUP($C252,EuropaL!J:J,EuropaL!K:K),"-")</f>
        <v>-</v>
      </c>
      <c r="H252" s="1" t="str">
        <f>IFERROR(_xlfn.XLOOKUP($C252,WC!J:J,WC!K:K),"-")</f>
        <v>[{order:"251",result:"Argentina 3-1 Mexico",playerday:"Carlos Tevez",year:"2010", category:"World Cup",prow:["Played WC 2010","DL","CC"], pcolumn: ["ARG","MEX","Man Utd"],ylink:"https://www.youtube.com/watch?v=QspuNXGYUns"}],</v>
      </c>
      <c r="I252" s="1" t="str">
        <f>IFERROR(_xlfn.XLOOKUP($C252,EURO!J:J,EURO!K:K),"-")</f>
        <v>-</v>
      </c>
      <c r="J252" s="1" t="str">
        <f>IFERROR(_xlfn.XLOOKUP($C252,Other!J:J,Other!K:K),"-")</f>
        <v>-</v>
      </c>
      <c r="K252" s="1" t="str">
        <f>IFERROR(_xlfn.XLOOKUP($C252,Premier!J:J,Premier!K:K),"-")</f>
        <v>-</v>
      </c>
      <c r="L252" s="1" t="str">
        <f>IFERROR(_xlfn.XLOOKUP($C252,LaLiga!K:K,LaLiga!L:L),"-")</f>
        <v>-</v>
      </c>
      <c r="M252" s="1" t="str">
        <f>IFERROR(_xlfn.XLOOKUP($C252,SerieA!J:J,SerieA!K:K),"-")</f>
        <v>-</v>
      </c>
    </row>
    <row r="253" spans="1:13" x14ac:dyDescent="0.35">
      <c r="A253" s="3">
        <f t="shared" si="12"/>
        <v>45519</v>
      </c>
      <c r="B253" s="5">
        <f t="shared" si="13"/>
        <v>4</v>
      </c>
      <c r="C253" s="9">
        <f t="shared" si="14"/>
        <v>252</v>
      </c>
      <c r="D253" s="6" t="str" cm="1">
        <f t="array" ref="D253">IFERROR(INDEX(F253:M253, MATCH(TRUE, F253:M253&lt;&gt;"-",0)),"")</f>
        <v>[{order:"252",result:"Atletico 2-1 Inter",playerday:"Memphis Depay",year:"2024", category:"Champions",prow:["NED","FRA","PO"], pcolumn: ["Atletico","Inter","LaLigaWin"],ylink:"https://www.youtube.com/watch?v=_V92UGhMZAs"}],</v>
      </c>
      <c r="E253" s="6" t="str">
        <f t="shared" si="15"/>
        <v>[{"order":"252","result":"Atletico 2-1 Inter","playerday":"Memphis Depay","year":"2024", "category":"Champions","prow":["NED","FRA","PO"], "pcolumn": ["Atletico","Inter","LaLigaWin"],"ylink":"https://www.youtube.com/watch?v=_V92UGhMZAs"}],</v>
      </c>
      <c r="F253" s="1" t="str">
        <f>IFERROR(_xlfn.XLOOKUP(C253,Champions!J:J,Champions!K:K),"-")</f>
        <v>[{order:"252",result:"Atletico 2-1 Inter",playerday:"Memphis Depay",year:"2024", category:"Champions",prow:["NED","FRA","PO"], pcolumn: ["Atletico","Inter","LaLigaWin"],ylink:"https://www.youtube.com/watch?v=_V92UGhMZAs"}],</v>
      </c>
      <c r="G253" s="1" t="str">
        <f>IFERROR(_xlfn.XLOOKUP($C253,EuropaL!J:J,EuropaL!K:K),"-")</f>
        <v>-</v>
      </c>
      <c r="H253" s="1" t="str">
        <f>IFERROR(_xlfn.XLOOKUP($C253,WC!J:J,WC!K:K),"-")</f>
        <v>-</v>
      </c>
      <c r="I253" s="1" t="str">
        <f>IFERROR(_xlfn.XLOOKUP($C253,EURO!J:J,EURO!K:K),"-")</f>
        <v>-</v>
      </c>
      <c r="J253" s="1" t="str">
        <f>IFERROR(_xlfn.XLOOKUP($C253,Other!J:J,Other!K:K),"-")</f>
        <v>-</v>
      </c>
      <c r="K253" s="1" t="str">
        <f>IFERROR(_xlfn.XLOOKUP($C253,Premier!J:J,Premier!K:K),"-")</f>
        <v>-</v>
      </c>
      <c r="L253" s="1" t="str">
        <f>IFERROR(_xlfn.XLOOKUP($C253,LaLiga!K:K,LaLiga!L:L),"-")</f>
        <v>-</v>
      </c>
      <c r="M253" s="1" t="str">
        <f>IFERROR(_xlfn.XLOOKUP($C253,SerieA!J:J,SerieA!K:K),"-")</f>
        <v>-</v>
      </c>
    </row>
    <row r="254" spans="1:13" x14ac:dyDescent="0.35">
      <c r="A254" s="3">
        <f t="shared" si="12"/>
        <v>45520</v>
      </c>
      <c r="B254" s="5">
        <f t="shared" si="13"/>
        <v>5</v>
      </c>
      <c r="C254" s="9">
        <f t="shared" si="14"/>
        <v>253</v>
      </c>
      <c r="D254" s="6" t="str" cm="1">
        <f t="array" ref="D254">IFERROR(INDEX(F254:M254, MATCH(TRUE, F254:M254&lt;&gt;"-",0)),"")</f>
        <v>[{order:"253",result:"Germany 1-5 England",playerday:"Michael Owen",year:"2001", category:"World Cup",prow:["CC","DL","Played WC 2002"], pcolumn: ["GER","ENG","Played Euro 2000"],ylink:"https://www.youtube.com/watch?v=dUHTT2VnKao"}],</v>
      </c>
      <c r="E254" s="6" t="str">
        <f t="shared" si="15"/>
        <v>[{"order":"253","result":"Germany 1-5 England","playerday":"Michael Owen","year":"2001", "category":"World Cup","prow":["CC","DL","Played WC 2002"], "pcolumn": ["GER","ENG","Played Euro 2000"],"ylink":"https://www.youtube.com/watch?v=dUHTT2VnKao"}],</v>
      </c>
      <c r="F254" s="1" t="str">
        <f>IFERROR(_xlfn.XLOOKUP(C254,Champions!J:J,Champions!K:K),"-")</f>
        <v>-</v>
      </c>
      <c r="G254" s="1" t="str">
        <f>IFERROR(_xlfn.XLOOKUP($C254,EuropaL!J:J,EuropaL!K:K),"-")</f>
        <v>-</v>
      </c>
      <c r="H254" s="1" t="str">
        <f>IFERROR(_xlfn.XLOOKUP($C254,WC!J:J,WC!K:K),"-")</f>
        <v>[{order:"253",result:"Germany 1-5 England",playerday:"Michael Owen",year:"2001", category:"World Cup",prow:["CC","DL","Played WC 2002"], pcolumn: ["GER","ENG","Played Euro 2000"],ylink:"https://www.youtube.com/watch?v=dUHTT2VnKao"}],</v>
      </c>
      <c r="I254" s="1" t="str">
        <f>IFERROR(_xlfn.XLOOKUP($C254,EURO!J:J,EURO!K:K),"-")</f>
        <v>-</v>
      </c>
      <c r="J254" s="1" t="str">
        <f>IFERROR(_xlfn.XLOOKUP($C254,Other!J:J,Other!K:K),"-")</f>
        <v>-</v>
      </c>
      <c r="K254" s="1" t="str">
        <f>IFERROR(_xlfn.XLOOKUP($C254,Premier!J:J,Premier!K:K),"-")</f>
        <v>-</v>
      </c>
      <c r="L254" s="1" t="str">
        <f>IFERROR(_xlfn.XLOOKUP($C254,LaLiga!K:K,LaLiga!L:L),"-")</f>
        <v>-</v>
      </c>
      <c r="M254" s="1" t="str">
        <f>IFERROR(_xlfn.XLOOKUP($C254,SerieA!J:J,SerieA!K:K),"-")</f>
        <v>-</v>
      </c>
    </row>
    <row r="255" spans="1:13" x14ac:dyDescent="0.35">
      <c r="A255" s="3">
        <f t="shared" si="12"/>
        <v>45521</v>
      </c>
      <c r="B255" s="5">
        <f t="shared" si="13"/>
        <v>6</v>
      </c>
      <c r="C255" s="9">
        <f t="shared" si="14"/>
        <v>254</v>
      </c>
      <c r="D255" s="6" t="str" cm="1">
        <f t="array" ref="D255">IFERROR(INDEX(F255:M255, MATCH(TRUE, F255:M255&lt;&gt;"-",0)),"")</f>
        <v>[{order:"254",result:"Fiorentina 4-3 Milan",playerday:"Dušan Vlahović",year:"2022", category:"SerieA",prow:["DL","DL","DL"], pcolumn: ["Fiorentina","Milan","SRB"],ylink:"https://www.youtube.com/watch?v=jm4qrvdVuGc"}],</v>
      </c>
      <c r="E255" s="6" t="str">
        <f t="shared" si="15"/>
        <v>[{"order":"254","result":"Fiorentina 4-3 Milan","playerday":"Dušan Vlahović","year":"2022", "category":"SerieA","prow":["DL","DL","DL"], "pcolumn": ["Fiorentina","Milan","SRB"],"ylink":"https://www.youtube.com/watch?v=jm4qrvdVuGc"}],</v>
      </c>
      <c r="F255" s="1" t="str">
        <f>IFERROR(_xlfn.XLOOKUP(C255,Champions!J:J,Champions!K:K),"-")</f>
        <v>-</v>
      </c>
      <c r="G255" s="1" t="str">
        <f>IFERROR(_xlfn.XLOOKUP($C255,EuropaL!J:J,EuropaL!K:K),"-")</f>
        <v>-</v>
      </c>
      <c r="H255" s="1" t="str">
        <f>IFERROR(_xlfn.XLOOKUP($C255,WC!J:J,WC!K:K),"-")</f>
        <v>-</v>
      </c>
      <c r="I255" s="1" t="str">
        <f>IFERROR(_xlfn.XLOOKUP($C255,EURO!J:J,EURO!K:K),"-")</f>
        <v>-</v>
      </c>
      <c r="J255" s="1" t="str">
        <f>IFERROR(_xlfn.XLOOKUP($C255,Other!J:J,Other!K:K),"-")</f>
        <v>-</v>
      </c>
      <c r="K255" s="1" t="str">
        <f>IFERROR(_xlfn.XLOOKUP($C255,Premier!J:J,Premier!K:K),"-")</f>
        <v>-</v>
      </c>
      <c r="L255" s="1" t="str">
        <f>IFERROR(_xlfn.XLOOKUP($C255,LaLiga!K:K,LaLiga!L:L),"-")</f>
        <v>-</v>
      </c>
      <c r="M255" s="1" t="str">
        <f>IFERROR(_xlfn.XLOOKUP($C255,SerieA!J:J,SerieA!K:K),"-")</f>
        <v>[{order:"254",result:"Fiorentina 4-3 Milan",playerday:"Dušan Vlahović",year:"2022", category:"SerieA",prow:["DL","DL","DL"], pcolumn: ["Fiorentina","Milan","SRB"],ylink:"https://www.youtube.com/watch?v=jm4qrvdVuGc"}],</v>
      </c>
    </row>
    <row r="256" spans="1:13" x14ac:dyDescent="0.35">
      <c r="A256" s="3">
        <f t="shared" si="12"/>
        <v>45522</v>
      </c>
      <c r="B256" s="5">
        <f t="shared" si="13"/>
        <v>7</v>
      </c>
      <c r="C256" s="9">
        <f t="shared" si="14"/>
        <v>255</v>
      </c>
      <c r="D256" s="6" t="str" cm="1">
        <f t="array" ref="D256">IFERROR(INDEX(F256:M256, MATCH(TRUE, F256:M256&lt;&gt;"-",0)),"")</f>
        <v>[{order:"255",result:"R. Madrid 4-1 Atletico",playerday:"Sergio Ramos",year:"2014", category:"Champions",prow:["ChampionsWin","DF","Sevilla"], pcolumn: ["Real Madrid","Atletico","Played WC 2014"],ylink:"https://www.youtube.com/watch?v=Ji021RYgGXQ"}],</v>
      </c>
      <c r="E256" s="6" t="str">
        <f t="shared" si="15"/>
        <v>[{"order":"255","result":"R. Madrid 4-1 Atletico","playerday":"Sergio Ramos","year":"2014", "category":"Champions","prow":["ChampionsWin","DF","Sevilla"], "pcolumn": ["Real Madrid","Atletico","Played WC 2014"],"ylink":"https://www.youtube.com/watch?v=Ji021RYgGXQ"}],</v>
      </c>
      <c r="F256" s="1" t="str">
        <f>IFERROR(_xlfn.XLOOKUP(C256,Champions!J:J,Champions!K:K),"-")</f>
        <v>[{order:"255",result:"R. Madrid 4-1 Atletico",playerday:"Sergio Ramos",year:"2014", category:"Champions",prow:["ChampionsWin","DF","Sevilla"], pcolumn: ["Real Madrid","Atletico","Played WC 2014"],ylink:"https://www.youtube.com/watch?v=Ji021RYgGXQ"}],</v>
      </c>
      <c r="G256" s="1" t="str">
        <f>IFERROR(_xlfn.XLOOKUP($C256,EuropaL!J:J,EuropaL!K:K),"-")</f>
        <v>-</v>
      </c>
      <c r="H256" s="1" t="str">
        <f>IFERROR(_xlfn.XLOOKUP($C256,WC!J:J,WC!K:K),"-")</f>
        <v>-</v>
      </c>
      <c r="I256" s="1" t="str">
        <f>IFERROR(_xlfn.XLOOKUP($C256,EURO!J:J,EURO!K:K),"-")</f>
        <v>-</v>
      </c>
      <c r="J256" s="1" t="str">
        <f>IFERROR(_xlfn.XLOOKUP($C256,Other!J:J,Other!K:K),"-")</f>
        <v>-</v>
      </c>
      <c r="K256" s="1" t="str">
        <f>IFERROR(_xlfn.XLOOKUP($C256,Premier!J:J,Premier!K:K),"-")</f>
        <v>-</v>
      </c>
      <c r="L256" s="1" t="str">
        <f>IFERROR(_xlfn.XLOOKUP($C256,LaLiga!K:K,LaLiga!L:L),"-")</f>
        <v>-</v>
      </c>
      <c r="M256" s="1" t="str">
        <f>IFERROR(_xlfn.XLOOKUP($C256,SerieA!J:J,SerieA!K:K),"-")</f>
        <v>-</v>
      </c>
    </row>
    <row r="257" spans="1:13" x14ac:dyDescent="0.35">
      <c r="A257" s="3">
        <f t="shared" si="12"/>
        <v>45523</v>
      </c>
      <c r="B257" s="5">
        <f t="shared" si="13"/>
        <v>1</v>
      </c>
      <c r="C257" s="9">
        <f t="shared" si="14"/>
        <v>256</v>
      </c>
      <c r="D257" s="6" t="str" cm="1">
        <f t="array" ref="D257">IFERROR(INDEX(F257:M257, MATCH(TRUE, F257:M257&lt;&gt;"-",0)),"")</f>
        <v>[{order:"256",result:"Schalke 2-3 Galatasaray",playerday:"Umut Bulut",year:"2013", category:"Champions",prow:["DL","DL","DL"], pcolumn: ["Schalke","Galatasaray","TUR"],ylink:"https://www.youtube.com/watch?v=JDdk3JJU_Sg"}],</v>
      </c>
      <c r="E257" s="6" t="str">
        <f t="shared" si="15"/>
        <v>[{"order":"256","result":"Schalke 2-3 Galatasaray","playerday":"Umut Bulut","year":"2013", "category":"Champions","prow":["DL","DL","DL"], "pcolumn": ["Schalke","Galatasaray","TUR"],"ylink":"https://www.youtube.com/watch?v=JDdk3JJU_Sg"}],</v>
      </c>
      <c r="F257" s="1" t="str">
        <f>IFERROR(_xlfn.XLOOKUP(C257,Champions!J:J,Champions!K:K),"-")</f>
        <v>[{order:"256",result:"Schalke 2-3 Galatasaray",playerday:"Umut Bulut",year:"2013", category:"Champions",prow:["DL","DL","DL"], pcolumn: ["Schalke","Galatasaray","TUR"],ylink:"https://www.youtube.com/watch?v=JDdk3JJU_Sg"}],</v>
      </c>
      <c r="G257" s="1" t="str">
        <f>IFERROR(_xlfn.XLOOKUP($C257,EuropaL!J:J,EuropaL!K:K),"-")</f>
        <v>-</v>
      </c>
      <c r="H257" s="1" t="str">
        <f>IFERROR(_xlfn.XLOOKUP($C257,WC!J:J,WC!K:K),"-")</f>
        <v>-</v>
      </c>
      <c r="I257" s="1" t="str">
        <f>IFERROR(_xlfn.XLOOKUP($C257,EURO!J:J,EURO!K:K),"-")</f>
        <v>-</v>
      </c>
      <c r="J257" s="1" t="str">
        <f>IFERROR(_xlfn.XLOOKUP($C257,Other!J:J,Other!K:K),"-")</f>
        <v>-</v>
      </c>
      <c r="K257" s="1" t="str">
        <f>IFERROR(_xlfn.XLOOKUP($C257,Premier!J:J,Premier!K:K),"-")</f>
        <v>-</v>
      </c>
      <c r="L257" s="1" t="str">
        <f>IFERROR(_xlfn.XLOOKUP($C257,LaLiga!K:K,LaLiga!L:L),"-")</f>
        <v>-</v>
      </c>
      <c r="M257" s="1" t="str">
        <f>IFERROR(_xlfn.XLOOKUP($C257,SerieA!J:J,SerieA!K:K),"-")</f>
        <v>-</v>
      </c>
    </row>
    <row r="258" spans="1:13" x14ac:dyDescent="0.35">
      <c r="A258" s="3">
        <f t="shared" si="12"/>
        <v>45524</v>
      </c>
      <c r="B258" s="5">
        <f t="shared" si="13"/>
        <v>2</v>
      </c>
      <c r="C258" s="9">
        <f t="shared" si="14"/>
        <v>257</v>
      </c>
      <c r="D258" s="6" t="str" cm="1">
        <f t="array" ref="D258">IFERROR(INDEX(F258:M258, MATCH(TRUE, F258:M258&lt;&gt;"-",0)),"")</f>
        <v>[{order:"257",result:"Olympiakos 1-0 Porto",playerday:"Stelios Giannakopoulos",year:"1997", category:"Champions",prow:["CC","DL","DF"], pcolumn: ["Olympiakos","Porto","GRE"],ylink:"https://www.youtube.com/watch?v=w5jh0LXBKvI"}],</v>
      </c>
      <c r="E258" s="6" t="str">
        <f t="shared" si="15"/>
        <v>[{"order":"257","result":"Olympiakos 1-0 Porto","playerday":"Stelios Giannakopoulos","year":"1997", "category":"Champions","prow":["CC","DL","DF"], "pcolumn": ["Olympiakos","Porto","GRE"],"ylink":"https://www.youtube.com/watch?v=w5jh0LXBKvI"}],</v>
      </c>
      <c r="F258" s="1" t="str">
        <f>IFERROR(_xlfn.XLOOKUP(C258,Champions!J:J,Champions!K:K),"-")</f>
        <v>[{order:"257",result:"Olympiakos 1-0 Porto",playerday:"Stelios Giannakopoulos",year:"1997", category:"Champions",prow:["CC","DL","DF"], pcolumn: ["Olympiakos","Porto","GRE"],ylink:"https://www.youtube.com/watch?v=w5jh0LXBKvI"}],</v>
      </c>
      <c r="G258" s="1" t="str">
        <f>IFERROR(_xlfn.XLOOKUP($C258,EuropaL!J:J,EuropaL!K:K),"-")</f>
        <v>-</v>
      </c>
      <c r="H258" s="1" t="str">
        <f>IFERROR(_xlfn.XLOOKUP($C258,WC!J:J,WC!K:K),"-")</f>
        <v>-</v>
      </c>
      <c r="I258" s="1" t="str">
        <f>IFERROR(_xlfn.XLOOKUP($C258,EURO!J:J,EURO!K:K),"-")</f>
        <v>-</v>
      </c>
      <c r="J258" s="1" t="str">
        <f>IFERROR(_xlfn.XLOOKUP($C258,Other!J:J,Other!K:K),"-")</f>
        <v>-</v>
      </c>
      <c r="K258" s="1" t="str">
        <f>IFERROR(_xlfn.XLOOKUP($C258,Premier!J:J,Premier!K:K),"-")</f>
        <v>-</v>
      </c>
      <c r="L258" s="1" t="str">
        <f>IFERROR(_xlfn.XLOOKUP($C258,LaLiga!K:K,LaLiga!L:L),"-")</f>
        <v>-</v>
      </c>
      <c r="M258" s="1" t="str">
        <f>IFERROR(_xlfn.XLOOKUP($C258,SerieA!J:J,SerieA!K:K),"-")</f>
        <v>-</v>
      </c>
    </row>
    <row r="259" spans="1:13" x14ac:dyDescent="0.35">
      <c r="A259" s="3">
        <f t="shared" ref="A259:A322" si="16">A258+1</f>
        <v>45525</v>
      </c>
      <c r="B259" s="5">
        <f t="shared" ref="B259:B322" si="17">WEEKDAY(A259,2)</f>
        <v>3</v>
      </c>
      <c r="C259" s="9">
        <f t="shared" ref="C259:C322" si="18">C258+1</f>
        <v>258</v>
      </c>
      <c r="D259" s="6" t="str" cm="1">
        <f t="array" ref="D259">IFERROR(INDEX(F259:M259, MATCH(TRUE, F259:M259&lt;&gt;"-",0)),"")</f>
        <v>[{order:"258",result:"PSG 4-2 Lyon",playerday:"Fernando Marcal",year:"2021", category:"Other",prow:["DF","CC","ParisSG"], pcolumn: ["FRA","BRA","Lyon"],ylink:"https://www.youtube.com/watch?v=fbIrelvQ2E8"}],</v>
      </c>
      <c r="E259" s="6" t="str">
        <f t="shared" ref="E259:E322" si="19">SUBSTITUTE(SUBSTITUTE(SUBSTITUTE(SUBSTITUTE(SUBSTITUTE(SUBSTITUTE(SUBSTITUTE(SUBSTITUTE(D259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[{"order":"258","result":"PSG 4-2 Lyon","playerday":"Fernando Marcal","year":"2021", "category":"Other","prow":["DF","CC","ParisSG"], "pcolumn": ["FRA","BRA","Lyon"],"ylink":"https://www.youtube.com/watch?v=fbIrelvQ2E8"}],</v>
      </c>
      <c r="F259" s="1" t="str">
        <f>IFERROR(_xlfn.XLOOKUP(C259,Champions!J:J,Champions!K:K),"-")</f>
        <v>-</v>
      </c>
      <c r="G259" s="1" t="str">
        <f>IFERROR(_xlfn.XLOOKUP($C259,EuropaL!J:J,EuropaL!K:K),"-")</f>
        <v>-</v>
      </c>
      <c r="H259" s="1" t="str">
        <f>IFERROR(_xlfn.XLOOKUP($C259,WC!J:J,WC!K:K),"-")</f>
        <v>-</v>
      </c>
      <c r="I259" s="1" t="str">
        <f>IFERROR(_xlfn.XLOOKUP($C259,EURO!J:J,EURO!K:K),"-")</f>
        <v>-</v>
      </c>
      <c r="J259" s="1" t="str">
        <f>IFERROR(_xlfn.XLOOKUP($C259,Other!J:J,Other!K:K),"-")</f>
        <v>[{order:"258",result:"PSG 4-2 Lyon",playerday:"Fernando Marcal",year:"2021", category:"Other",prow:["DF","CC","ParisSG"], pcolumn: ["FRA","BRA","Lyon"],ylink:"https://www.youtube.com/watch?v=fbIrelvQ2E8"}],</v>
      </c>
      <c r="K259" s="1" t="str">
        <f>IFERROR(_xlfn.XLOOKUP($C259,Premier!J:J,Premier!K:K),"-")</f>
        <v>-</v>
      </c>
      <c r="L259" s="1" t="str">
        <f>IFERROR(_xlfn.XLOOKUP($C259,LaLiga!K:K,LaLiga!L:L),"-")</f>
        <v>-</v>
      </c>
      <c r="M259" s="1" t="str">
        <f>IFERROR(_xlfn.XLOOKUP($C259,SerieA!J:J,SerieA!K:K),"-")</f>
        <v>-</v>
      </c>
    </row>
    <row r="260" spans="1:13" x14ac:dyDescent="0.35">
      <c r="A260" s="3">
        <f t="shared" si="16"/>
        <v>45526</v>
      </c>
      <c r="B260" s="5">
        <f t="shared" si="17"/>
        <v>4</v>
      </c>
      <c r="C260" s="9">
        <f t="shared" si="18"/>
        <v>259</v>
      </c>
      <c r="D260" s="6" t="str" cm="1">
        <f t="array" ref="D260">IFERROR(INDEX(F260:M260, MATCH(TRUE, F260:M260&lt;&gt;"-",0)),"")</f>
        <v>[{order:"259",result:"Inter 0-6 Milan",playerday:"Andriy Shevchenko",year:"1999", category:"SerieA",prow:["DL","DL","DL"], pcolumn: ["Milan","UKR","Inter"],ylink:"https://www.youtube.com/watch?v=7rK4OsGxxGA"}],</v>
      </c>
      <c r="E260" s="6" t="str">
        <f t="shared" si="19"/>
        <v>[{"order":"259","result":"Inter 0-6 Milan","playerday":"Andriy Shevchenko","year":"1999", "category":"SerieA","prow":["DL","DL","DL"], "pcolumn": ["Milan","UKR","Inter"],"ylink":"https://www.youtube.com/watch?v=7rK4OsGxxGA"}],</v>
      </c>
      <c r="F260" s="1" t="str">
        <f>IFERROR(_xlfn.XLOOKUP(C260,Champions!J:J,Champions!K:K),"-")</f>
        <v>-</v>
      </c>
      <c r="G260" s="1" t="str">
        <f>IFERROR(_xlfn.XLOOKUP($C260,EuropaL!J:J,EuropaL!K:K),"-")</f>
        <v>-</v>
      </c>
      <c r="H260" s="1" t="str">
        <f>IFERROR(_xlfn.XLOOKUP($C260,WC!J:J,WC!K:K),"-")</f>
        <v>-</v>
      </c>
      <c r="I260" s="1" t="str">
        <f>IFERROR(_xlfn.XLOOKUP($C260,EURO!J:J,EURO!K:K),"-")</f>
        <v>-</v>
      </c>
      <c r="J260" s="1" t="str">
        <f>IFERROR(_xlfn.XLOOKUP($C260,Other!J:J,Other!K:K),"-")</f>
        <v>-</v>
      </c>
      <c r="K260" s="1" t="str">
        <f>IFERROR(_xlfn.XLOOKUP($C260,Premier!J:J,Premier!K:K),"-")</f>
        <v>-</v>
      </c>
      <c r="L260" s="1" t="str">
        <f>IFERROR(_xlfn.XLOOKUP($C260,LaLiga!K:K,LaLiga!L:L),"-")</f>
        <v>-</v>
      </c>
      <c r="M260" s="1" t="str">
        <f>IFERROR(_xlfn.XLOOKUP($C260,SerieA!J:J,SerieA!K:K),"-")</f>
        <v>[{order:"259",result:"Inter 0-6 Milan",playerday:"Andriy Shevchenko",year:"1999", category:"SerieA",prow:["DL","DL","DL"], pcolumn: ["Milan","UKR","Inter"],ylink:"https://www.youtube.com/watch?v=7rK4OsGxxGA"}],</v>
      </c>
    </row>
    <row r="261" spans="1:13" x14ac:dyDescent="0.35">
      <c r="A261" s="3">
        <f t="shared" si="16"/>
        <v>45527</v>
      </c>
      <c r="B261" s="5">
        <f t="shared" si="17"/>
        <v>5</v>
      </c>
      <c r="C261" s="9">
        <f t="shared" si="18"/>
        <v>260</v>
      </c>
      <c r="D261" s="6" t="str" cm="1">
        <f t="array" ref="D261">IFERROR(INDEX(F261:M261, MATCH(TRUE, F261:M261&lt;&gt;"-",0)),"")</f>
        <v>[{order:"260",result:"Argentina 0-3 Colombia",playerday:"Martín Palermo",year:"1999", category:"Other",prow:["DL","PO","CC"], pcolumn: ["ARG","COL","Villarreal"],ylink:"https://www.youtube.com/watch?v=hIOQjYeAFpc"}],</v>
      </c>
      <c r="E261" s="6" t="str">
        <f t="shared" si="19"/>
        <v>[{"order":"260","result":"Argentina 0-3 Colombia","playerday":"Martín Palermo","year":"1999", "category":"Other","prow":["DL","PO","CC"], "pcolumn": ["ARG","COL","Villarreal"],"ylink":"https://www.youtube.com/watch?v=hIOQjYeAFpc"}],</v>
      </c>
      <c r="F261" s="1" t="str">
        <f>IFERROR(_xlfn.XLOOKUP(C261,Champions!J:J,Champions!K:K),"-")</f>
        <v>-</v>
      </c>
      <c r="G261" s="1" t="str">
        <f>IFERROR(_xlfn.XLOOKUP($C261,EuropaL!J:J,EuropaL!K:K),"-")</f>
        <v>-</v>
      </c>
      <c r="H261" s="1" t="str">
        <f>IFERROR(_xlfn.XLOOKUP($C261,WC!J:J,WC!K:K),"-")</f>
        <v>-</v>
      </c>
      <c r="I261" s="1" t="str">
        <f>IFERROR(_xlfn.XLOOKUP($C261,EURO!J:J,EURO!K:K),"-")</f>
        <v>-</v>
      </c>
      <c r="J261" s="1" t="str">
        <f>IFERROR(_xlfn.XLOOKUP($C261,Other!J:J,Other!K:K),"-")</f>
        <v>[{order:"260",result:"Argentina 0-3 Colombia",playerday:"Martín Palermo",year:"1999", category:"Other",prow:["DL","PO","CC"], pcolumn: ["ARG","COL","Villarreal"],ylink:"https://www.youtube.com/watch?v=hIOQjYeAFpc"}],</v>
      </c>
      <c r="K261" s="1" t="str">
        <f>IFERROR(_xlfn.XLOOKUP($C261,Premier!J:J,Premier!K:K),"-")</f>
        <v>-</v>
      </c>
      <c r="L261" s="1" t="str">
        <f>IFERROR(_xlfn.XLOOKUP($C261,LaLiga!K:K,LaLiga!L:L),"-")</f>
        <v>-</v>
      </c>
      <c r="M261" s="1" t="str">
        <f>IFERROR(_xlfn.XLOOKUP($C261,SerieA!J:J,SerieA!K:K),"-")</f>
        <v>-</v>
      </c>
    </row>
    <row r="262" spans="1:13" x14ac:dyDescent="0.35">
      <c r="A262" s="3">
        <f t="shared" si="16"/>
        <v>45528</v>
      </c>
      <c r="B262" s="5">
        <f t="shared" si="17"/>
        <v>6</v>
      </c>
      <c r="C262" s="9">
        <f t="shared" si="18"/>
        <v>261</v>
      </c>
      <c r="D262" s="6" t="str" cm="1">
        <f t="array" ref="D262">IFERROR(INDEX(F262:M262, MATCH(TRUE, F262:M262&lt;&gt;"-",0)),"")</f>
        <v>[{order:"261",result:"Man Utd 2-1 Man City",playerday:"Wayne Rooney",year:"2011", category:"Premier League",prow:["ENG","DL","PO"], pcolumn: ["Man Utd","Man City","Premier"],ylink:"https://www.youtube.com/watch?v=qZV9UWY5wwY"}],</v>
      </c>
      <c r="E262" s="6" t="str">
        <f t="shared" si="19"/>
        <v>[{"order":"261","result":"Man Utd 2-1 Man City","playerday":"Wayne Rooney","year":"2011", "category":"Premier League","prow":["ENG","DL","PO"], "pcolumn": ["Man Utd","Man City","Premier"],"ylink":"https://www.youtube.com/watch?v=qZV9UWY5wwY"}],</v>
      </c>
      <c r="F262" s="1" t="str">
        <f>IFERROR(_xlfn.XLOOKUP(C262,Champions!J:J,Champions!K:K),"-")</f>
        <v>-</v>
      </c>
      <c r="G262" s="1" t="str">
        <f>IFERROR(_xlfn.XLOOKUP($C262,EuropaL!J:J,EuropaL!K:K),"-")</f>
        <v>-</v>
      </c>
      <c r="H262" s="1" t="str">
        <f>IFERROR(_xlfn.XLOOKUP($C262,WC!J:J,WC!K:K),"-")</f>
        <v>-</v>
      </c>
      <c r="I262" s="1" t="str">
        <f>IFERROR(_xlfn.XLOOKUP($C262,EURO!J:J,EURO!K:K),"-")</f>
        <v>-</v>
      </c>
      <c r="J262" s="1" t="str">
        <f>IFERROR(_xlfn.XLOOKUP($C262,Other!J:J,Other!K:K),"-")</f>
        <v>-</v>
      </c>
      <c r="K262" s="1" t="str">
        <f>IFERROR(_xlfn.XLOOKUP($C262,Premier!J:J,Premier!K:K),"-")</f>
        <v>[{order:"261",result:"Man Utd 2-1 Man City",playerday:"Wayne Rooney",year:"2011", category:"Premier League",prow:["ENG","DL","PO"], pcolumn: ["Man Utd","Man City","Premier"],ylink:"https://www.youtube.com/watch?v=qZV9UWY5wwY"}],</v>
      </c>
      <c r="L262" s="1" t="str">
        <f>IFERROR(_xlfn.XLOOKUP($C262,LaLiga!K:K,LaLiga!L:L),"-")</f>
        <v>-</v>
      </c>
      <c r="M262" s="1" t="str">
        <f>IFERROR(_xlfn.XLOOKUP($C262,SerieA!J:J,SerieA!K:K),"-")</f>
        <v>-</v>
      </c>
    </row>
    <row r="263" spans="1:13" x14ac:dyDescent="0.35">
      <c r="A263" s="3">
        <f t="shared" si="16"/>
        <v>45529</v>
      </c>
      <c r="B263" s="5">
        <f t="shared" si="17"/>
        <v>7</v>
      </c>
      <c r="C263" s="9">
        <f t="shared" si="18"/>
        <v>262</v>
      </c>
      <c r="D263" s="6" t="str" cm="1">
        <f t="array" ref="D263">IFERROR(INDEX(F263:M263, MATCH(TRUE, F263:M263&lt;&gt;"-",0)),"")</f>
        <v>[{order:"262",result:"Portugal 3-0 Germany",playerday:"Sérgio Conceição",year:"2000", category:"EURO",prow:["Played Euro 2000","CC","DL"], pcolumn: ["POR","GER","SerieAWin"],ylink:"https://www.youtube.com/watch?v=qRpR_3pJdZI"}],</v>
      </c>
      <c r="E263" s="6" t="str">
        <f t="shared" si="19"/>
        <v>[{"order":"262","result":"Portugal 3-0 Germany","playerday":"Sérgio Conceição","year":"2000", "category":"EURO","prow":["Played Euro 2000","CC","DL"], "pcolumn": ["POR","GER","SerieAWin"],"ylink":"https://www.youtube.com/watch?v=qRpR_3pJdZI"}],</v>
      </c>
      <c r="F263" s="1" t="str">
        <f>IFERROR(_xlfn.XLOOKUP(C263,Champions!J:J,Champions!K:K),"-")</f>
        <v>-</v>
      </c>
      <c r="G263" s="1" t="str">
        <f>IFERROR(_xlfn.XLOOKUP($C263,EuropaL!J:J,EuropaL!K:K),"-")</f>
        <v>-</v>
      </c>
      <c r="H263" s="1" t="str">
        <f>IFERROR(_xlfn.XLOOKUP($C263,WC!J:J,WC!K:K),"-")</f>
        <v>-</v>
      </c>
      <c r="I263" s="1" t="str">
        <f>IFERROR(_xlfn.XLOOKUP($C263,EURO!J:J,EURO!K:K),"-")</f>
        <v>[{order:"262",result:"Portugal 3-0 Germany",playerday:"Sérgio Conceição",year:"2000", category:"EURO",prow:["Played Euro 2000","CC","DL"], pcolumn: ["POR","GER","SerieAWin"],ylink:"https://www.youtube.com/watch?v=qRpR_3pJdZI"}],</v>
      </c>
      <c r="J263" s="1" t="str">
        <f>IFERROR(_xlfn.XLOOKUP($C263,Other!J:J,Other!K:K),"-")</f>
        <v>-</v>
      </c>
      <c r="K263" s="1" t="str">
        <f>IFERROR(_xlfn.XLOOKUP($C263,Premier!J:J,Premier!K:K),"-")</f>
        <v>-</v>
      </c>
      <c r="L263" s="1" t="str">
        <f>IFERROR(_xlfn.XLOOKUP($C263,LaLiga!K:K,LaLiga!L:L),"-")</f>
        <v>-</v>
      </c>
      <c r="M263" s="1" t="str">
        <f>IFERROR(_xlfn.XLOOKUP($C263,SerieA!J:J,SerieA!K:K),"-")</f>
        <v>-</v>
      </c>
    </row>
    <row r="264" spans="1:13" x14ac:dyDescent="0.35">
      <c r="A264" s="3">
        <f t="shared" si="16"/>
        <v>45530</v>
      </c>
      <c r="B264" s="5">
        <f t="shared" si="17"/>
        <v>1</v>
      </c>
      <c r="C264" s="9">
        <f t="shared" si="18"/>
        <v>263</v>
      </c>
      <c r="D264" s="6" t="str" cm="1">
        <f t="array" ref="D264">IFERROR(INDEX(F264:M264, MATCH(TRUE, F264:M264&lt;&gt;"-",0)),"")</f>
        <v>[{order:"263",result:"Mexico 1-1 Italy",playerday:"Cuauhtémoc Blanco",year:"2002", category:"World Cup",prow:["CC","DL","Played WC 2002"], pcolumn: ["MEX","ITA","Played WC 1998"],ylink:"https://www.youtube.com/watch?v=uzttwFO7dqc"}],</v>
      </c>
      <c r="E264" s="6" t="str">
        <f t="shared" si="19"/>
        <v>[{"order":"263","result":"Mexico 1-1 Italy","playerday":"Cuauhtémoc Blanco","year":"2002", "category":"World Cup","prow":["CC","DL","Played WC 2002"], "pcolumn": ["MEX","ITA","Played WC 1998"],"ylink":"https://www.youtube.com/watch?v=uzttwFO7dqc"}],</v>
      </c>
      <c r="F264" s="1" t="str">
        <f>IFERROR(_xlfn.XLOOKUP(C264,Champions!J:J,Champions!K:K),"-")</f>
        <v>-</v>
      </c>
      <c r="G264" s="1" t="str">
        <f>IFERROR(_xlfn.XLOOKUP($C264,EuropaL!J:J,EuropaL!K:K),"-")</f>
        <v>-</v>
      </c>
      <c r="H264" s="1" t="str">
        <f>IFERROR(_xlfn.XLOOKUP($C264,WC!J:J,WC!K:K),"-")</f>
        <v>[{order:"263",result:"Mexico 1-1 Italy",playerday:"Cuauhtémoc Blanco",year:"2002", category:"World Cup",prow:["CC","DL","Played WC 2002"], pcolumn: ["MEX","ITA","Played WC 1998"],ylink:"https://www.youtube.com/watch?v=uzttwFO7dqc"}],</v>
      </c>
      <c r="I264" s="1" t="str">
        <f>IFERROR(_xlfn.XLOOKUP($C264,EURO!J:J,EURO!K:K),"-")</f>
        <v>-</v>
      </c>
      <c r="J264" s="1" t="str">
        <f>IFERROR(_xlfn.XLOOKUP($C264,Other!J:J,Other!K:K),"-")</f>
        <v>-</v>
      </c>
      <c r="K264" s="1" t="str">
        <f>IFERROR(_xlfn.XLOOKUP($C264,Premier!J:J,Premier!K:K),"-")</f>
        <v>-</v>
      </c>
      <c r="L264" s="1" t="str">
        <f>IFERROR(_xlfn.XLOOKUP($C264,LaLiga!K:K,LaLiga!L:L),"-")</f>
        <v>-</v>
      </c>
      <c r="M264" s="1" t="str">
        <f>IFERROR(_xlfn.XLOOKUP($C264,SerieA!J:J,SerieA!K:K),"-")</f>
        <v>-</v>
      </c>
    </row>
    <row r="265" spans="1:13" x14ac:dyDescent="0.35">
      <c r="A265" s="3">
        <f t="shared" si="16"/>
        <v>45531</v>
      </c>
      <c r="B265" s="5">
        <f t="shared" si="17"/>
        <v>2</v>
      </c>
      <c r="C265" s="9">
        <f t="shared" si="18"/>
        <v>264</v>
      </c>
      <c r="D265" s="6" t="str" cm="1">
        <f t="array" ref="D265">IFERROR(INDEX(F265:M265, MATCH(TRUE, F265:M265&lt;&gt;"-",0)),"")</f>
        <v>[{order:"264",result:"R. Madrid 3-0 Wolfsburg",playerday:"Cristiano Ronaldo",year:"2016", category:"Champions",prow:["startC","DL","ChampionsWin"], pcolumn: ["Real Madrid","Wolfsburg","Played Euro 2016"],ylink:"https://www.youtube.com/watch?v=ex2fuOUi7cw"}],</v>
      </c>
      <c r="E265" s="6" t="str">
        <f t="shared" si="19"/>
        <v>[{"order":"264","result":"R. Madrid 3-0 Wolfsburg","playerday":"Cristiano Ronaldo","year":"2016", "category":"Champions","prow":["startC","DL","ChampionsWin"], "pcolumn": ["Real Madrid","Wolfsburg","Played Euro 2016"],"ylink":"https://www.youtube.com/watch?v=ex2fuOUi7cw"}],</v>
      </c>
      <c r="F265" s="1" t="str">
        <f>IFERROR(_xlfn.XLOOKUP(C265,Champions!J:J,Champions!K:K),"-")</f>
        <v>[{order:"264",result:"R. Madrid 3-0 Wolfsburg",playerday:"Cristiano Ronaldo",year:"2016", category:"Champions",prow:["startC","DL","ChampionsWin"], pcolumn: ["Real Madrid","Wolfsburg","Played Euro 2016"],ylink:"https://www.youtube.com/watch?v=ex2fuOUi7cw"}],</v>
      </c>
      <c r="G265" s="1" t="str">
        <f>IFERROR(_xlfn.XLOOKUP($C265,EuropaL!J:J,EuropaL!K:K),"-")</f>
        <v>-</v>
      </c>
      <c r="H265" s="1" t="str">
        <f>IFERROR(_xlfn.XLOOKUP($C265,WC!J:J,WC!K:K),"-")</f>
        <v>-</v>
      </c>
      <c r="I265" s="1" t="str">
        <f>IFERROR(_xlfn.XLOOKUP($C265,EURO!J:J,EURO!K:K),"-")</f>
        <v>-</v>
      </c>
      <c r="J265" s="1" t="str">
        <f>IFERROR(_xlfn.XLOOKUP($C265,Other!J:J,Other!K:K),"-")</f>
        <v>-</v>
      </c>
      <c r="K265" s="1" t="str">
        <f>IFERROR(_xlfn.XLOOKUP($C265,Premier!J:J,Premier!K:K),"-")</f>
        <v>-</v>
      </c>
      <c r="L265" s="1" t="str">
        <f>IFERROR(_xlfn.XLOOKUP($C265,LaLiga!K:K,LaLiga!L:L),"-")</f>
        <v>-</v>
      </c>
      <c r="M265" s="1" t="str">
        <f>IFERROR(_xlfn.XLOOKUP($C265,SerieA!J:J,SerieA!K:K),"-")</f>
        <v>-</v>
      </c>
    </row>
    <row r="266" spans="1:13" x14ac:dyDescent="0.35">
      <c r="A266" s="3">
        <f t="shared" si="16"/>
        <v>45532</v>
      </c>
      <c r="B266" s="5">
        <f t="shared" si="17"/>
        <v>3</v>
      </c>
      <c r="C266" s="9">
        <f t="shared" si="18"/>
        <v>265</v>
      </c>
      <c r="D266" s="6" t="str" cm="1">
        <f t="array" ref="D266">IFERROR(INDEX(F266:M266, MATCH(TRUE, F266:M266&lt;&gt;"-",0)),"")</f>
        <v>[{order:"265",result:"Chelsea 3-0 Everton",playerday:"Didier Drogba",year:"2006", category:"Premier League",prow:["DL","ChampionsWin","Premier"], pcolumn: ["Chelsea","Everton","CIV"],ylink:"https://youtu.be/oAtTg2Fagd8?si=VLT1-zCeUmWo4k_d&amp;t=153"}],</v>
      </c>
      <c r="E266" s="6" t="str">
        <f t="shared" si="19"/>
        <v>[{"order":"265","result":"Chelsea 3-0 Everton","playerday":"Didier Drogba","year":"2006", "category":"Premier League","prow":["DL","ChampionsWin","Premier"], "pcolumn": ["Chelsea","Everton","CIV"],"ylink":"https://youtu.be/oAtTg2Fagd8?si=VLT1-zCeUmWo4k_d&amp;t=153"}],</v>
      </c>
      <c r="F266" s="1" t="str">
        <f>IFERROR(_xlfn.XLOOKUP(C266,Champions!J:J,Champions!K:K),"-")</f>
        <v>-</v>
      </c>
      <c r="G266" s="1" t="str">
        <f>IFERROR(_xlfn.XLOOKUP($C266,EuropaL!J:J,EuropaL!K:K),"-")</f>
        <v>-</v>
      </c>
      <c r="H266" s="1" t="str">
        <f>IFERROR(_xlfn.XLOOKUP($C266,WC!J:J,WC!K:K),"-")</f>
        <v>-</v>
      </c>
      <c r="I266" s="1" t="str">
        <f>IFERROR(_xlfn.XLOOKUP($C266,EURO!J:J,EURO!K:K),"-")</f>
        <v>-</v>
      </c>
      <c r="J266" s="1" t="str">
        <f>IFERROR(_xlfn.XLOOKUP($C266,Other!J:J,Other!K:K),"-")</f>
        <v>-</v>
      </c>
      <c r="K266" s="1" t="str">
        <f>IFERROR(_xlfn.XLOOKUP($C266,Premier!J:J,Premier!K:K),"-")</f>
        <v>[{order:"265",result:"Chelsea 3-0 Everton",playerday:"Didier Drogba",year:"2006", category:"Premier League",prow:["DL","ChampionsWin","Premier"], pcolumn: ["Chelsea","Everton","CIV"],ylink:"https://youtu.be/oAtTg2Fagd8?si=VLT1-zCeUmWo4k_d&amp;t=153"}],</v>
      </c>
      <c r="L266" s="1" t="str">
        <f>IFERROR(_xlfn.XLOOKUP($C266,LaLiga!K:K,LaLiga!L:L),"-")</f>
        <v>-</v>
      </c>
      <c r="M266" s="1" t="str">
        <f>IFERROR(_xlfn.XLOOKUP($C266,SerieA!J:J,SerieA!K:K),"-")</f>
        <v>-</v>
      </c>
    </row>
    <row r="267" spans="1:13" x14ac:dyDescent="0.35">
      <c r="A267" s="3">
        <f t="shared" si="16"/>
        <v>45533</v>
      </c>
      <c r="B267" s="5">
        <f t="shared" si="17"/>
        <v>4</v>
      </c>
      <c r="C267" s="9">
        <f t="shared" si="18"/>
        <v>266</v>
      </c>
      <c r="D267" s="6" t="str" cm="1">
        <f t="array" ref="D267">IFERROR(INDEX(F267:M267, MATCH(TRUE, F267:M267&lt;&gt;"-",0)),"")</f>
        <v>[{order:"266",result:"Spain 1-3 France",playerday:"Zinédine Zidane",year:"2006", category:"World Cup",prow:["Played WC 2006","Juventus","Real Madrid"], pcolumn: ["ESP","FRA","ChampionsWin"],ylink:"https://www.youtube.com/watch?v=rpskF_WB48Y"}],</v>
      </c>
      <c r="E267" s="6" t="str">
        <f t="shared" si="19"/>
        <v>[{"order":"266","result":"Spain 1-3 France","playerday":"Zinédine Zidane","year":"2006", "category":"World Cup","prow":["Played WC 2006","Juventus","Real Madrid"], "pcolumn": ["ESP","FRA","ChampionsWin"],"ylink":"https://www.youtube.com/watch?v=rpskF_WB48Y"}],</v>
      </c>
      <c r="F267" s="1" t="str">
        <f>IFERROR(_xlfn.XLOOKUP(C267,Champions!J:J,Champions!K:K),"-")</f>
        <v>-</v>
      </c>
      <c r="G267" s="1" t="str">
        <f>IFERROR(_xlfn.XLOOKUP($C267,EuropaL!J:J,EuropaL!K:K),"-")</f>
        <v>-</v>
      </c>
      <c r="H267" s="1" t="str">
        <f>IFERROR(_xlfn.XLOOKUP($C267,WC!J:J,WC!K:K),"-")</f>
        <v>[{order:"266",result:"Spain 1-3 France",playerday:"Zinédine Zidane",year:"2006", category:"World Cup",prow:["Played WC 2006","Juventus","Real Madrid"], pcolumn: ["ESP","FRA","ChampionsWin"],ylink:"https://www.youtube.com/watch?v=rpskF_WB48Y"}],</v>
      </c>
      <c r="I267" s="1" t="str">
        <f>IFERROR(_xlfn.XLOOKUP($C267,EURO!J:J,EURO!K:K),"-")</f>
        <v>-</v>
      </c>
      <c r="J267" s="1" t="str">
        <f>IFERROR(_xlfn.XLOOKUP($C267,Other!J:J,Other!K:K),"-")</f>
        <v>-</v>
      </c>
      <c r="K267" s="1" t="str">
        <f>IFERROR(_xlfn.XLOOKUP($C267,Premier!J:J,Premier!K:K),"-")</f>
        <v>-</v>
      </c>
      <c r="L267" s="1" t="str">
        <f>IFERROR(_xlfn.XLOOKUP($C267,LaLiga!K:K,LaLiga!L:L),"-")</f>
        <v>-</v>
      </c>
      <c r="M267" s="1" t="str">
        <f>IFERROR(_xlfn.XLOOKUP($C267,SerieA!J:J,SerieA!K:K),"-")</f>
        <v>-</v>
      </c>
    </row>
    <row r="268" spans="1:13" x14ac:dyDescent="0.35">
      <c r="A268" s="3">
        <f t="shared" si="16"/>
        <v>45534</v>
      </c>
      <c r="B268" s="5">
        <f t="shared" si="17"/>
        <v>5</v>
      </c>
      <c r="C268" s="9">
        <f t="shared" si="18"/>
        <v>267</v>
      </c>
      <c r="D268" s="6" t="str" cm="1">
        <f t="array" ref="D268">IFERROR(INDEX(F268:M268, MATCH(TRUE, F268:M268&lt;&gt;"-",0)),"")</f>
        <v>[{order:"267",result:"Athletic 0-3 Villarreal",playerday:"Pablo Fornals",year:"2018", category:"LaLiga",prow:["CC","PO","ESP"], pcolumn: ["Athletic","Villarreal","Betis"],ylink:"https://www.youtube.com/watch?v=qPaSFBmNi9s"}],</v>
      </c>
      <c r="E268" s="6" t="str">
        <f t="shared" si="19"/>
        <v>[{"order":"267","result":"Athletic 0-3 Villarreal","playerday":"Pablo Fornals","year":"2018", "category":"LaLiga","prow":["CC","PO","ESP"], "pcolumn": ["Athletic","Villarreal","Betis"],"ylink":"https://www.youtube.com/watch?v=qPaSFBmNi9s"}],</v>
      </c>
      <c r="F268" s="1" t="str">
        <f>IFERROR(_xlfn.XLOOKUP(C268,Champions!J:J,Champions!K:K),"-")</f>
        <v>-</v>
      </c>
      <c r="G268" s="1" t="str">
        <f>IFERROR(_xlfn.XLOOKUP($C268,EuropaL!J:J,EuropaL!K:K),"-")</f>
        <v>-</v>
      </c>
      <c r="H268" s="1" t="str">
        <f>IFERROR(_xlfn.XLOOKUP($C268,WC!J:J,WC!K:K),"-")</f>
        <v>-</v>
      </c>
      <c r="I268" s="1" t="str">
        <f>IFERROR(_xlfn.XLOOKUP($C268,EURO!J:J,EURO!K:K),"-")</f>
        <v>-</v>
      </c>
      <c r="J268" s="1" t="str">
        <f>IFERROR(_xlfn.XLOOKUP($C268,Other!J:J,Other!K:K),"-")</f>
        <v>-</v>
      </c>
      <c r="K268" s="1" t="str">
        <f>IFERROR(_xlfn.XLOOKUP($C268,Premier!J:J,Premier!K:K),"-")</f>
        <v>-</v>
      </c>
      <c r="L268" s="1" t="str">
        <f>IFERROR(_xlfn.XLOOKUP($C268,LaLiga!K:K,LaLiga!L:L),"-")</f>
        <v>[{order:"267",result:"Athletic 0-3 Villarreal",playerday:"Pablo Fornals",year:"2018", category:"LaLiga",prow:["CC","PO","ESP"], pcolumn: ["Athletic","Villarreal","Betis"],ylink:"https://www.youtube.com/watch?v=qPaSFBmNi9s"}],</v>
      </c>
      <c r="M268" s="1" t="str">
        <f>IFERROR(_xlfn.XLOOKUP($C268,SerieA!J:J,SerieA!K:K),"-")</f>
        <v>-</v>
      </c>
    </row>
    <row r="269" spans="1:13" x14ac:dyDescent="0.35">
      <c r="A269" s="3">
        <f t="shared" si="16"/>
        <v>45535</v>
      </c>
      <c r="B269" s="5">
        <f t="shared" si="17"/>
        <v>6</v>
      </c>
      <c r="C269" s="9">
        <f t="shared" si="18"/>
        <v>268</v>
      </c>
      <c r="D269" s="6" t="str" cm="1">
        <f t="array" ref="D269">IFERROR(INDEX(F269:M269, MATCH(TRUE, F269:M269&lt;&gt;"-",0)),"")</f>
        <v>[{order:"268",result:"R. Madrid 3-1 PSG",playerday:"Gianluigi Donnarumma",year:"2022", category:"Champions",prow:["PO","DL","ParisSG"], pcolumn: ["ITA","FRA","Milan"],ylink:"https://www.youtube.com/watch?v=ZTREhS_cEf8"}],</v>
      </c>
      <c r="E269" s="6" t="str">
        <f t="shared" si="19"/>
        <v>[{"order":"268","result":"R. Madrid 3-1 PSG","playerday":"Gianluigi Donnarumma","year":"2022", "category":"Champions","prow":["PO","DL","ParisSG"], "pcolumn": ["ITA","FRA","Milan"],"ylink":"https://www.youtube.com/watch?v=ZTREhS_cEf8"}],</v>
      </c>
      <c r="F269" s="1" t="str">
        <f>IFERROR(_xlfn.XLOOKUP(C269,Champions!J:J,Champions!K:K),"-")</f>
        <v>[{order:"268",result:"R. Madrid 3-1 PSG",playerday:"Gianluigi Donnarumma",year:"2022", category:"Champions",prow:["PO","DL","ParisSG"], pcolumn: ["ITA","FRA","Milan"],ylink:"https://www.youtube.com/watch?v=ZTREhS_cEf8"}],</v>
      </c>
      <c r="G269" s="1" t="str">
        <f>IFERROR(_xlfn.XLOOKUP($C269,EuropaL!J:J,EuropaL!K:K),"-")</f>
        <v>-</v>
      </c>
      <c r="H269" s="1" t="str">
        <f>IFERROR(_xlfn.XLOOKUP($C269,WC!J:J,WC!K:K),"-")</f>
        <v>-</v>
      </c>
      <c r="I269" s="1" t="str">
        <f>IFERROR(_xlfn.XLOOKUP($C269,EURO!J:J,EURO!K:K),"-")</f>
        <v>-</v>
      </c>
      <c r="J269" s="1" t="str">
        <f>IFERROR(_xlfn.XLOOKUP($C269,Other!J:J,Other!K:K),"-")</f>
        <v>-</v>
      </c>
      <c r="K269" s="1" t="str">
        <f>IFERROR(_xlfn.XLOOKUP($C269,Premier!J:J,Premier!K:K),"-")</f>
        <v>-</v>
      </c>
      <c r="L269" s="1" t="str">
        <f>IFERROR(_xlfn.XLOOKUP($C269,LaLiga!K:K,LaLiga!L:L),"-")</f>
        <v>-</v>
      </c>
      <c r="M269" s="1" t="str">
        <f>IFERROR(_xlfn.XLOOKUP($C269,SerieA!J:J,SerieA!K:K),"-")</f>
        <v>-</v>
      </c>
    </row>
    <row r="270" spans="1:13" x14ac:dyDescent="0.35">
      <c r="A270" s="3">
        <f t="shared" si="16"/>
        <v>45536</v>
      </c>
      <c r="B270" s="5">
        <f t="shared" si="17"/>
        <v>7</v>
      </c>
      <c r="C270" s="9">
        <f t="shared" si="18"/>
        <v>269</v>
      </c>
      <c r="D270" s="6" t="str" cm="1">
        <f t="array" ref="D270">IFERROR(INDEX(F270:M270, MATCH(TRUE, F270:M270&lt;&gt;"-",0)),"")</f>
        <v>[{order:"269",result:"Brazil 2-1 North Korea",playerday:"Maicon Sisenando",year:"2010", category:"World Cup",prow:["DF","SerieAWin","Inter"], pcolumn: ["BRA","Roma","Played WC 2010"],ylink:"https://www.youtube.com/watch?v=0SjvhrLP93A"}],</v>
      </c>
      <c r="E270" s="6" t="str">
        <f t="shared" si="19"/>
        <v>[{"order":"269","result":"Brazil 2-1 North Korea","playerday":"Maicon Sisenando","year":"2010", "category":"World Cup","prow":["DF","SerieAWin","Inter"], "pcolumn": ["BRA","Roma","Played WC 2010"],"ylink":"https://www.youtube.com/watch?v=0SjvhrLP93A"}],</v>
      </c>
      <c r="F270" s="1" t="str">
        <f>IFERROR(_xlfn.XLOOKUP(C270,Champions!J:J,Champions!K:K),"-")</f>
        <v>-</v>
      </c>
      <c r="G270" s="1" t="str">
        <f>IFERROR(_xlfn.XLOOKUP($C270,EuropaL!J:J,EuropaL!K:K),"-")</f>
        <v>-</v>
      </c>
      <c r="H270" s="1" t="str">
        <f>IFERROR(_xlfn.XLOOKUP($C270,WC!J:J,WC!K:K),"-")</f>
        <v>[{order:"269",result:"Brazil 2-1 North Korea",playerday:"Maicon Sisenando",year:"2010", category:"World Cup",prow:["DF","SerieAWin","Inter"], pcolumn: ["BRA","Roma","Played WC 2010"],ylink:"https://www.youtube.com/watch?v=0SjvhrLP93A"}],</v>
      </c>
      <c r="I270" s="1" t="str">
        <f>IFERROR(_xlfn.XLOOKUP($C270,EURO!J:J,EURO!K:K),"-")</f>
        <v>-</v>
      </c>
      <c r="J270" s="1" t="str">
        <f>IFERROR(_xlfn.XLOOKUP($C270,Other!J:J,Other!K:K),"-")</f>
        <v>-</v>
      </c>
      <c r="K270" s="1" t="str">
        <f>IFERROR(_xlfn.XLOOKUP($C270,Premier!J:J,Premier!K:K),"-")</f>
        <v>-</v>
      </c>
      <c r="L270" s="1" t="str">
        <f>IFERROR(_xlfn.XLOOKUP($C270,LaLiga!K:K,LaLiga!L:L),"-")</f>
        <v>-</v>
      </c>
      <c r="M270" s="1" t="str">
        <f>IFERROR(_xlfn.XLOOKUP($C270,SerieA!J:J,SerieA!K:K),"-")</f>
        <v>-</v>
      </c>
    </row>
    <row r="271" spans="1:13" x14ac:dyDescent="0.35">
      <c r="A271" s="3">
        <f t="shared" si="16"/>
        <v>45537</v>
      </c>
      <c r="B271" s="5">
        <f t="shared" si="17"/>
        <v>1</v>
      </c>
      <c r="C271" s="9">
        <f t="shared" si="18"/>
        <v>270</v>
      </c>
      <c r="D271" s="6" t="str" cm="1">
        <f t="array" ref="D271">IFERROR(INDEX(F271:M271, MATCH(TRUE, F271:M271&lt;&gt;"-",0)),"")</f>
        <v>[{order:"270",result:"Cagliari 2-2 Lazio",playerday:"Ciro Immobile",year:"2018", category:"SerieA",prow:["DL","DL","DL"], pcolumn: ["Lazio","Borussia","Sevilla"],ylink:"https://www.youtube.com/watch?v=nlXmWTQgc1E"}],</v>
      </c>
      <c r="E271" s="6" t="str">
        <f t="shared" si="19"/>
        <v>[{"order":"270","result":"Cagliari 2-2 Lazio","playerday":"Ciro Immobile","year":"2018", "category":"SerieA","prow":["DL","DL","DL"], "pcolumn": ["Lazio","Borussia","Sevilla"],"ylink":"https://www.youtube.com/watch?v=nlXmWTQgc1E"}],</v>
      </c>
      <c r="F271" s="1" t="str">
        <f>IFERROR(_xlfn.XLOOKUP(C271,Champions!J:J,Champions!K:K),"-")</f>
        <v>-</v>
      </c>
      <c r="G271" s="1" t="str">
        <f>IFERROR(_xlfn.XLOOKUP($C271,EuropaL!J:J,EuropaL!K:K),"-")</f>
        <v>-</v>
      </c>
      <c r="H271" s="1" t="str">
        <f>IFERROR(_xlfn.XLOOKUP($C271,WC!J:J,WC!K:K),"-")</f>
        <v>-</v>
      </c>
      <c r="I271" s="1" t="str">
        <f>IFERROR(_xlfn.XLOOKUP($C271,EURO!J:J,EURO!K:K),"-")</f>
        <v>-</v>
      </c>
      <c r="J271" s="1" t="str">
        <f>IFERROR(_xlfn.XLOOKUP($C271,Other!J:J,Other!K:K),"-")</f>
        <v>-</v>
      </c>
      <c r="K271" s="1" t="str">
        <f>IFERROR(_xlfn.XLOOKUP($C271,Premier!J:J,Premier!K:K),"-")</f>
        <v>-</v>
      </c>
      <c r="L271" s="1" t="str">
        <f>IFERROR(_xlfn.XLOOKUP($C271,LaLiga!K:K,LaLiga!L:L),"-")</f>
        <v>-</v>
      </c>
      <c r="M271" s="1" t="str">
        <f>IFERROR(_xlfn.XLOOKUP($C271,SerieA!J:J,SerieA!K:K),"-")</f>
        <v>[{order:"270",result:"Cagliari 2-2 Lazio",playerday:"Ciro Immobile",year:"2018", category:"SerieA",prow:["DL","DL","DL"], pcolumn: ["Lazio","Borussia","Sevilla"],ylink:"https://www.youtube.com/watch?v=nlXmWTQgc1E"}],</v>
      </c>
    </row>
    <row r="272" spans="1:13" x14ac:dyDescent="0.35">
      <c r="A272" s="3">
        <f t="shared" si="16"/>
        <v>45538</v>
      </c>
      <c r="B272" s="5">
        <f t="shared" si="17"/>
        <v>2</v>
      </c>
      <c r="C272" s="9">
        <f t="shared" si="18"/>
        <v>271</v>
      </c>
      <c r="D272" s="6" t="str" cm="1">
        <f t="array" ref="D272">IFERROR(INDEX(F272:M272, MATCH(TRUE, F272:M272&lt;&gt;"-",0)),"")</f>
        <v>[{order:"271",result:"Man Utd 0-1 Arsenal",playerday:"Sylvain Wiltord",year:"2002", category:"Premier League",prow:["Premier","FRA","DL"], pcolumn: ["Man Utd","Arsenal","Played WC 2002"],ylink:"https://www.youtube.com/watch?v=nJE89EVEKfI"}],</v>
      </c>
      <c r="E272" s="6" t="str">
        <f t="shared" si="19"/>
        <v>[{"order":"271","result":"Man Utd 0-1 Arsenal","playerday":"Sylvain Wiltord","year":"2002", "category":"Premier League","prow":["Premier","FRA","DL"], "pcolumn": ["Man Utd","Arsenal","Played WC 2002"],"ylink":"https://www.youtube.com/watch?v=nJE89EVEKfI"}],</v>
      </c>
      <c r="F272" s="1" t="str">
        <f>IFERROR(_xlfn.XLOOKUP(C272,Champions!J:J,Champions!K:K),"-")</f>
        <v>-</v>
      </c>
      <c r="G272" s="1" t="str">
        <f>IFERROR(_xlfn.XLOOKUP($C272,EuropaL!J:J,EuropaL!K:K),"-")</f>
        <v>-</v>
      </c>
      <c r="H272" s="1" t="str">
        <f>IFERROR(_xlfn.XLOOKUP($C272,WC!J:J,WC!K:K),"-")</f>
        <v>-</v>
      </c>
      <c r="I272" s="1" t="str">
        <f>IFERROR(_xlfn.XLOOKUP($C272,EURO!J:J,EURO!K:K),"-")</f>
        <v>-</v>
      </c>
      <c r="J272" s="1" t="str">
        <f>IFERROR(_xlfn.XLOOKUP($C272,Other!J:J,Other!K:K),"-")</f>
        <v>-</v>
      </c>
      <c r="K272" s="1" t="str">
        <f>IFERROR(_xlfn.XLOOKUP($C272,Premier!J:J,Premier!K:K),"-")</f>
        <v>[{order:"271",result:"Man Utd 0-1 Arsenal",playerday:"Sylvain Wiltord",year:"2002", category:"Premier League",prow:["Premier","FRA","DL"], pcolumn: ["Man Utd","Arsenal","Played WC 2002"],ylink:"https://www.youtube.com/watch?v=nJE89EVEKfI"}],</v>
      </c>
      <c r="L272" s="1" t="str">
        <f>IFERROR(_xlfn.XLOOKUP($C272,LaLiga!K:K,LaLiga!L:L),"-")</f>
        <v>-</v>
      </c>
      <c r="M272" s="1" t="str">
        <f>IFERROR(_xlfn.XLOOKUP($C272,SerieA!J:J,SerieA!K:K),"-")</f>
        <v>-</v>
      </c>
    </row>
    <row r="273" spans="1:13" x14ac:dyDescent="0.35">
      <c r="A273" s="3">
        <f t="shared" si="16"/>
        <v>45539</v>
      </c>
      <c r="B273" s="5">
        <f t="shared" si="17"/>
        <v>3</v>
      </c>
      <c r="C273" s="9">
        <f t="shared" si="18"/>
        <v>272</v>
      </c>
      <c r="D273" s="6" t="str" cm="1">
        <f t="array" ref="D273">IFERROR(INDEX(F273:M273, MATCH(TRUE, F273:M273&lt;&gt;"-",0)),"")</f>
        <v>[{order:"272",result:"France 1-1 Brazil",playerday:"Roberto Carlos",year:"1997", category:"Other",prow:["DF","DF","DF"], pcolumn: ["BRA","FRA","Real Madrid"],ylink:"https://www.youtube.com/watch?v=crKwlbwvr88"}],</v>
      </c>
      <c r="E273" s="6" t="str">
        <f t="shared" si="19"/>
        <v>[{"order":"272","result":"France 1-1 Brazil","playerday":"Roberto Carlos","year":"1997", "category":"Other","prow":["DF","DF","DF"], "pcolumn": ["BRA","FRA","Real Madrid"],"ylink":"https://www.youtube.com/watch?v=crKwlbwvr88"}],</v>
      </c>
      <c r="F273" s="1" t="str">
        <f>IFERROR(_xlfn.XLOOKUP(C273,Champions!J:J,Champions!K:K),"-")</f>
        <v>-</v>
      </c>
      <c r="G273" s="1" t="str">
        <f>IFERROR(_xlfn.XLOOKUP($C273,EuropaL!J:J,EuropaL!K:K),"-")</f>
        <v>-</v>
      </c>
      <c r="H273" s="1" t="str">
        <f>IFERROR(_xlfn.XLOOKUP($C273,WC!J:J,WC!K:K),"-")</f>
        <v>-</v>
      </c>
      <c r="I273" s="1" t="str">
        <f>IFERROR(_xlfn.XLOOKUP($C273,EURO!J:J,EURO!K:K),"-")</f>
        <v>-</v>
      </c>
      <c r="J273" s="1" t="str">
        <f>IFERROR(_xlfn.XLOOKUP($C273,Other!J:J,Other!K:K),"-")</f>
        <v>[{order:"272",result:"France 1-1 Brazil",playerday:"Roberto Carlos",year:"1997", category:"Other",prow:["DF","DF","DF"], pcolumn: ["BRA","FRA","Real Madrid"],ylink:"https://www.youtube.com/watch?v=crKwlbwvr88"}],</v>
      </c>
      <c r="K273" s="1" t="str">
        <f>IFERROR(_xlfn.XLOOKUP($C273,Premier!J:J,Premier!K:K),"-")</f>
        <v>-</v>
      </c>
      <c r="L273" s="1" t="str">
        <f>IFERROR(_xlfn.XLOOKUP($C273,LaLiga!K:K,LaLiga!L:L),"-")</f>
        <v>-</v>
      </c>
      <c r="M273" s="1" t="str">
        <f>IFERROR(_xlfn.XLOOKUP($C273,SerieA!J:J,SerieA!K:K),"-")</f>
        <v>-</v>
      </c>
    </row>
    <row r="274" spans="1:13" x14ac:dyDescent="0.35">
      <c r="A274" s="3">
        <f t="shared" si="16"/>
        <v>45540</v>
      </c>
      <c r="B274" s="5">
        <f t="shared" si="17"/>
        <v>4</v>
      </c>
      <c r="C274" s="9">
        <f t="shared" si="18"/>
        <v>273</v>
      </c>
      <c r="D274" s="6" t="str" cm="1">
        <f t="array" ref="D274">IFERROR(INDEX(F274:M274, MATCH(TRUE, F274:M274&lt;&gt;"-",0)),"")</f>
        <v>[{order:"273",result:"Barcelona 3-5 Villarreal",playerday:"Gonçalo Guedes",year:"2024", category:"LaLiga",prow:["Valencia","ParisSG","DL"], pcolumn: ["Villarreal","POR","Barcelona"],ylink:"https://www.youtube.com/watch?v=ueMJUw3droM"}],</v>
      </c>
      <c r="E274" s="6" t="str">
        <f t="shared" si="19"/>
        <v>[{"order":"273","result":"Barcelona 3-5 Villarreal","playerday":"Gonçalo Guedes","year":"2024", "category":"LaLiga","prow":["Valencia","ParisSG","DL"], "pcolumn": ["Villarreal","POR","Barcelona"],"ylink":"https://www.youtube.com/watch?v=ueMJUw3droM"}],</v>
      </c>
      <c r="F274" s="1" t="str">
        <f>IFERROR(_xlfn.XLOOKUP(C274,Champions!J:J,Champions!K:K),"-")</f>
        <v>-</v>
      </c>
      <c r="G274" s="1" t="str">
        <f>IFERROR(_xlfn.XLOOKUP($C274,EuropaL!J:J,EuropaL!K:K),"-")</f>
        <v>-</v>
      </c>
      <c r="H274" s="1" t="str">
        <f>IFERROR(_xlfn.XLOOKUP($C274,WC!J:J,WC!K:K),"-")</f>
        <v>-</v>
      </c>
      <c r="I274" s="1" t="str">
        <f>IFERROR(_xlfn.XLOOKUP($C274,EURO!J:J,EURO!K:K),"-")</f>
        <v>-</v>
      </c>
      <c r="J274" s="1" t="str">
        <f>IFERROR(_xlfn.XLOOKUP($C274,Other!J:J,Other!K:K),"-")</f>
        <v>-</v>
      </c>
      <c r="K274" s="1" t="str">
        <f>IFERROR(_xlfn.XLOOKUP($C274,Premier!J:J,Premier!K:K),"-")</f>
        <v>-</v>
      </c>
      <c r="L274" s="1" t="str">
        <f>IFERROR(_xlfn.XLOOKUP($C274,LaLiga!K:K,LaLiga!L:L),"-")</f>
        <v>[{order:"273",result:"Barcelona 3-5 Villarreal",playerday:"Gonçalo Guedes",year:"2024", category:"LaLiga",prow:["Valencia","ParisSG","DL"], pcolumn: ["Villarreal","POR","Barcelona"],ylink:"https://www.youtube.com/watch?v=ueMJUw3droM"}],</v>
      </c>
      <c r="M274" s="1" t="str">
        <f>IFERROR(_xlfn.XLOOKUP($C274,SerieA!J:J,SerieA!K:K),"-")</f>
        <v>-</v>
      </c>
    </row>
    <row r="275" spans="1:13" x14ac:dyDescent="0.35">
      <c r="A275" s="3">
        <f t="shared" si="16"/>
        <v>45541</v>
      </c>
      <c r="B275" s="5">
        <f t="shared" si="17"/>
        <v>5</v>
      </c>
      <c r="C275" s="9">
        <f t="shared" si="18"/>
        <v>274</v>
      </c>
      <c r="D275" s="6" t="str" cm="1">
        <f t="array" ref="D275">IFERROR(INDEX(F275:M275, MATCH(TRUE, F275:M275&lt;&gt;"-",0)),"")</f>
        <v>[{order:"274",result:"Inter 2-0 Fiorentina",playerday:"Zlatan Ibrahimović",year:"2009", category:"SerieA",prow:["DL","Played Euro 2008","PO"], pcolumn: ["Inter","Fiorentina","SWE"],ylink:"https://www.youtube.com/watch?v=BeJ3uhbSP8Q"}],</v>
      </c>
      <c r="E275" s="6" t="str">
        <f t="shared" si="19"/>
        <v>[{"order":"274","result":"Inter 2-0 Fiorentina","playerday":"Zlatan Ibrahimović","year":"2009", "category":"SerieA","prow":["DL","Played Euro 2008","PO"], "pcolumn": ["Inter","Fiorentina","SWE"],"ylink":"https://www.youtube.com/watch?v=BeJ3uhbSP8Q"}],</v>
      </c>
      <c r="F275" s="1" t="str">
        <f>IFERROR(_xlfn.XLOOKUP(C275,Champions!J:J,Champions!K:K),"-")</f>
        <v>-</v>
      </c>
      <c r="G275" s="1" t="str">
        <f>IFERROR(_xlfn.XLOOKUP($C275,EuropaL!J:J,EuropaL!K:K),"-")</f>
        <v>-</v>
      </c>
      <c r="H275" s="1" t="str">
        <f>IFERROR(_xlfn.XLOOKUP($C275,WC!J:J,WC!K:K),"-")</f>
        <v>-</v>
      </c>
      <c r="I275" s="1" t="str">
        <f>IFERROR(_xlfn.XLOOKUP($C275,EURO!J:J,EURO!K:K),"-")</f>
        <v>-</v>
      </c>
      <c r="J275" s="1" t="str">
        <f>IFERROR(_xlfn.XLOOKUP($C275,Other!J:J,Other!K:K),"-")</f>
        <v>-</v>
      </c>
      <c r="K275" s="1" t="str">
        <f>IFERROR(_xlfn.XLOOKUP($C275,Premier!J:J,Premier!K:K),"-")</f>
        <v>-</v>
      </c>
      <c r="L275" s="1" t="str">
        <f>IFERROR(_xlfn.XLOOKUP($C275,LaLiga!K:K,LaLiga!L:L),"-")</f>
        <v>-</v>
      </c>
      <c r="M275" s="1" t="str">
        <f>IFERROR(_xlfn.XLOOKUP($C275,SerieA!J:J,SerieA!K:K),"-")</f>
        <v>[{order:"274",result:"Inter 2-0 Fiorentina",playerday:"Zlatan Ibrahimović",year:"2009", category:"SerieA",prow:["DL","Played Euro 2008","PO"], pcolumn: ["Inter","Fiorentina","SWE"],ylink:"https://www.youtube.com/watch?v=BeJ3uhbSP8Q"}],</v>
      </c>
    </row>
    <row r="276" spans="1:13" x14ac:dyDescent="0.35">
      <c r="A276" s="3">
        <f t="shared" si="16"/>
        <v>45542</v>
      </c>
      <c r="B276" s="5">
        <f t="shared" si="17"/>
        <v>6</v>
      </c>
      <c r="C276" s="9">
        <f t="shared" si="18"/>
        <v>275</v>
      </c>
      <c r="D276" s="6" t="str" cm="1">
        <f t="array" ref="D276">IFERROR(INDEX(F276:M276, MATCH(TRUE, F276:M276&lt;&gt;"-",0)),"")</f>
        <v>[{order:"275",result:"Chelsea 4-3 Man Utd",playerday:"Cole Palmer",year:"2024", category:"Premier League",prow:["Chelsea","Man Utd","CC"], pcolumn: ["ENG","startC","Premier"],ylink:"https://www.youtube.com/watch?v=M9bNt4V-M7o"}],</v>
      </c>
      <c r="E276" s="6" t="str">
        <f t="shared" si="19"/>
        <v>[{"order":"275","result":"Chelsea 4-3 Man Utd","playerday":"Cole Palmer","year":"2024", "category":"Premier League","prow":["Chelsea","Man Utd","CC"], "pcolumn": ["ENG","startC","Premier"],"ylink":"https://www.youtube.com/watch?v=M9bNt4V-M7o"}],</v>
      </c>
      <c r="F276" s="1" t="str">
        <f>IFERROR(_xlfn.XLOOKUP(C276,Champions!J:J,Champions!K:K),"-")</f>
        <v>-</v>
      </c>
      <c r="G276" s="1" t="str">
        <f>IFERROR(_xlfn.XLOOKUP($C276,EuropaL!J:J,EuropaL!K:K),"-")</f>
        <v>-</v>
      </c>
      <c r="H276" s="1" t="str">
        <f>IFERROR(_xlfn.XLOOKUP($C276,WC!J:J,WC!K:K),"-")</f>
        <v>-</v>
      </c>
      <c r="I276" s="1" t="str">
        <f>IFERROR(_xlfn.XLOOKUP($C276,EURO!J:J,EURO!K:K),"-")</f>
        <v>-</v>
      </c>
      <c r="J276" s="1" t="str">
        <f>IFERROR(_xlfn.XLOOKUP($C276,Other!J:J,Other!K:K),"-")</f>
        <v>-</v>
      </c>
      <c r="K276" s="1" t="str">
        <f>IFERROR(_xlfn.XLOOKUP($C276,Premier!J:J,Premier!K:K),"-")</f>
        <v>[{order:"275",result:"Chelsea 4-3 Man Utd",playerday:"Cole Palmer",year:"2024", category:"Premier League",prow:["Chelsea","Man Utd","CC"], pcolumn: ["ENG","startC","Premier"],ylink:"https://www.youtube.com/watch?v=M9bNt4V-M7o"}],</v>
      </c>
      <c r="L276" s="1" t="str">
        <f>IFERROR(_xlfn.XLOOKUP($C276,LaLiga!K:K,LaLiga!L:L),"-")</f>
        <v>-</v>
      </c>
      <c r="M276" s="1" t="str">
        <f>IFERROR(_xlfn.XLOOKUP($C276,SerieA!J:J,SerieA!K:K),"-")</f>
        <v>-</v>
      </c>
    </row>
    <row r="277" spans="1:13" x14ac:dyDescent="0.35">
      <c r="A277" s="3">
        <f t="shared" si="16"/>
        <v>45543</v>
      </c>
      <c r="B277" s="5">
        <f t="shared" si="17"/>
        <v>7</v>
      </c>
      <c r="C277" s="9">
        <f t="shared" si="18"/>
        <v>276</v>
      </c>
      <c r="D277" s="6" t="str" cm="1">
        <f t="array" ref="D277">IFERROR(INDEX(F277:M277, MATCH(TRUE, F277:M277&lt;&gt;"-",0)),"")</f>
        <v>[{order:"276",result:"Croatia 4-1 Canada",playerday:"Alphonso Davies",year:"2022", category:"World Cup",prow:["DF","CC","Played WC 2022"], pcolumn: ["CAN","CRO","Bayern"],ylink:"https://www.youtube.com/watch?v=zCUGgdWQhRU"}],</v>
      </c>
      <c r="E277" s="6" t="str">
        <f t="shared" si="19"/>
        <v>[{"order":"276","result":"Croatia 4-1 Canada","playerday":"Alphonso Davies","year":"2022", "category":"World Cup","prow":["DF","CC","Played WC 2022"], "pcolumn": ["CAN","CRO","Bayern"],"ylink":"https://www.youtube.com/watch?v=zCUGgdWQhRU"}],</v>
      </c>
      <c r="F277" s="1" t="str">
        <f>IFERROR(_xlfn.XLOOKUP(C277,Champions!J:J,Champions!K:K),"-")</f>
        <v>-</v>
      </c>
      <c r="G277" s="1" t="str">
        <f>IFERROR(_xlfn.XLOOKUP($C277,EuropaL!J:J,EuropaL!K:K),"-")</f>
        <v>-</v>
      </c>
      <c r="H277" s="1" t="str">
        <f>IFERROR(_xlfn.XLOOKUP($C277,WC!J:J,WC!K:K),"-")</f>
        <v>[{order:"276",result:"Croatia 4-1 Canada",playerday:"Alphonso Davies",year:"2022", category:"World Cup",prow:["DF","CC","Played WC 2022"], pcolumn: ["CAN","CRO","Bayern"],ylink:"https://www.youtube.com/watch?v=zCUGgdWQhRU"}],</v>
      </c>
      <c r="I277" s="1" t="str">
        <f>IFERROR(_xlfn.XLOOKUP($C277,EURO!J:J,EURO!K:K),"-")</f>
        <v>-</v>
      </c>
      <c r="J277" s="1" t="str">
        <f>IFERROR(_xlfn.XLOOKUP($C277,Other!J:J,Other!K:K),"-")</f>
        <v>-</v>
      </c>
      <c r="K277" s="1" t="str">
        <f>IFERROR(_xlfn.XLOOKUP($C277,Premier!J:J,Premier!K:K),"-")</f>
        <v>-</v>
      </c>
      <c r="L277" s="1" t="str">
        <f>IFERROR(_xlfn.XLOOKUP($C277,LaLiga!K:K,LaLiga!L:L),"-")</f>
        <v>-</v>
      </c>
      <c r="M277" s="1" t="str">
        <f>IFERROR(_xlfn.XLOOKUP($C277,SerieA!J:J,SerieA!K:K),"-")</f>
        <v>-</v>
      </c>
    </row>
    <row r="278" spans="1:13" x14ac:dyDescent="0.35">
      <c r="A278" s="3">
        <f t="shared" si="16"/>
        <v>45544</v>
      </c>
      <c r="B278" s="5">
        <f t="shared" si="17"/>
        <v>1</v>
      </c>
      <c r="C278" s="9">
        <f t="shared" si="18"/>
        <v>277</v>
      </c>
      <c r="D278" s="6" t="str" cm="1">
        <f t="array" ref="D278">IFERROR(INDEX(F278:M278, MATCH(TRUE, F278:M278&lt;&gt;"-",0)),"")</f>
        <v>[{order:"277",result:"Barcelona 0-0 Sevilla",playerday:"Javi Varas",year:"2011", category:"LaLiga",prow:["PO","PO","PO"], pcolumn: ["ESP","Sevilla","Barcelona"],ylink:"https://www.youtube.com/watch?v=oCiW5S_LXyY"}],</v>
      </c>
      <c r="E278" s="6" t="str">
        <f t="shared" si="19"/>
        <v>[{"order":"277","result":"Barcelona 0-0 Sevilla","playerday":"Javi Varas","year":"2011", "category":"LaLiga","prow":["PO","PO","PO"], "pcolumn": ["ESP","Sevilla","Barcelona"],"ylink":"https://www.youtube.com/watch?v=oCiW5S_LXyY"}],</v>
      </c>
      <c r="F278" s="1" t="str">
        <f>IFERROR(_xlfn.XLOOKUP(C278,Champions!J:J,Champions!K:K),"-")</f>
        <v>-</v>
      </c>
      <c r="G278" s="1" t="str">
        <f>IFERROR(_xlfn.XLOOKUP($C278,EuropaL!J:J,EuropaL!K:K),"-")</f>
        <v>-</v>
      </c>
      <c r="H278" s="1" t="str">
        <f>IFERROR(_xlfn.XLOOKUP($C278,WC!J:J,WC!K:K),"-")</f>
        <v>-</v>
      </c>
      <c r="I278" s="1" t="str">
        <f>IFERROR(_xlfn.XLOOKUP($C278,EURO!J:J,EURO!K:K),"-")</f>
        <v>-</v>
      </c>
      <c r="J278" s="1" t="str">
        <f>IFERROR(_xlfn.XLOOKUP($C278,Other!J:J,Other!K:K),"-")</f>
        <v>-</v>
      </c>
      <c r="K278" s="1" t="str">
        <f>IFERROR(_xlfn.XLOOKUP($C278,Premier!J:J,Premier!K:K),"-")</f>
        <v>-</v>
      </c>
      <c r="L278" s="1" t="str">
        <f>IFERROR(_xlfn.XLOOKUP($C278,LaLiga!K:K,LaLiga!L:L),"-")</f>
        <v>[{order:"277",result:"Barcelona 0-0 Sevilla",playerday:"Javi Varas",year:"2011", category:"LaLiga",prow:["PO","PO","PO"], pcolumn: ["ESP","Sevilla","Barcelona"],ylink:"https://www.youtube.com/watch?v=oCiW5S_LXyY"}],</v>
      </c>
      <c r="M278" s="1" t="str">
        <f>IFERROR(_xlfn.XLOOKUP($C278,SerieA!J:J,SerieA!K:K),"-")</f>
        <v>-</v>
      </c>
    </row>
    <row r="279" spans="1:13" x14ac:dyDescent="0.35">
      <c r="A279" s="3">
        <f t="shared" si="16"/>
        <v>45545</v>
      </c>
      <c r="B279" s="5">
        <f t="shared" si="17"/>
        <v>2</v>
      </c>
      <c r="C279" s="9">
        <f t="shared" si="18"/>
        <v>278</v>
      </c>
      <c r="D279" s="6" t="str" cm="1">
        <f t="array" ref="D279">IFERROR(INDEX(F279:M279, MATCH(TRUE, F279:M279&lt;&gt;"-",0)),"")</f>
        <v>[{order:"278",result:"Milan 4-2 Brescia",playerday:"Rui Costa",year:"2005", category:"SerieA",prow:["DL","CC","SerieAWin"], pcolumn: ["Milan","POR","ITA"],ylink:"https://twitter.com/MyGreatest11/status/1620180964482904064"}],</v>
      </c>
      <c r="E279" s="6" t="str">
        <f t="shared" si="19"/>
        <v>[{"order":"278","result":"Milan 4-2 Brescia","playerday":"Rui Costa","year":"2005", "category":"SerieA","prow":["DL","CC","SerieAWin"], "pcolumn": ["Milan","POR","ITA"],"ylink":"https://twitter.com/MyGreatest11/status/1620180964482904064"}],</v>
      </c>
      <c r="F279" s="1" t="str">
        <f>IFERROR(_xlfn.XLOOKUP(C279,Champions!J:J,Champions!K:K),"-")</f>
        <v>-</v>
      </c>
      <c r="G279" s="1" t="str">
        <f>IFERROR(_xlfn.XLOOKUP($C279,EuropaL!J:J,EuropaL!K:K),"-")</f>
        <v>-</v>
      </c>
      <c r="H279" s="1" t="str">
        <f>IFERROR(_xlfn.XLOOKUP($C279,WC!J:J,WC!K:K),"-")</f>
        <v>-</v>
      </c>
      <c r="I279" s="1" t="str">
        <f>IFERROR(_xlfn.XLOOKUP($C279,EURO!J:J,EURO!K:K),"-")</f>
        <v>-</v>
      </c>
      <c r="J279" s="1" t="str">
        <f>IFERROR(_xlfn.XLOOKUP($C279,Other!J:J,Other!K:K),"-")</f>
        <v>-</v>
      </c>
      <c r="K279" s="1" t="str">
        <f>IFERROR(_xlfn.XLOOKUP($C279,Premier!J:J,Premier!K:K),"-")</f>
        <v>-</v>
      </c>
      <c r="L279" s="1" t="str">
        <f>IFERROR(_xlfn.XLOOKUP($C279,LaLiga!K:K,LaLiga!L:L),"-")</f>
        <v>-</v>
      </c>
      <c r="M279" s="1" t="str">
        <f>IFERROR(_xlfn.XLOOKUP($C279,SerieA!J:J,SerieA!K:K),"-")</f>
        <v>[{order:"278",result:"Milan 4-2 Brescia",playerday:"Rui Costa",year:"2005", category:"SerieA",prow:["DL","CC","SerieAWin"], pcolumn: ["Milan","POR","ITA"],ylink:"https://twitter.com/MyGreatest11/status/1620180964482904064"}],</v>
      </c>
    </row>
    <row r="280" spans="1:13" x14ac:dyDescent="0.35">
      <c r="A280" s="3">
        <f t="shared" si="16"/>
        <v>45546</v>
      </c>
      <c r="B280" s="5">
        <f t="shared" si="17"/>
        <v>3</v>
      </c>
      <c r="C280" s="9">
        <f t="shared" si="18"/>
        <v>279</v>
      </c>
      <c r="D280" s="6" t="str" cm="1">
        <f t="array" ref="D280">IFERROR(INDEX(F280:M280, MATCH(TRUE, F280:M280&lt;&gt;"-",0)),"")</f>
        <v>[{order:"279",result:"Arsenal 1-0 Man Utd",playerday:"Thierry Henry",year:"2000", category:"Premier League",prow:["FRA","Played Euro 2000","Juventus"], pcolumn: ["Arsenal","Man Utd","Premier"],ylink:"https://www.youtube.com/watch?v=8iBMW1wThlU"}],</v>
      </c>
      <c r="E280" s="6" t="str">
        <f t="shared" si="19"/>
        <v>[{"order":"279","result":"Arsenal 1-0 Man Utd","playerday":"Thierry Henry","year":"2000", "category":"Premier League","prow":["FRA","Played Euro 2000","Juventus"], "pcolumn": ["Arsenal","Man Utd","Premier"],"ylink":"https://www.youtube.com/watch?v=8iBMW1wThlU"}],</v>
      </c>
      <c r="F280" s="1" t="str">
        <f>IFERROR(_xlfn.XLOOKUP(C280,Champions!J:J,Champions!K:K),"-")</f>
        <v>-</v>
      </c>
      <c r="G280" s="1" t="str">
        <f>IFERROR(_xlfn.XLOOKUP($C280,EuropaL!J:J,EuropaL!K:K),"-")</f>
        <v>-</v>
      </c>
      <c r="H280" s="1" t="str">
        <f>IFERROR(_xlfn.XLOOKUP($C280,WC!J:J,WC!K:K),"-")</f>
        <v>-</v>
      </c>
      <c r="I280" s="1" t="str">
        <f>IFERROR(_xlfn.XLOOKUP($C280,EURO!J:J,EURO!K:K),"-")</f>
        <v>-</v>
      </c>
      <c r="J280" s="1" t="str">
        <f>IFERROR(_xlfn.XLOOKUP($C280,Other!J:J,Other!K:K),"-")</f>
        <v>-</v>
      </c>
      <c r="K280" s="1" t="str">
        <f>IFERROR(_xlfn.XLOOKUP($C280,Premier!J:J,Premier!K:K),"-")</f>
        <v>[{order:"279",result:"Arsenal 1-0 Man Utd",playerday:"Thierry Henry",year:"2000", category:"Premier League",prow:["FRA","Played Euro 2000","Juventus"], pcolumn: ["Arsenal","Man Utd","Premier"],ylink:"https://www.youtube.com/watch?v=8iBMW1wThlU"}],</v>
      </c>
      <c r="L280" s="1" t="str">
        <f>IFERROR(_xlfn.XLOOKUP($C280,LaLiga!K:K,LaLiga!L:L),"-")</f>
        <v>-</v>
      </c>
      <c r="M280" s="1" t="str">
        <f>IFERROR(_xlfn.XLOOKUP($C280,SerieA!J:J,SerieA!K:K),"-")</f>
        <v>-</v>
      </c>
    </row>
    <row r="281" spans="1:13" x14ac:dyDescent="0.35">
      <c r="A281" s="3">
        <f t="shared" si="16"/>
        <v>45547</v>
      </c>
      <c r="B281" s="5">
        <f t="shared" si="17"/>
        <v>4</v>
      </c>
      <c r="C281" s="9">
        <f t="shared" si="18"/>
        <v>280</v>
      </c>
      <c r="D281" s="6" t="str" cm="1">
        <f t="array" ref="D281">IFERROR(INDEX(F281:M281, MATCH(TRUE, F281:M281&lt;&gt;"-",0)),"")</f>
        <v>[{order:"280",result:"R. Madrid 2-0 Borussia",playerday:"Bodo Illgner",year:"1998", category:"Champions",prow:["PO","GER","Played WC 1998"], pcolumn: ["Real Madrid","Borussia","ChampionsWin"],ylink:"https://www.youtube.com/watch?v=wiopIpqu138"}],</v>
      </c>
      <c r="E281" s="6" t="str">
        <f t="shared" si="19"/>
        <v>[{"order":"280","result":"R. Madrid 2-0 Borussia","playerday":"Bodo Illgner","year":"1998", "category":"Champions","prow":["PO","GER","Played WC 1998"], "pcolumn": ["Real Madrid","Borussia","ChampionsWin"],"ylink":"https://www.youtube.com/watch?v=wiopIpqu138"}],</v>
      </c>
      <c r="F281" s="1" t="str">
        <f>IFERROR(_xlfn.XLOOKUP(C281,Champions!J:J,Champions!K:K),"-")</f>
        <v>[{order:"280",result:"R. Madrid 2-0 Borussia",playerday:"Bodo Illgner",year:"1998", category:"Champions",prow:["PO","GER","Played WC 1998"], pcolumn: ["Real Madrid","Borussia","ChampionsWin"],ylink:"https://www.youtube.com/watch?v=wiopIpqu138"}],</v>
      </c>
      <c r="G281" s="1" t="str">
        <f>IFERROR(_xlfn.XLOOKUP($C281,EuropaL!J:J,EuropaL!K:K),"-")</f>
        <v>-</v>
      </c>
      <c r="H281" s="1" t="str">
        <f>IFERROR(_xlfn.XLOOKUP($C281,WC!J:J,WC!K:K),"-")</f>
        <v>-</v>
      </c>
      <c r="I281" s="1" t="str">
        <f>IFERROR(_xlfn.XLOOKUP($C281,EURO!J:J,EURO!K:K),"-")</f>
        <v>-</v>
      </c>
      <c r="J281" s="1" t="str">
        <f>IFERROR(_xlfn.XLOOKUP($C281,Other!J:J,Other!K:K),"-")</f>
        <v>-</v>
      </c>
      <c r="K281" s="1" t="str">
        <f>IFERROR(_xlfn.XLOOKUP($C281,Premier!J:J,Premier!K:K),"-")</f>
        <v>-</v>
      </c>
      <c r="L281" s="1" t="str">
        <f>IFERROR(_xlfn.XLOOKUP($C281,LaLiga!K:K,LaLiga!L:L),"-")</f>
        <v>-</v>
      </c>
      <c r="M281" s="1" t="str">
        <f>IFERROR(_xlfn.XLOOKUP($C281,SerieA!J:J,SerieA!K:K),"-")</f>
        <v>-</v>
      </c>
    </row>
    <row r="282" spans="1:13" x14ac:dyDescent="0.35">
      <c r="A282" s="3">
        <f t="shared" si="16"/>
        <v>45548</v>
      </c>
      <c r="B282" s="5">
        <f t="shared" si="17"/>
        <v>5</v>
      </c>
      <c r="C282" s="9">
        <f t="shared" si="18"/>
        <v>281</v>
      </c>
      <c r="D282" s="6" t="str" cm="1">
        <f t="array" ref="D282">IFERROR(INDEX(F282:M282, MATCH(TRUE, F282:M282&lt;&gt;"-",0)),"")</f>
        <v>[{order:"281",result:"Mexico 5-1 Haiti",playerday:"Guillermo Ochoa",year:"2008", category:"Other",prow:["DL","CC","PO"], pcolumn: ["MEX","MEX","MEX"],ylink:"https://youtu.be/a0LU_C3OgQA?si=b_s0JazP9iRQEDcX&amp;t=289"}],</v>
      </c>
      <c r="E282" s="6" t="str">
        <f t="shared" si="19"/>
        <v>[{"order":"281","result":"Mexico 5-1 Haiti","playerday":"Guillermo Ochoa","year":"2008", "category":"Other","prow":["DL","CC","PO"], "pcolumn": ["MEX","MEX","MEX"],"ylink":"https://youtu.be/a0LU_C3OgQA?si=b_s0JazP9iRQEDcX&amp;t=289"}],</v>
      </c>
      <c r="F282" s="1" t="str">
        <f>IFERROR(_xlfn.XLOOKUP(C282,Champions!J:J,Champions!K:K),"-")</f>
        <v>-</v>
      </c>
      <c r="G282" s="1" t="str">
        <f>IFERROR(_xlfn.XLOOKUP($C282,EuropaL!J:J,EuropaL!K:K),"-")</f>
        <v>-</v>
      </c>
      <c r="H282" s="1" t="str">
        <f>IFERROR(_xlfn.XLOOKUP($C282,WC!J:J,WC!K:K),"-")</f>
        <v>-</v>
      </c>
      <c r="I282" s="1" t="str">
        <f>IFERROR(_xlfn.XLOOKUP($C282,EURO!J:J,EURO!K:K),"-")</f>
        <v>-</v>
      </c>
      <c r="J282" s="1" t="str">
        <f>IFERROR(_xlfn.XLOOKUP($C282,Other!J:J,Other!K:K),"-")</f>
        <v>[{order:"281",result:"Mexico 5-1 Haiti",playerday:"Guillermo Ochoa",year:"2008", category:"Other",prow:["DL","CC","PO"], pcolumn: ["MEX","MEX","MEX"],ylink:"https://youtu.be/a0LU_C3OgQA?si=b_s0JazP9iRQEDcX&amp;t=289"}],</v>
      </c>
      <c r="K282" s="1" t="str">
        <f>IFERROR(_xlfn.XLOOKUP($C282,Premier!J:J,Premier!K:K),"-")</f>
        <v>-</v>
      </c>
      <c r="L282" s="1" t="str">
        <f>IFERROR(_xlfn.XLOOKUP($C282,LaLiga!K:K,LaLiga!L:L),"-")</f>
        <v>-</v>
      </c>
      <c r="M282" s="1" t="str">
        <f>IFERROR(_xlfn.XLOOKUP($C282,SerieA!J:J,SerieA!K:K),"-")</f>
        <v>-</v>
      </c>
    </row>
    <row r="283" spans="1:13" x14ac:dyDescent="0.35">
      <c r="A283" s="3">
        <f t="shared" si="16"/>
        <v>45549</v>
      </c>
      <c r="B283" s="5">
        <f t="shared" si="17"/>
        <v>6</v>
      </c>
      <c r="C283" s="9">
        <f t="shared" si="18"/>
        <v>282</v>
      </c>
      <c r="D283" s="6" t="str" cm="1">
        <f t="array" ref="D283">IFERROR(INDEX(F283:M283, MATCH(TRUE, F283:M283&lt;&gt;"-",0)),"")</f>
        <v>[{order:"282",result:"Slovenia 0-1 England",playerday:"Jermain Defoe",year:"2010", category:"World Cup",prow:["PO","DF","CC"], pcolumn: ["ENG","SVN","Chelsea"],ylink:"https://www.youtube.com/watch?v=t6H-q7TKtxo"}],</v>
      </c>
      <c r="E283" s="6" t="str">
        <f t="shared" si="19"/>
        <v>[{"order":"282","result":"Slovenia 0-1 England","playerday":"Jermain Defoe","year":"2010", "category":"World Cup","prow":["PO","DF","CC"], "pcolumn": ["ENG","SVN","Chelsea"],"ylink":"https://www.youtube.com/watch?v=t6H-q7TKtxo"}],</v>
      </c>
      <c r="F283" s="1" t="str">
        <f>IFERROR(_xlfn.XLOOKUP(C283,Champions!J:J,Champions!K:K),"-")</f>
        <v>-</v>
      </c>
      <c r="G283" s="1" t="str">
        <f>IFERROR(_xlfn.XLOOKUP($C283,EuropaL!J:J,EuropaL!K:K),"-")</f>
        <v>-</v>
      </c>
      <c r="H283" s="1" t="str">
        <f>IFERROR(_xlfn.XLOOKUP($C283,WC!J:J,WC!K:K),"-")</f>
        <v>[{order:"282",result:"Slovenia 0-1 England",playerday:"Jermain Defoe",year:"2010", category:"World Cup",prow:["PO","DF","CC"], pcolumn: ["ENG","SVN","Chelsea"],ylink:"https://www.youtube.com/watch?v=t6H-q7TKtxo"}],</v>
      </c>
      <c r="I283" s="1" t="str">
        <f>IFERROR(_xlfn.XLOOKUP($C283,EURO!J:J,EURO!K:K),"-")</f>
        <v>-</v>
      </c>
      <c r="J283" s="1" t="str">
        <f>IFERROR(_xlfn.XLOOKUP($C283,Other!J:J,Other!K:K),"-")</f>
        <v>-</v>
      </c>
      <c r="K283" s="1" t="str">
        <f>IFERROR(_xlfn.XLOOKUP($C283,Premier!J:J,Premier!K:K),"-")</f>
        <v>-</v>
      </c>
      <c r="L283" s="1" t="str">
        <f>IFERROR(_xlfn.XLOOKUP($C283,LaLiga!K:K,LaLiga!L:L),"-")</f>
        <v>-</v>
      </c>
      <c r="M283" s="1" t="str">
        <f>IFERROR(_xlfn.XLOOKUP($C283,SerieA!J:J,SerieA!K:K),"-")</f>
        <v>-</v>
      </c>
    </row>
    <row r="284" spans="1:13" x14ac:dyDescent="0.35">
      <c r="A284" s="3">
        <f t="shared" si="16"/>
        <v>45550</v>
      </c>
      <c r="B284" s="5">
        <f t="shared" si="17"/>
        <v>7</v>
      </c>
      <c r="C284" s="9">
        <f t="shared" si="18"/>
        <v>283</v>
      </c>
      <c r="D284" s="6" t="str" cm="1">
        <f t="array" ref="D284">IFERROR(INDEX(F284:M284, MATCH(TRUE, F284:M284&lt;&gt;"-",0)),"")</f>
        <v>[{order:"283",result:"Lazio 1-1 Atletico",playerday:"Ivan Provedel",year:"2023", category:"Champions",prow:["Lazio","Atletico","PO"], pcolumn: ["ITA","SerieAWin","ChampionsWin"],ylink:"https://www.youtube.com/watch?v=m5LUHvCd6fA"}],</v>
      </c>
      <c r="E284" s="6" t="str">
        <f t="shared" si="19"/>
        <v>[{"order":"283","result":"Lazio 1-1 Atletico","playerday":"Ivan Provedel","year":"2023", "category":"Champions","prow":["Lazio","Atletico","PO"], "pcolumn": ["ITA","SerieAWin","ChampionsWin"],"ylink":"https://www.youtube.com/watch?v=m5LUHvCd6fA"}],</v>
      </c>
      <c r="F284" s="1" t="str">
        <f>IFERROR(_xlfn.XLOOKUP(C284,Champions!J:J,Champions!K:K),"-")</f>
        <v>[{order:"283",result:"Lazio 1-1 Atletico",playerday:"Ivan Provedel",year:"2023", category:"Champions",prow:["Lazio","Atletico","PO"], pcolumn: ["ITA","SerieAWin","ChampionsWin"],ylink:"https://www.youtube.com/watch?v=m5LUHvCd6fA"}],</v>
      </c>
      <c r="G284" s="1" t="str">
        <f>IFERROR(_xlfn.XLOOKUP($C284,EuropaL!J:J,EuropaL!K:K),"-")</f>
        <v>-</v>
      </c>
      <c r="H284" s="1" t="str">
        <f>IFERROR(_xlfn.XLOOKUP($C284,WC!J:J,WC!K:K),"-")</f>
        <v>-</v>
      </c>
      <c r="I284" s="1" t="str">
        <f>IFERROR(_xlfn.XLOOKUP($C284,EURO!J:J,EURO!K:K),"-")</f>
        <v>-</v>
      </c>
      <c r="J284" s="1" t="str">
        <f>IFERROR(_xlfn.XLOOKUP($C284,Other!J:J,Other!K:K),"-")</f>
        <v>-</v>
      </c>
      <c r="K284" s="1" t="str">
        <f>IFERROR(_xlfn.XLOOKUP($C284,Premier!J:J,Premier!K:K),"-")</f>
        <v>-</v>
      </c>
      <c r="L284" s="1" t="str">
        <f>IFERROR(_xlfn.XLOOKUP($C284,LaLiga!K:K,LaLiga!L:L),"-")</f>
        <v>-</v>
      </c>
      <c r="M284" s="1" t="str">
        <f>IFERROR(_xlfn.XLOOKUP($C284,SerieA!J:J,SerieA!K:K),"-")</f>
        <v>-</v>
      </c>
    </row>
    <row r="285" spans="1:13" x14ac:dyDescent="0.35">
      <c r="A285" s="3">
        <f t="shared" si="16"/>
        <v>45551</v>
      </c>
      <c r="B285" s="5">
        <f t="shared" si="17"/>
        <v>1</v>
      </c>
      <c r="C285" s="9">
        <f t="shared" si="18"/>
        <v>284</v>
      </c>
      <c r="D285" s="6" t="str" cm="1">
        <f t="array" ref="D285">IFERROR(INDEX(F285:M285, MATCH(TRUE, F285:M285&lt;&gt;"-",0)),"")</f>
        <v>[{order:"284",result:"Japan 1-1 Croatia",playerday:"Dominik Livaković",year:"2022", category:"World Cup",prow:["CC","DL","PO"], pcolumn: ["JPN","CRO","Played WC 2022"],ylink:"https://www.youtube.com/watch?v=R9Cyde5w0BE"}],</v>
      </c>
      <c r="E285" s="6" t="str">
        <f t="shared" si="19"/>
        <v>[{"order":"284","result":"Japan 1-1 Croatia","playerday":"Dominik Livaković","year":"2022", "category":"World Cup","prow":["CC","DL","PO"], "pcolumn": ["JPN","CRO","Played WC 2022"],"ylink":"https://www.youtube.com/watch?v=R9Cyde5w0BE"}],</v>
      </c>
      <c r="F285" s="1" t="str">
        <f>IFERROR(_xlfn.XLOOKUP(C285,Champions!J:J,Champions!K:K),"-")</f>
        <v>-</v>
      </c>
      <c r="G285" s="1" t="str">
        <f>IFERROR(_xlfn.XLOOKUP($C285,EuropaL!J:J,EuropaL!K:K),"-")</f>
        <v>-</v>
      </c>
      <c r="H285" s="1" t="str">
        <f>IFERROR(_xlfn.XLOOKUP($C285,WC!J:J,WC!K:K),"-")</f>
        <v>[{order:"284",result:"Japan 1-1 Croatia",playerday:"Dominik Livaković",year:"2022", category:"World Cup",prow:["CC","DL","PO"], pcolumn: ["JPN","CRO","Played WC 2022"],ylink:"https://www.youtube.com/watch?v=R9Cyde5w0BE"}],</v>
      </c>
      <c r="I285" s="1" t="str">
        <f>IFERROR(_xlfn.XLOOKUP($C285,EURO!J:J,EURO!K:K),"-")</f>
        <v>-</v>
      </c>
      <c r="J285" s="1" t="str">
        <f>IFERROR(_xlfn.XLOOKUP($C285,Other!J:J,Other!K:K),"-")</f>
        <v>-</v>
      </c>
      <c r="K285" s="1" t="str">
        <f>IFERROR(_xlfn.XLOOKUP($C285,Premier!J:J,Premier!K:K),"-")</f>
        <v>-</v>
      </c>
      <c r="L285" s="1" t="str">
        <f>IFERROR(_xlfn.XLOOKUP($C285,LaLiga!K:K,LaLiga!L:L),"-")</f>
        <v>-</v>
      </c>
      <c r="M285" s="1" t="str">
        <f>IFERROR(_xlfn.XLOOKUP($C285,SerieA!J:J,SerieA!K:K),"-")</f>
        <v>-</v>
      </c>
    </row>
    <row r="286" spans="1:13" x14ac:dyDescent="0.35">
      <c r="A286" s="3">
        <f t="shared" si="16"/>
        <v>45552</v>
      </c>
      <c r="B286" s="5">
        <f t="shared" si="17"/>
        <v>2</v>
      </c>
      <c r="C286" s="9">
        <f t="shared" si="18"/>
        <v>285</v>
      </c>
      <c r="D286" s="6" t="str" cm="1">
        <f t="array" ref="D286">IFERROR(INDEX(F286:M286, MATCH(TRUE, F286:M286&lt;&gt;"-",0)),"")</f>
        <v>[{order:"285",result:"Liverpool 2-2 Tottenham",playerday:"Victor Wanyama",year:"2018", category:"Premier League",prow:["CC","CC","CC"], pcolumn: ["Liverpool","Tottenham","Celtic"],ylink:"https://www.youtube.com/watch?v=NNVxq_DFE-M"}],</v>
      </c>
      <c r="E286" s="6" t="str">
        <f t="shared" si="19"/>
        <v>[{"order":"285","result":"Liverpool 2-2 Tottenham","playerday":"Victor Wanyama","year":"2018", "category":"Premier League","prow":["CC","CC","CC"], "pcolumn": ["Liverpool","Tottenham","Celtic"],"ylink":"https://www.youtube.com/watch?v=NNVxq_DFE-M"}],</v>
      </c>
      <c r="F286" s="1" t="str">
        <f>IFERROR(_xlfn.XLOOKUP(C286,Champions!J:J,Champions!K:K),"-")</f>
        <v>-</v>
      </c>
      <c r="G286" s="1" t="str">
        <f>IFERROR(_xlfn.XLOOKUP($C286,EuropaL!J:J,EuropaL!K:K),"-")</f>
        <v>-</v>
      </c>
      <c r="H286" s="1" t="str">
        <f>IFERROR(_xlfn.XLOOKUP($C286,WC!J:J,WC!K:K),"-")</f>
        <v>-</v>
      </c>
      <c r="I286" s="1" t="str">
        <f>IFERROR(_xlfn.XLOOKUP($C286,EURO!J:J,EURO!K:K),"-")</f>
        <v>-</v>
      </c>
      <c r="J286" s="1" t="str">
        <f>IFERROR(_xlfn.XLOOKUP($C286,Other!J:J,Other!K:K),"-")</f>
        <v>-</v>
      </c>
      <c r="K286" s="1" t="str">
        <f>IFERROR(_xlfn.XLOOKUP($C286,Premier!J:J,Premier!K:K),"-")</f>
        <v>[{order:"285",result:"Liverpool 2-2 Tottenham",playerday:"Victor Wanyama",year:"2018", category:"Premier League",prow:["CC","CC","CC"], pcolumn: ["Liverpool","Tottenham","Celtic"],ylink:"https://www.youtube.com/watch?v=NNVxq_DFE-M"}],</v>
      </c>
      <c r="L286" s="1" t="str">
        <f>IFERROR(_xlfn.XLOOKUP($C286,LaLiga!K:K,LaLiga!L:L),"-")</f>
        <v>-</v>
      </c>
      <c r="M286" s="1" t="str">
        <f>IFERROR(_xlfn.XLOOKUP($C286,SerieA!J:J,SerieA!K:K),"-")</f>
        <v>-</v>
      </c>
    </row>
    <row r="287" spans="1:13" x14ac:dyDescent="0.35">
      <c r="A287" s="3">
        <f t="shared" si="16"/>
        <v>45553</v>
      </c>
      <c r="B287" s="5">
        <f t="shared" si="17"/>
        <v>3</v>
      </c>
      <c r="C287" s="9">
        <f t="shared" si="18"/>
        <v>286</v>
      </c>
      <c r="D287" s="6" t="str" cm="1">
        <f t="array" ref="D287">IFERROR(INDEX(F287:M287, MATCH(TRUE, F287:M287&lt;&gt;"-",0)),"")</f>
        <v>[{order:"286",result:"Parma 4-5 Milan",playerday:"Jérémy Ménez",year:"2015", category:"SerieA",prow:["DL","CC","SerieAWin"], pcolumn: ["Parma","Milan","FRA"],ylink:"https://youtu.be/Gn18wd7yNZc?si=_mMHYYO4Y4P3V7Qb&amp;t=201"}],</v>
      </c>
      <c r="E287" s="6" t="str">
        <f t="shared" si="19"/>
        <v>[{"order":"286","result":"Parma 4-5 Milan","playerday":"Jérémy Ménez","year":"2015", "category":"SerieA","prow":["DL","CC","SerieAWin"], "pcolumn": ["Parma","Milan","FRA"],"ylink":"https://youtu.be/Gn18wd7yNZc?si=_mMHYYO4Y4P3V7Qb&amp;t=201"}],</v>
      </c>
      <c r="F287" s="1" t="str">
        <f>IFERROR(_xlfn.XLOOKUP(C287,Champions!J:J,Champions!K:K),"-")</f>
        <v>-</v>
      </c>
      <c r="G287" s="1" t="str">
        <f>IFERROR(_xlfn.XLOOKUP($C287,EuropaL!J:J,EuropaL!K:K),"-")</f>
        <v>-</v>
      </c>
      <c r="H287" s="1" t="str">
        <f>IFERROR(_xlfn.XLOOKUP($C287,WC!J:J,WC!K:K),"-")</f>
        <v>-</v>
      </c>
      <c r="I287" s="1" t="str">
        <f>IFERROR(_xlfn.XLOOKUP($C287,EURO!J:J,EURO!K:K),"-")</f>
        <v>-</v>
      </c>
      <c r="J287" s="1" t="str">
        <f>IFERROR(_xlfn.XLOOKUP($C287,Other!J:J,Other!K:K),"-")</f>
        <v>-</v>
      </c>
      <c r="K287" s="1" t="str">
        <f>IFERROR(_xlfn.XLOOKUP($C287,Premier!J:J,Premier!K:K),"-")</f>
        <v>-</v>
      </c>
      <c r="L287" s="1" t="str">
        <f>IFERROR(_xlfn.XLOOKUP($C287,LaLiga!K:K,LaLiga!L:L),"-")</f>
        <v>-</v>
      </c>
      <c r="M287" s="1" t="str">
        <f>IFERROR(_xlfn.XLOOKUP($C287,SerieA!J:J,SerieA!K:K),"-")</f>
        <v>[{order:"286",result:"Parma 4-5 Milan",playerday:"Jérémy Ménez",year:"2015", category:"SerieA",prow:["DL","CC","SerieAWin"], pcolumn: ["Parma","Milan","FRA"],ylink:"https://youtu.be/Gn18wd7yNZc?si=_mMHYYO4Y4P3V7Qb&amp;t=201"}],</v>
      </c>
    </row>
    <row r="288" spans="1:13" x14ac:dyDescent="0.35">
      <c r="A288" s="3">
        <f t="shared" si="16"/>
        <v>45554</v>
      </c>
      <c r="B288" s="5">
        <f t="shared" si="17"/>
        <v>4</v>
      </c>
      <c r="C288" s="9">
        <f t="shared" si="18"/>
        <v>287</v>
      </c>
      <c r="D288" s="6" t="str" cm="1">
        <f t="array" ref="D288">IFERROR(INDEX(F288:M288, MATCH(TRUE, F288:M288&lt;&gt;"-",0)),"")</f>
        <v>[{order:"287",result:"Spain 7-0 Costa Rica",playerday:"Dani Olmo",year:"2022", category:"World Cup",prow:["DL","CC","Played WC 2022"], pcolumn: ["ESP","CRC","Played Euro 2021"],ylink:"https://www.youtube.com/watch?v=f5Iph5tGRz0"}],</v>
      </c>
      <c r="E288" s="6" t="str">
        <f t="shared" si="19"/>
        <v>[{"order":"287","result":"Spain 7-0 Costa Rica","playerday":"Dani Olmo","year":"2022", "category":"World Cup","prow":["DL","CC","Played WC 2022"], "pcolumn": ["ESP","CRC","Played Euro 2021"],"ylink":"https://www.youtube.com/watch?v=f5Iph5tGRz0"}],</v>
      </c>
      <c r="F288" s="1" t="str">
        <f>IFERROR(_xlfn.XLOOKUP(C288,Champions!J:J,Champions!K:K),"-")</f>
        <v>-</v>
      </c>
      <c r="G288" s="1" t="str">
        <f>IFERROR(_xlfn.XLOOKUP($C288,EuropaL!J:J,EuropaL!K:K),"-")</f>
        <v>-</v>
      </c>
      <c r="H288" s="1" t="str">
        <f>IFERROR(_xlfn.XLOOKUP($C288,WC!J:J,WC!K:K),"-")</f>
        <v>[{order:"287",result:"Spain 7-0 Costa Rica",playerday:"Dani Olmo",year:"2022", category:"World Cup",prow:["DL","CC","Played WC 2022"], pcolumn: ["ESP","CRC","Played Euro 2021"],ylink:"https://www.youtube.com/watch?v=f5Iph5tGRz0"}],</v>
      </c>
      <c r="I288" s="1" t="str">
        <f>IFERROR(_xlfn.XLOOKUP($C288,EURO!J:J,EURO!K:K),"-")</f>
        <v>-</v>
      </c>
      <c r="J288" s="1" t="str">
        <f>IFERROR(_xlfn.XLOOKUP($C288,Other!J:J,Other!K:K),"-")</f>
        <v>-</v>
      </c>
      <c r="K288" s="1" t="str">
        <f>IFERROR(_xlfn.XLOOKUP($C288,Premier!J:J,Premier!K:K),"-")</f>
        <v>-</v>
      </c>
      <c r="L288" s="1" t="str">
        <f>IFERROR(_xlfn.XLOOKUP($C288,LaLiga!K:K,LaLiga!L:L),"-")</f>
        <v>-</v>
      </c>
      <c r="M288" s="1" t="str">
        <f>IFERROR(_xlfn.XLOOKUP($C288,SerieA!J:J,SerieA!K:K),"-")</f>
        <v>-</v>
      </c>
    </row>
    <row r="289" spans="1:13" x14ac:dyDescent="0.35">
      <c r="A289" s="3">
        <f t="shared" si="16"/>
        <v>45555</v>
      </c>
      <c r="B289" s="5">
        <f t="shared" si="17"/>
        <v>5</v>
      </c>
      <c r="C289" s="9">
        <f t="shared" si="18"/>
        <v>288</v>
      </c>
      <c r="D289" s="6" t="str" cm="1">
        <f t="array" ref="D289">IFERROR(INDEX(F289:M289, MATCH(TRUE, F289:M289&lt;&gt;"-",0)),"")</f>
        <v>[{order:"288",result:"Germany 2-0 Ukraine",playerday:"Bastian Schweinsteiger",year:"2016", category:"EURO",prow:["CC","Played Euro 2016","Played Euro 2012"], pcolumn: ["GER","UKR","Played WC 2014"],ylink:"https://www.youtube.com/watch?v=bkGR1VPXPqM"}],</v>
      </c>
      <c r="E289" s="6" t="str">
        <f t="shared" si="19"/>
        <v>[{"order":"288","result":"Germany 2-0 Ukraine","playerday":"Bastian Schweinsteiger","year":"2016", "category":"EURO","prow":["CC","Played Euro 2016","Played Euro 2012"], "pcolumn": ["GER","UKR","Played WC 2014"],"ylink":"https://www.youtube.com/watch?v=bkGR1VPXPqM"}],</v>
      </c>
      <c r="F289" s="1" t="str">
        <f>IFERROR(_xlfn.XLOOKUP(C289,Champions!J:J,Champions!K:K),"-")</f>
        <v>-</v>
      </c>
      <c r="G289" s="1" t="str">
        <f>IFERROR(_xlfn.XLOOKUP($C289,EuropaL!J:J,EuropaL!K:K),"-")</f>
        <v>-</v>
      </c>
      <c r="H289" s="1" t="str">
        <f>IFERROR(_xlfn.XLOOKUP($C289,WC!J:J,WC!K:K),"-")</f>
        <v>-</v>
      </c>
      <c r="I289" s="1" t="str">
        <f>IFERROR(_xlfn.XLOOKUP($C289,EURO!J:J,EURO!K:K),"-")</f>
        <v>[{order:"288",result:"Germany 2-0 Ukraine",playerday:"Bastian Schweinsteiger",year:"2016", category:"EURO",prow:["CC","Played Euro 2016","Played Euro 2012"], pcolumn: ["GER","UKR","Played WC 2014"],ylink:"https://www.youtube.com/watch?v=bkGR1VPXPqM"}],</v>
      </c>
      <c r="J289" s="1" t="str">
        <f>IFERROR(_xlfn.XLOOKUP($C289,Other!J:J,Other!K:K),"-")</f>
        <v>-</v>
      </c>
      <c r="K289" s="1" t="str">
        <f>IFERROR(_xlfn.XLOOKUP($C289,Premier!J:J,Premier!K:K),"-")</f>
        <v>-</v>
      </c>
      <c r="L289" s="1" t="str">
        <f>IFERROR(_xlfn.XLOOKUP($C289,LaLiga!K:K,LaLiga!L:L),"-")</f>
        <v>-</v>
      </c>
      <c r="M289" s="1" t="str">
        <f>IFERROR(_xlfn.XLOOKUP($C289,SerieA!J:J,SerieA!K:K),"-")</f>
        <v>-</v>
      </c>
    </row>
    <row r="290" spans="1:13" x14ac:dyDescent="0.35">
      <c r="A290" s="3">
        <f t="shared" si="16"/>
        <v>45556</v>
      </c>
      <c r="B290" s="5">
        <f t="shared" si="17"/>
        <v>6</v>
      </c>
      <c r="C290" s="9">
        <f t="shared" si="18"/>
        <v>289</v>
      </c>
      <c r="D290" s="6" t="str" cm="1">
        <f t="array" ref="D290">IFERROR(INDEX(F290:M290, MATCH(TRUE, F290:M290&lt;&gt;"-",0)),"")</f>
        <v>[{order:"289",result:"Atletico 1-2 Barcelona",playerday:"Lionel Messi",year:"2012", category:"LaLiga",prow:["ARG","WC01","PO"], pcolumn: ["Atletico","Barcelona","LaLigaWin"],ylink:"https://youtu.be/tMo8TKuh7_k?si=kyukQGETMouPgLwp&amp;t=240"}],</v>
      </c>
      <c r="E290" s="6" t="str">
        <f t="shared" si="19"/>
        <v>[{"order":"289","result":"Atletico 1-2 Barcelona","playerday":"Lionel Messi","year":"2012", "category":"LaLiga","prow":["ARG","WC01","PO"], "pcolumn": ["Atletico","Barcelona","LaLigaWin"],"ylink":"https://youtu.be/tMo8TKuh7_k?si=kyukQGETMouPgLwp&amp;t=240"}],</v>
      </c>
      <c r="F290" s="1" t="str">
        <f>IFERROR(_xlfn.XLOOKUP(C290,Champions!J:J,Champions!K:K),"-")</f>
        <v>-</v>
      </c>
      <c r="G290" s="1" t="str">
        <f>IFERROR(_xlfn.XLOOKUP($C290,EuropaL!J:J,EuropaL!K:K),"-")</f>
        <v>-</v>
      </c>
      <c r="H290" s="1" t="str">
        <f>IFERROR(_xlfn.XLOOKUP($C290,WC!J:J,WC!K:K),"-")</f>
        <v>-</v>
      </c>
      <c r="I290" s="1" t="str">
        <f>IFERROR(_xlfn.XLOOKUP($C290,EURO!J:J,EURO!K:K),"-")</f>
        <v>-</v>
      </c>
      <c r="J290" s="1" t="str">
        <f>IFERROR(_xlfn.XLOOKUP($C290,Other!J:J,Other!K:K),"-")</f>
        <v>-</v>
      </c>
      <c r="K290" s="1" t="str">
        <f>IFERROR(_xlfn.XLOOKUP($C290,Premier!J:J,Premier!K:K),"-")</f>
        <v>-</v>
      </c>
      <c r="L290" s="1" t="str">
        <f>IFERROR(_xlfn.XLOOKUP($C290,LaLiga!K:K,LaLiga!L:L),"-")</f>
        <v>[{order:"289",result:"Atletico 1-2 Barcelona",playerday:"Lionel Messi",year:"2012", category:"LaLiga",prow:["ARG","WC01","PO"], pcolumn: ["Atletico","Barcelona","LaLigaWin"],ylink:"https://youtu.be/tMo8TKuh7_k?si=kyukQGETMouPgLwp&amp;t=240"}],</v>
      </c>
      <c r="M290" s="1" t="str">
        <f>IFERROR(_xlfn.XLOOKUP($C290,SerieA!J:J,SerieA!K:K),"-")</f>
        <v>-</v>
      </c>
    </row>
    <row r="291" spans="1:13" x14ac:dyDescent="0.35">
      <c r="A291" s="3">
        <f t="shared" si="16"/>
        <v>45557</v>
      </c>
      <c r="B291" s="5">
        <f t="shared" si="17"/>
        <v>7</v>
      </c>
      <c r="C291" s="9">
        <f t="shared" si="18"/>
        <v>290</v>
      </c>
      <c r="D291" s="6" t="str" cm="1">
        <f t="array" ref="D291">IFERROR(INDEX(F291:M291, MATCH(TRUE, F291:M291&lt;&gt;"-",0)),"")</f>
        <v>[{order:"290",result:"Inter 2-2 Juventus",playerday:"Clarence Seedorf",year:"2002", category:"SerieA",prow:["CC","SerieAWin","Milan"], pcolumn: ["Inter","Juventus","NED"],ylink:"https://www.youtube.com/watch?v=40tnYpLwlso"}],</v>
      </c>
      <c r="E291" s="6" t="str">
        <f t="shared" si="19"/>
        <v>[{"order":"290","result":"Inter 2-2 Juventus","playerday":"Clarence Seedorf","year":"2002", "category":"SerieA","prow":["CC","SerieAWin","Milan"], "pcolumn": ["Inter","Juventus","NED"],"ylink":"https://www.youtube.com/watch?v=40tnYpLwlso"}],</v>
      </c>
      <c r="F291" s="1" t="str">
        <f>IFERROR(_xlfn.XLOOKUP(C291,Champions!J:J,Champions!K:K),"-")</f>
        <v>-</v>
      </c>
      <c r="G291" s="1" t="str">
        <f>IFERROR(_xlfn.XLOOKUP($C291,EuropaL!J:J,EuropaL!K:K),"-")</f>
        <v>-</v>
      </c>
      <c r="H291" s="1" t="str">
        <f>IFERROR(_xlfn.XLOOKUP($C291,WC!J:J,WC!K:K),"-")</f>
        <v>-</v>
      </c>
      <c r="I291" s="1" t="str">
        <f>IFERROR(_xlfn.XLOOKUP($C291,EURO!J:J,EURO!K:K),"-")</f>
        <v>-</v>
      </c>
      <c r="J291" s="1" t="str">
        <f>IFERROR(_xlfn.XLOOKUP($C291,Other!J:J,Other!K:K),"-")</f>
        <v>-</v>
      </c>
      <c r="K291" s="1" t="str">
        <f>IFERROR(_xlfn.XLOOKUP($C291,Premier!J:J,Premier!K:K),"-")</f>
        <v>-</v>
      </c>
      <c r="L291" s="1" t="str">
        <f>IFERROR(_xlfn.XLOOKUP($C291,LaLiga!K:K,LaLiga!L:L),"-")</f>
        <v>-</v>
      </c>
      <c r="M291" s="1" t="str">
        <f>IFERROR(_xlfn.XLOOKUP($C291,SerieA!J:J,SerieA!K:K),"-")</f>
        <v>[{order:"290",result:"Inter 2-2 Juventus",playerday:"Clarence Seedorf",year:"2002", category:"SerieA",prow:["CC","SerieAWin","Milan"], pcolumn: ["Inter","Juventus","NED"],ylink:"https://www.youtube.com/watch?v=40tnYpLwlso"}],</v>
      </c>
    </row>
    <row r="292" spans="1:13" x14ac:dyDescent="0.35">
      <c r="A292" s="3">
        <f t="shared" si="16"/>
        <v>45558</v>
      </c>
      <c r="B292" s="5">
        <f t="shared" si="17"/>
        <v>1</v>
      </c>
      <c r="C292" s="9">
        <f t="shared" si="18"/>
        <v>291</v>
      </c>
      <c r="D292" s="6" t="str" cm="1">
        <f t="array" ref="D292">IFERROR(INDEX(F292:M292, MATCH(TRUE, F292:M292&lt;&gt;"-",0)),"")</f>
        <v>[{order:"291",result:"France 2-1 Romania",playerday:"Dimitri Payet",year:"2016", category:"EURO",prow:["CC","CC","CC"], pcolumn: ["FRA","ROU","Played Euro 2016"],ylink:"https://www.youtube.com/watch?v=efYXt5MddAE"}],</v>
      </c>
      <c r="E292" s="6" t="str">
        <f t="shared" si="19"/>
        <v>[{"order":"291","result":"France 2-1 Romania","playerday":"Dimitri Payet","year":"2016", "category":"EURO","prow":["CC","CC","CC"], "pcolumn": ["FRA","ROU","Played Euro 2016"],"ylink":"https://www.youtube.com/watch?v=efYXt5MddAE"}],</v>
      </c>
      <c r="F292" s="1" t="str">
        <f>IFERROR(_xlfn.XLOOKUP(C292,Champions!J:J,Champions!K:K),"-")</f>
        <v>-</v>
      </c>
      <c r="G292" s="1" t="str">
        <f>IFERROR(_xlfn.XLOOKUP($C292,EuropaL!J:J,EuropaL!K:K),"-")</f>
        <v>-</v>
      </c>
      <c r="H292" s="1" t="str">
        <f>IFERROR(_xlfn.XLOOKUP($C292,WC!J:J,WC!K:K),"-")</f>
        <v>-</v>
      </c>
      <c r="I292" s="1" t="str">
        <f>IFERROR(_xlfn.XLOOKUP($C292,EURO!J:J,EURO!K:K),"-")</f>
        <v>[{order:"291",result:"France 2-1 Romania",playerday:"Dimitri Payet",year:"2016", category:"EURO",prow:["CC","CC","CC"], pcolumn: ["FRA","ROU","Played Euro 2016"],ylink:"https://www.youtube.com/watch?v=efYXt5MddAE"}],</v>
      </c>
      <c r="J292" s="1" t="str">
        <f>IFERROR(_xlfn.XLOOKUP($C292,Other!J:J,Other!K:K),"-")</f>
        <v>-</v>
      </c>
      <c r="K292" s="1" t="str">
        <f>IFERROR(_xlfn.XLOOKUP($C292,Premier!J:J,Premier!K:K),"-")</f>
        <v>-</v>
      </c>
      <c r="L292" s="1" t="str">
        <f>IFERROR(_xlfn.XLOOKUP($C292,LaLiga!K:K,LaLiga!L:L),"-")</f>
        <v>-</v>
      </c>
      <c r="M292" s="1" t="str">
        <f>IFERROR(_xlfn.XLOOKUP($C292,SerieA!J:J,SerieA!K:K),"-")</f>
        <v>-</v>
      </c>
    </row>
    <row r="293" spans="1:13" x14ac:dyDescent="0.35">
      <c r="A293" s="3">
        <f t="shared" si="16"/>
        <v>45559</v>
      </c>
      <c r="B293" s="5">
        <f t="shared" si="17"/>
        <v>2</v>
      </c>
      <c r="C293" s="9">
        <f t="shared" si="18"/>
        <v>292</v>
      </c>
      <c r="D293" s="6" t="str" cm="1">
        <f t="array" ref="D293">IFERROR(INDEX(F293:M293, MATCH(TRUE, F293:M293&lt;&gt;"-",0)),"")</f>
        <v>[{order:"292",result:"Everton 2-1 Arsenal",playerday:"Wayne Rooney",year:"2002", category:"Premier League",prow:["ENG","DL","CC"], pcolumn: ["Everton","Arsenal","Man Utd"],ylink:"https://www.youtube.com/watch?v=w8RIS871No0"}],</v>
      </c>
      <c r="E293" s="6" t="str">
        <f t="shared" si="19"/>
        <v>[{"order":"292","result":"Everton 2-1 Arsenal","playerday":"Wayne Rooney","year":"2002", "category":"Premier League","prow":["ENG","DL","CC"], "pcolumn": ["Everton","Arsenal","Man Utd"],"ylink":"https://www.youtube.com/watch?v=w8RIS871No0"}],</v>
      </c>
      <c r="F293" s="1" t="str">
        <f>IFERROR(_xlfn.XLOOKUP(C293,Champions!J:J,Champions!K:K),"-")</f>
        <v>-</v>
      </c>
      <c r="G293" s="1" t="str">
        <f>IFERROR(_xlfn.XLOOKUP($C293,EuropaL!J:J,EuropaL!K:K),"-")</f>
        <v>-</v>
      </c>
      <c r="H293" s="1" t="str">
        <f>IFERROR(_xlfn.XLOOKUP($C293,WC!J:J,WC!K:K),"-")</f>
        <v>-</v>
      </c>
      <c r="I293" s="1" t="str">
        <f>IFERROR(_xlfn.XLOOKUP($C293,EURO!J:J,EURO!K:K),"-")</f>
        <v>-</v>
      </c>
      <c r="J293" s="1" t="str">
        <f>IFERROR(_xlfn.XLOOKUP($C293,Other!J:J,Other!K:K),"-")</f>
        <v>-</v>
      </c>
      <c r="K293" s="1" t="str">
        <f>IFERROR(_xlfn.XLOOKUP($C293,Premier!J:J,Premier!K:K),"-")</f>
        <v>[{order:"292",result:"Everton 2-1 Arsenal",playerday:"Wayne Rooney",year:"2002", category:"Premier League",prow:["ENG","DL","CC"], pcolumn: ["Everton","Arsenal","Man Utd"],ylink:"https://www.youtube.com/watch?v=w8RIS871No0"}],</v>
      </c>
      <c r="L293" s="1" t="str">
        <f>IFERROR(_xlfn.XLOOKUP($C293,LaLiga!K:K,LaLiga!L:L),"-")</f>
        <v>-</v>
      </c>
      <c r="M293" s="1" t="str">
        <f>IFERROR(_xlfn.XLOOKUP($C293,SerieA!J:J,SerieA!K:K),"-")</f>
        <v>-</v>
      </c>
    </row>
    <row r="294" spans="1:13" x14ac:dyDescent="0.35">
      <c r="A294" s="3">
        <f t="shared" si="16"/>
        <v>45560</v>
      </c>
      <c r="B294" s="5">
        <f t="shared" si="17"/>
        <v>3</v>
      </c>
      <c r="C294" s="9">
        <f t="shared" si="18"/>
        <v>293</v>
      </c>
      <c r="D294" s="6" t="str" cm="1">
        <f t="array" ref="D294">IFERROR(INDEX(F294:M294, MATCH(TRUE, F294:M294&lt;&gt;"-",0)),"")</f>
        <v>[{order:"293",result:"Milan 1-0 Bologna",playerday:"Mario Balotelli",year:"2014", category:"SerieA",prow:["Liverpool","ITA","DL"], pcolumn: ["Milan","Man City","Inter"],ylink:"https://youtu.be/ITTeMuRYLk4?si=jJyLZGpWugBBmzdY&amp;t=118"}],</v>
      </c>
      <c r="E294" s="6" t="str">
        <f t="shared" si="19"/>
        <v>[{"order":"293","result":"Milan 1-0 Bologna","playerday":"Mario Balotelli","year":"2014", "category":"SerieA","prow":["Liverpool","ITA","DL"], "pcolumn": ["Milan","Man City","Inter"],"ylink":"https://youtu.be/ITTeMuRYLk4?si=jJyLZGpWugBBmzdY&amp;t=118"}],</v>
      </c>
      <c r="F294" s="1" t="str">
        <f>IFERROR(_xlfn.XLOOKUP(C294,Champions!J:J,Champions!K:K),"-")</f>
        <v>-</v>
      </c>
      <c r="G294" s="1" t="str">
        <f>IFERROR(_xlfn.XLOOKUP($C294,EuropaL!J:J,EuropaL!K:K),"-")</f>
        <v>-</v>
      </c>
      <c r="H294" s="1" t="str">
        <f>IFERROR(_xlfn.XLOOKUP($C294,WC!J:J,WC!K:K),"-")</f>
        <v>-</v>
      </c>
      <c r="I294" s="1" t="str">
        <f>IFERROR(_xlfn.XLOOKUP($C294,EURO!J:J,EURO!K:K),"-")</f>
        <v>-</v>
      </c>
      <c r="J294" s="1" t="str">
        <f>IFERROR(_xlfn.XLOOKUP($C294,Other!J:J,Other!K:K),"-")</f>
        <v>-</v>
      </c>
      <c r="K294" s="1" t="str">
        <f>IFERROR(_xlfn.XLOOKUP($C294,Premier!J:J,Premier!K:K),"-")</f>
        <v>-</v>
      </c>
      <c r="L294" s="1" t="str">
        <f>IFERROR(_xlfn.XLOOKUP($C294,LaLiga!K:K,LaLiga!L:L),"-")</f>
        <v>-</v>
      </c>
      <c r="M294" s="1" t="str">
        <f>IFERROR(_xlfn.XLOOKUP($C294,SerieA!J:J,SerieA!K:K),"-")</f>
        <v>[{order:"293",result:"Milan 1-0 Bologna",playerday:"Mario Balotelli",year:"2014", category:"SerieA",prow:["Liverpool","ITA","DL"], pcolumn: ["Milan","Man City","Inter"],ylink:"https://youtu.be/ITTeMuRYLk4?si=jJyLZGpWugBBmzdY&amp;t=118"}],</v>
      </c>
    </row>
    <row r="295" spans="1:13" x14ac:dyDescent="0.35">
      <c r="A295" s="3">
        <f t="shared" si="16"/>
        <v>45561</v>
      </c>
      <c r="B295" s="5">
        <f t="shared" si="17"/>
        <v>4</v>
      </c>
      <c r="C295" s="9">
        <f t="shared" si="18"/>
        <v>294</v>
      </c>
      <c r="D295" s="6" t="str" cm="1">
        <f t="array" ref="D295">IFERROR(INDEX(F295:M295, MATCH(TRUE, F295:M295&lt;&gt;"-",0)),"")</f>
        <v>[{order:"294",result:"PSG 0-1 Dortmund",playerday:"Mats Hummels",year:"2024", category:"Champions",prow:["DF","GER","Bayern"], pcolumn: ["ParisSG","Borussia","WC01"],ylink:"https://www.youtube.com/watch?v=xC07aJoVooA"}],</v>
      </c>
      <c r="E295" s="6" t="str">
        <f t="shared" si="19"/>
        <v>[{"order":"294","result":"PSG 0-1 Dortmund","playerday":"Mats Hummels","year":"2024", "category":"Champions","prow":["DF","GER","Bayern"], "pcolumn": ["ParisSG","Borussia","WC01"],"ylink":"https://www.youtube.com/watch?v=xC07aJoVooA"}],</v>
      </c>
      <c r="F295" s="1" t="str">
        <f>IFERROR(_xlfn.XLOOKUP(C295,Champions!J:J,Champions!K:K),"-")</f>
        <v>[{order:"294",result:"PSG 0-1 Dortmund",playerday:"Mats Hummels",year:"2024", category:"Champions",prow:["DF","GER","Bayern"], pcolumn: ["ParisSG","Borussia","WC01"],ylink:"https://www.youtube.com/watch?v=xC07aJoVooA"}],</v>
      </c>
      <c r="G295" s="1" t="str">
        <f>IFERROR(_xlfn.XLOOKUP($C295,EuropaL!J:J,EuropaL!K:K),"-")</f>
        <v>-</v>
      </c>
      <c r="H295" s="1" t="str">
        <f>IFERROR(_xlfn.XLOOKUP($C295,WC!J:J,WC!K:K),"-")</f>
        <v>-</v>
      </c>
      <c r="I295" s="1" t="str">
        <f>IFERROR(_xlfn.XLOOKUP($C295,EURO!J:J,EURO!K:K),"-")</f>
        <v>-</v>
      </c>
      <c r="J295" s="1" t="str">
        <f>IFERROR(_xlfn.XLOOKUP($C295,Other!J:J,Other!K:K),"-")</f>
        <v>-</v>
      </c>
      <c r="K295" s="1" t="str">
        <f>IFERROR(_xlfn.XLOOKUP($C295,Premier!J:J,Premier!K:K),"-")</f>
        <v>-</v>
      </c>
      <c r="L295" s="1" t="str">
        <f>IFERROR(_xlfn.XLOOKUP($C295,LaLiga!K:K,LaLiga!L:L),"-")</f>
        <v>-</v>
      </c>
      <c r="M295" s="1" t="str">
        <f>IFERROR(_xlfn.XLOOKUP($C295,SerieA!J:J,SerieA!K:K),"-")</f>
        <v>-</v>
      </c>
    </row>
    <row r="296" spans="1:13" x14ac:dyDescent="0.35">
      <c r="A296" s="3">
        <f t="shared" si="16"/>
        <v>45562</v>
      </c>
      <c r="B296" s="5">
        <f t="shared" si="17"/>
        <v>5</v>
      </c>
      <c r="C296" s="9">
        <f t="shared" si="18"/>
        <v>295</v>
      </c>
      <c r="D296" s="6" t="str" cm="1">
        <f t="array" ref="D296">IFERROR(INDEX(F296:M296, MATCH(TRUE, F296:M296&lt;&gt;"-",0)),"")</f>
        <v>[{order:"295",result:"Wolfsburg 1-1 Schalke",playerday:"Leroy Sané",year:"2015", category:"Other",prow:["CC","DL","GER"], pcolumn: ["Wolfsburg","Schalke","Man City"],ylink:"https://www.youtube.com/watch?v=n8B4eUNCgqY"}],</v>
      </c>
      <c r="E296" s="6" t="str">
        <f t="shared" si="19"/>
        <v>[{"order":"295","result":"Wolfsburg 1-1 Schalke","playerday":"Leroy Sané","year":"2015", "category":"Other","prow":["CC","DL","GER"], "pcolumn": ["Wolfsburg","Schalke","Man City"],"ylink":"https://www.youtube.com/watch?v=n8B4eUNCgqY"}],</v>
      </c>
      <c r="F296" s="1" t="str">
        <f>IFERROR(_xlfn.XLOOKUP(C296,Champions!J:J,Champions!K:K),"-")</f>
        <v>-</v>
      </c>
      <c r="G296" s="1" t="str">
        <f>IFERROR(_xlfn.XLOOKUP($C296,EuropaL!J:J,EuropaL!K:K),"-")</f>
        <v>-</v>
      </c>
      <c r="H296" s="1" t="str">
        <f>IFERROR(_xlfn.XLOOKUP($C296,WC!J:J,WC!K:K),"-")</f>
        <v>-</v>
      </c>
      <c r="I296" s="1" t="str">
        <f>IFERROR(_xlfn.XLOOKUP($C296,EURO!J:J,EURO!K:K),"-")</f>
        <v>-</v>
      </c>
      <c r="J296" s="1" t="str">
        <f>IFERROR(_xlfn.XLOOKUP($C296,Other!J:J,Other!K:K),"-")</f>
        <v>[{order:"295",result:"Wolfsburg 1-1 Schalke",playerday:"Leroy Sané",year:"2015", category:"Other",prow:["CC","DL","GER"], pcolumn: ["Wolfsburg","Schalke","Man City"],ylink:"https://www.youtube.com/watch?v=n8B4eUNCgqY"}],</v>
      </c>
      <c r="K296" s="1" t="str">
        <f>IFERROR(_xlfn.XLOOKUP($C296,Premier!J:J,Premier!K:K),"-")</f>
        <v>-</v>
      </c>
      <c r="L296" s="1" t="str">
        <f>IFERROR(_xlfn.XLOOKUP($C296,LaLiga!K:K,LaLiga!L:L),"-")</f>
        <v>-</v>
      </c>
      <c r="M296" s="1" t="str">
        <f>IFERROR(_xlfn.XLOOKUP($C296,SerieA!J:J,SerieA!K:K),"-")</f>
        <v>-</v>
      </c>
    </row>
    <row r="297" spans="1:13" x14ac:dyDescent="0.35">
      <c r="A297" s="3">
        <f t="shared" si="16"/>
        <v>45563</v>
      </c>
      <c r="B297" s="5">
        <f t="shared" si="17"/>
        <v>6</v>
      </c>
      <c r="C297" s="9">
        <f t="shared" si="18"/>
        <v>296</v>
      </c>
      <c r="D297" s="6" t="str" cm="1">
        <f t="array" ref="D297">IFERROR(INDEX(F297:M297, MATCH(TRUE, F297:M297&lt;&gt;"-",0)),"")</f>
        <v>[{order:"296",result:"Nigeria 1-2 Argentina",playerday:"Marcos Rojo",year:"2018", category:"World Cup",prow:["DF","Played WC 2018","DL"], pcolumn: ["NGA","ARG","Man Utd"],ylink:"https://www.youtube.com/watch?v=RmlkAOwJ1gI"}],</v>
      </c>
      <c r="E297" s="6" t="str">
        <f t="shared" si="19"/>
        <v>[{"order":"296","result":"Nigeria 1-2 Argentina","playerday":"Marcos Rojo","year":"2018", "category":"World Cup","prow":["DF","Played WC 2018","DL"], "pcolumn": ["NGA","ARG","Man Utd"],"ylink":"https://www.youtube.com/watch?v=RmlkAOwJ1gI"}],</v>
      </c>
      <c r="F297" s="1" t="str">
        <f>IFERROR(_xlfn.XLOOKUP(C297,Champions!J:J,Champions!K:K),"-")</f>
        <v>-</v>
      </c>
      <c r="G297" s="1" t="str">
        <f>IFERROR(_xlfn.XLOOKUP($C297,EuropaL!J:J,EuropaL!K:K),"-")</f>
        <v>-</v>
      </c>
      <c r="H297" s="1" t="str">
        <f>IFERROR(_xlfn.XLOOKUP($C297,WC!J:J,WC!K:K),"-")</f>
        <v>[{order:"296",result:"Nigeria 1-2 Argentina",playerday:"Marcos Rojo",year:"2018", category:"World Cup",prow:["DF","Played WC 2018","DL"], pcolumn: ["NGA","ARG","Man Utd"],ylink:"https://www.youtube.com/watch?v=RmlkAOwJ1gI"}],</v>
      </c>
      <c r="I297" s="1" t="str">
        <f>IFERROR(_xlfn.XLOOKUP($C297,EURO!J:J,EURO!K:K),"-")</f>
        <v>-</v>
      </c>
      <c r="J297" s="1" t="str">
        <f>IFERROR(_xlfn.XLOOKUP($C297,Other!J:J,Other!K:K),"-")</f>
        <v>-</v>
      </c>
      <c r="K297" s="1" t="str">
        <f>IFERROR(_xlfn.XLOOKUP($C297,Premier!J:J,Premier!K:K),"-")</f>
        <v>-</v>
      </c>
      <c r="L297" s="1" t="str">
        <f>IFERROR(_xlfn.XLOOKUP($C297,LaLiga!K:K,LaLiga!L:L),"-")</f>
        <v>-</v>
      </c>
      <c r="M297" s="1" t="str">
        <f>IFERROR(_xlfn.XLOOKUP($C297,SerieA!J:J,SerieA!K:K),"-")</f>
        <v>-</v>
      </c>
    </row>
    <row r="298" spans="1:13" x14ac:dyDescent="0.35">
      <c r="A298" s="3">
        <f t="shared" si="16"/>
        <v>45564</v>
      </c>
      <c r="B298" s="5">
        <f t="shared" si="17"/>
        <v>7</v>
      </c>
      <c r="C298" s="9">
        <f t="shared" si="18"/>
        <v>297</v>
      </c>
      <c r="D298" s="6" t="str" cm="1">
        <f t="array" ref="D298">IFERROR(INDEX(F298:M298, MATCH(TRUE, F298:M298&lt;&gt;"-",0)),"")</f>
        <v>[{order:"297",result:"Monaco 8-3 Deportivo",playerday:"Dado Pršo",year:"2003", category:"Champions",prow:["DL","DL","DL"], pcolumn: ["Monaco","Deportivo","CRO"],ylink:"https://www.youtube.com/watch?v=uLPxzpabRu0"}],</v>
      </c>
      <c r="E298" s="6" t="str">
        <f t="shared" si="19"/>
        <v>[{"order":"297","result":"Monaco 8-3 Deportivo","playerday":"Dado Pršo","year":"2003", "category":"Champions","prow":["DL","DL","DL"], "pcolumn": ["Monaco","Deportivo","CRO"],"ylink":"https://www.youtube.com/watch?v=uLPxzpabRu0"}],</v>
      </c>
      <c r="F298" s="1" t="str">
        <f>IFERROR(_xlfn.XLOOKUP(C298,Champions!J:J,Champions!K:K),"-")</f>
        <v>[{order:"297",result:"Monaco 8-3 Deportivo",playerday:"Dado Pršo",year:"2003", category:"Champions",prow:["DL","DL","DL"], pcolumn: ["Monaco","Deportivo","CRO"],ylink:"https://www.youtube.com/watch?v=uLPxzpabRu0"}],</v>
      </c>
      <c r="G298" s="1" t="str">
        <f>IFERROR(_xlfn.XLOOKUP($C298,EuropaL!J:J,EuropaL!K:K),"-")</f>
        <v>-</v>
      </c>
      <c r="H298" s="1" t="str">
        <f>IFERROR(_xlfn.XLOOKUP($C298,WC!J:J,WC!K:K),"-")</f>
        <v>-</v>
      </c>
      <c r="I298" s="1" t="str">
        <f>IFERROR(_xlfn.XLOOKUP($C298,EURO!J:J,EURO!K:K),"-")</f>
        <v>-</v>
      </c>
      <c r="J298" s="1" t="str">
        <f>IFERROR(_xlfn.XLOOKUP($C298,Other!J:J,Other!K:K),"-")</f>
        <v>-</v>
      </c>
      <c r="K298" s="1" t="str">
        <f>IFERROR(_xlfn.XLOOKUP($C298,Premier!J:J,Premier!K:K),"-")</f>
        <v>-</v>
      </c>
      <c r="L298" s="1" t="str">
        <f>IFERROR(_xlfn.XLOOKUP($C298,LaLiga!K:K,LaLiga!L:L),"-")</f>
        <v>-</v>
      </c>
      <c r="M298" s="1" t="str">
        <f>IFERROR(_xlfn.XLOOKUP($C298,SerieA!J:J,SerieA!K:K),"-")</f>
        <v>-</v>
      </c>
    </row>
    <row r="299" spans="1:13" x14ac:dyDescent="0.35">
      <c r="A299" s="3">
        <f t="shared" si="16"/>
        <v>45565</v>
      </c>
      <c r="B299" s="5">
        <f t="shared" si="17"/>
        <v>1</v>
      </c>
      <c r="C299" s="9">
        <f t="shared" si="18"/>
        <v>298</v>
      </c>
      <c r="D299" s="6" t="str" cm="1">
        <f t="array" ref="D299">IFERROR(INDEX(F299:M299, MATCH(TRUE, F299:M299&lt;&gt;"-",0)),"")</f>
        <v>[{order:"298",result:"Juventus 4-1 Parma",playerday:"Claudio Marchisio",year:"2011", category:"SerieA",prow:["Juventus","Parma","CC"], pcolumn: ["ITA","ITA","ITA"],ylink:"https://www.youtube.com/watch?v=kLjaxmGesDg"}],</v>
      </c>
      <c r="E299" s="6" t="str">
        <f t="shared" si="19"/>
        <v>[{"order":"298","result":"Juventus 4-1 Parma","playerday":"Claudio Marchisio","year":"2011", "category":"SerieA","prow":["Juventus","Parma","CC"], "pcolumn": ["ITA","ITA","ITA"],"ylink":"https://www.youtube.com/watch?v=kLjaxmGesDg"}],</v>
      </c>
      <c r="F299" s="1" t="str">
        <f>IFERROR(_xlfn.XLOOKUP(C299,Champions!J:J,Champions!K:K),"-")</f>
        <v>-</v>
      </c>
      <c r="G299" s="1" t="str">
        <f>IFERROR(_xlfn.XLOOKUP($C299,EuropaL!J:J,EuropaL!K:K),"-")</f>
        <v>-</v>
      </c>
      <c r="H299" s="1" t="str">
        <f>IFERROR(_xlfn.XLOOKUP($C299,WC!J:J,WC!K:K),"-")</f>
        <v>-</v>
      </c>
      <c r="I299" s="1" t="str">
        <f>IFERROR(_xlfn.XLOOKUP($C299,EURO!J:J,EURO!K:K),"-")</f>
        <v>-</v>
      </c>
      <c r="J299" s="1" t="str">
        <f>IFERROR(_xlfn.XLOOKUP($C299,Other!J:J,Other!K:K),"-")</f>
        <v>-</v>
      </c>
      <c r="K299" s="1" t="str">
        <f>IFERROR(_xlfn.XLOOKUP($C299,Premier!J:J,Premier!K:K),"-")</f>
        <v>-</v>
      </c>
      <c r="L299" s="1" t="str">
        <f>IFERROR(_xlfn.XLOOKUP($C299,LaLiga!K:K,LaLiga!L:L),"-")</f>
        <v>-</v>
      </c>
      <c r="M299" s="1" t="str">
        <f>IFERROR(_xlfn.XLOOKUP($C299,SerieA!J:J,SerieA!K:K),"-")</f>
        <v>[{order:"298",result:"Juventus 4-1 Parma",playerday:"Claudio Marchisio",year:"2011", category:"SerieA",prow:["Juventus","Parma","CC"], pcolumn: ["ITA","ITA","ITA"],ylink:"https://www.youtube.com/watch?v=kLjaxmGesDg"}],</v>
      </c>
    </row>
    <row r="300" spans="1:13" x14ac:dyDescent="0.35">
      <c r="A300" s="3">
        <f t="shared" si="16"/>
        <v>45566</v>
      </c>
      <c r="B300" s="5">
        <f t="shared" si="17"/>
        <v>2</v>
      </c>
      <c r="C300" s="9">
        <f t="shared" si="18"/>
        <v>299</v>
      </c>
      <c r="D300" s="6" t="str" cm="1">
        <f t="array" ref="D300">IFERROR(INDEX(F300:M300, MATCH(TRUE, F300:M300&lt;&gt;"-",0)),"")</f>
        <v>[{order:"299",result:"Fiorentina 3-2 Bayern",playerday:"Arjen Robben",year:"2010", category:"Champions",prow:["CC","CC","CC"], pcolumn: ["Bayern","Fiorentina","NED"],ylink:"https://youtu.be/c-JHEUllsx8?si=IfRZjPWZvdJx7IAR&amp;t=122"}],</v>
      </c>
      <c r="E300" s="6" t="str">
        <f t="shared" si="19"/>
        <v>[{"order":"299","result":"Fiorentina 3-2 Bayern","playerday":"Arjen Robben","year":"2010", "category":"Champions","prow":["CC","CC","CC"], "pcolumn": ["Bayern","Fiorentina","NED"],"ylink":"https://youtu.be/c-JHEUllsx8?si=IfRZjPWZvdJx7IAR&amp;t=122"}],</v>
      </c>
      <c r="F300" s="1" t="str">
        <f>IFERROR(_xlfn.XLOOKUP(C300,Champions!J:J,Champions!K:K),"-")</f>
        <v>[{order:"299",result:"Fiorentina 3-2 Bayern",playerday:"Arjen Robben",year:"2010", category:"Champions",prow:["CC","CC","CC"], pcolumn: ["Bayern","Fiorentina","NED"],ylink:"https://youtu.be/c-JHEUllsx8?si=IfRZjPWZvdJx7IAR&amp;t=122"}],</v>
      </c>
      <c r="G300" s="1" t="str">
        <f>IFERROR(_xlfn.XLOOKUP($C300,EuropaL!J:J,EuropaL!K:K),"-")</f>
        <v>-</v>
      </c>
      <c r="H300" s="1" t="str">
        <f>IFERROR(_xlfn.XLOOKUP($C300,WC!J:J,WC!K:K),"-")</f>
        <v>-</v>
      </c>
      <c r="I300" s="1" t="str">
        <f>IFERROR(_xlfn.XLOOKUP($C300,EURO!J:J,EURO!K:K),"-")</f>
        <v>-</v>
      </c>
      <c r="J300" s="1" t="str">
        <f>IFERROR(_xlfn.XLOOKUP($C300,Other!J:J,Other!K:K),"-")</f>
        <v>-</v>
      </c>
      <c r="K300" s="1" t="str">
        <f>IFERROR(_xlfn.XLOOKUP($C300,Premier!J:J,Premier!K:K),"-")</f>
        <v>-</v>
      </c>
      <c r="L300" s="1" t="str">
        <f>IFERROR(_xlfn.XLOOKUP($C300,LaLiga!K:K,LaLiga!L:L),"-")</f>
        <v>-</v>
      </c>
      <c r="M300" s="1" t="str">
        <f>IFERROR(_xlfn.XLOOKUP($C300,SerieA!J:J,SerieA!K:K),"-")</f>
        <v>-</v>
      </c>
    </row>
    <row r="301" spans="1:13" x14ac:dyDescent="0.35">
      <c r="A301" s="3">
        <f t="shared" si="16"/>
        <v>45567</v>
      </c>
      <c r="B301" s="5">
        <f t="shared" si="17"/>
        <v>3</v>
      </c>
      <c r="C301" s="9">
        <f t="shared" si="18"/>
        <v>300</v>
      </c>
      <c r="D301" s="6" t="str" cm="1">
        <f t="array" ref="D301">IFERROR(INDEX(F301:M301, MATCH(TRUE, F301:M301&lt;&gt;"-",0)),"")</f>
        <v>[{order:"300",result:"Atletico 2-2 Leverkusen",playerday:"Yannick Carrasco",year:"2022", category:"Champions",prow:["PO","CC","Played WC 2022"], pcolumn: ["Atletico","Leverkusen","Monaco"],ylink:"https://www.youtube.com/watch?v=isFzpSvcAbs"}],</v>
      </c>
      <c r="E301" s="6" t="str">
        <f t="shared" si="19"/>
        <v>[{"order":"300","result":"Atletico 2-2 Leverkusen","playerday":"Yannick Carrasco","year":"2022", "category":"Champions","prow":["PO","CC","Played WC 2022"], "pcolumn": ["Atletico","Leverkusen","Monaco"],"ylink":"https://www.youtube.com/watch?v=isFzpSvcAbs"}],</v>
      </c>
      <c r="F301" s="1" t="str">
        <f>IFERROR(_xlfn.XLOOKUP(C301,Champions!J:J,Champions!K:K),"-")</f>
        <v>[{order:"300",result:"Atletico 2-2 Leverkusen",playerday:"Yannick Carrasco",year:"2022", category:"Champions",prow:["PO","CC","Played WC 2022"], pcolumn: ["Atletico","Leverkusen","Monaco"],ylink:"https://www.youtube.com/watch?v=isFzpSvcAbs"}],</v>
      </c>
      <c r="G301" s="1" t="str">
        <f>IFERROR(_xlfn.XLOOKUP($C301,EuropaL!J:J,EuropaL!K:K),"-")</f>
        <v>-</v>
      </c>
      <c r="H301" s="1" t="str">
        <f>IFERROR(_xlfn.XLOOKUP($C301,WC!J:J,WC!K:K),"-")</f>
        <v>-</v>
      </c>
      <c r="I301" s="1" t="str">
        <f>IFERROR(_xlfn.XLOOKUP($C301,EURO!J:J,EURO!K:K),"-")</f>
        <v>-</v>
      </c>
      <c r="J301" s="1" t="str">
        <f>IFERROR(_xlfn.XLOOKUP($C301,Other!J:J,Other!K:K),"-")</f>
        <v>-</v>
      </c>
      <c r="K301" s="1" t="str">
        <f>IFERROR(_xlfn.XLOOKUP($C301,Premier!J:J,Premier!K:K),"-")</f>
        <v>-</v>
      </c>
      <c r="L301" s="1" t="str">
        <f>IFERROR(_xlfn.XLOOKUP($C301,LaLiga!K:K,LaLiga!L:L),"-")</f>
        <v>-</v>
      </c>
      <c r="M301" s="1" t="str">
        <f>IFERROR(_xlfn.XLOOKUP($C301,SerieA!J:J,SerieA!K:K),"-")</f>
        <v>-</v>
      </c>
    </row>
    <row r="302" spans="1:13" x14ac:dyDescent="0.35">
      <c r="A302" s="3">
        <f t="shared" si="16"/>
        <v>45568</v>
      </c>
      <c r="B302" s="5">
        <f t="shared" si="17"/>
        <v>4</v>
      </c>
      <c r="C302" s="9">
        <f t="shared" si="18"/>
        <v>301</v>
      </c>
      <c r="D302" s="6" t="str" cm="1">
        <f t="array" ref="D302">IFERROR(INDEX(F302:M302, MATCH(TRUE, F302:M302&lt;&gt;"-",0)),"")</f>
        <v>[{order:"301",result:"France 2-1 Australia",playerday:"Aziz Behich",year:"2018", category:"World Cup",prow:["Played WC 2018","DL","DF"], pcolumn: ["FRA","AUS","startA"],ylink:"https://www.youtube.com/watch?v=-4_SXeQdIJo"}],</v>
      </c>
      <c r="E302" s="6" t="str">
        <f t="shared" si="19"/>
        <v>[{"order":"301","result":"France 2-1 Australia","playerday":"Aziz Behich","year":"2018", "category":"World Cup","prow":["Played WC 2018","DL","DF"], "pcolumn": ["FRA","AUS","startA"],"ylink":"https://www.youtube.com/watch?v=-4_SXeQdIJo"}],</v>
      </c>
      <c r="F302" s="1" t="str">
        <f>IFERROR(_xlfn.XLOOKUP(C302,Champions!J:J,Champions!K:K),"-")</f>
        <v>-</v>
      </c>
      <c r="G302" s="1" t="str">
        <f>IFERROR(_xlfn.XLOOKUP($C302,EuropaL!J:J,EuropaL!K:K),"-")</f>
        <v>-</v>
      </c>
      <c r="H302" s="1" t="str">
        <f>IFERROR(_xlfn.XLOOKUP($C302,WC!J:J,WC!K:K),"-")</f>
        <v>[{order:"301",result:"France 2-1 Australia",playerday:"Aziz Behich",year:"2018", category:"World Cup",prow:["Played WC 2018","DL","DF"], pcolumn: ["FRA","AUS","startA"],ylink:"https://www.youtube.com/watch?v=-4_SXeQdIJo"}],</v>
      </c>
      <c r="I302" s="1" t="str">
        <f>IFERROR(_xlfn.XLOOKUP($C302,EURO!J:J,EURO!K:K),"-")</f>
        <v>-</v>
      </c>
      <c r="J302" s="1" t="str">
        <f>IFERROR(_xlfn.XLOOKUP($C302,Other!J:J,Other!K:K),"-")</f>
        <v>-</v>
      </c>
      <c r="K302" s="1" t="str">
        <f>IFERROR(_xlfn.XLOOKUP($C302,Premier!J:J,Premier!K:K),"-")</f>
        <v>-</v>
      </c>
      <c r="L302" s="1" t="str">
        <f>IFERROR(_xlfn.XLOOKUP($C302,LaLiga!K:K,LaLiga!L:L),"-")</f>
        <v>-</v>
      </c>
      <c r="M302" s="1" t="str">
        <f>IFERROR(_xlfn.XLOOKUP($C302,SerieA!J:J,SerieA!K:K),"-")</f>
        <v>-</v>
      </c>
    </row>
    <row r="303" spans="1:13" x14ac:dyDescent="0.35">
      <c r="A303" s="3">
        <f t="shared" si="16"/>
        <v>45569</v>
      </c>
      <c r="B303" s="5">
        <f t="shared" si="17"/>
        <v>5</v>
      </c>
      <c r="C303" s="9">
        <f t="shared" si="18"/>
        <v>302</v>
      </c>
      <c r="D303" s="6" t="str" cm="1">
        <f t="array" ref="D303">IFERROR(INDEX(F303:M303, MATCH(TRUE, F303:M303&lt;&gt;"-",0)),"")</f>
        <v>[{order:"302",result:"Man Utd 1-0 Barcelona",playerday:"Paul Scholes",year:"2008", category:"Champions",prow:["CC","ChampionsWin","Premier"], pcolumn: ["Man Utd","Barcelona","ENG"],ylink:"https://www.youtube.com/watch?v=yDWzxKseibM"}],</v>
      </c>
      <c r="E303" s="6" t="str">
        <f t="shared" si="19"/>
        <v>[{"order":"302","result":"Man Utd 1-0 Barcelona","playerday":"Paul Scholes","year":"2008", "category":"Champions","prow":["CC","ChampionsWin","Premier"], "pcolumn": ["Man Utd","Barcelona","ENG"],"ylink":"https://www.youtube.com/watch?v=yDWzxKseibM"}],</v>
      </c>
      <c r="F303" s="1" t="str">
        <f>IFERROR(_xlfn.XLOOKUP(C303,Champions!J:J,Champions!K:K),"-")</f>
        <v>[{order:"302",result:"Man Utd 1-0 Barcelona",playerday:"Paul Scholes",year:"2008", category:"Champions",prow:["CC","ChampionsWin","Premier"], pcolumn: ["Man Utd","Barcelona","ENG"],ylink:"https://www.youtube.com/watch?v=yDWzxKseibM"}],</v>
      </c>
      <c r="G303" s="1" t="str">
        <f>IFERROR(_xlfn.XLOOKUP($C303,EuropaL!J:J,EuropaL!K:K),"-")</f>
        <v>-</v>
      </c>
      <c r="H303" s="1" t="str">
        <f>IFERROR(_xlfn.XLOOKUP($C303,WC!J:J,WC!K:K),"-")</f>
        <v>-</v>
      </c>
      <c r="I303" s="1" t="str">
        <f>IFERROR(_xlfn.XLOOKUP($C303,EURO!J:J,EURO!K:K),"-")</f>
        <v>-</v>
      </c>
      <c r="J303" s="1" t="str">
        <f>IFERROR(_xlfn.XLOOKUP($C303,Other!J:J,Other!K:K),"-")</f>
        <v>-</v>
      </c>
      <c r="K303" s="1" t="str">
        <f>IFERROR(_xlfn.XLOOKUP($C303,Premier!J:J,Premier!K:K),"-")</f>
        <v>-</v>
      </c>
      <c r="L303" s="1" t="str">
        <f>IFERROR(_xlfn.XLOOKUP($C303,LaLiga!K:K,LaLiga!L:L),"-")</f>
        <v>-</v>
      </c>
      <c r="M303" s="1" t="str">
        <f>IFERROR(_xlfn.XLOOKUP($C303,SerieA!J:J,SerieA!K:K),"-")</f>
        <v>-</v>
      </c>
    </row>
    <row r="304" spans="1:13" x14ac:dyDescent="0.35">
      <c r="A304" s="3">
        <f t="shared" si="16"/>
        <v>45570</v>
      </c>
      <c r="B304" s="5">
        <f t="shared" si="17"/>
        <v>6</v>
      </c>
      <c r="C304" s="9">
        <f t="shared" si="18"/>
        <v>303</v>
      </c>
      <c r="D304" s="6" t="str" cm="1">
        <f t="array" ref="D304">IFERROR(INDEX(F304:M304, MATCH(TRUE, F304:M304&lt;&gt;"-",0)),"")</f>
        <v>[{order:"303",result:"Germany 1-1 Brazil",playerday:"Ronaldinho",year:"2004", category:"Other",prow:["Barcelona","Real Madrid","Bayern"], pcolumn: ["BRA","GER","Played WC 2002"],ylink:"https://www.youtube.com/shorts/nPsuANsQttI"}],</v>
      </c>
      <c r="E304" s="6" t="str">
        <f t="shared" si="19"/>
        <v>[{"order":"303","result":"Germany 1-1 Brazil","playerday":"Ronaldinho","year":"2004", "category":"Other","prow":["Barcelona","Real Madrid","Bayern"], "pcolumn": ["BRA","GER","Played WC 2002"],"ylink":"https://www.youtube.com/shorts/nPsuANsQttI"}],</v>
      </c>
      <c r="F304" s="1" t="str">
        <f>IFERROR(_xlfn.XLOOKUP(C304,Champions!J:J,Champions!K:K),"-")</f>
        <v>-</v>
      </c>
      <c r="G304" s="1" t="str">
        <f>IFERROR(_xlfn.XLOOKUP($C304,EuropaL!J:J,EuropaL!K:K),"-")</f>
        <v>-</v>
      </c>
      <c r="H304" s="1" t="str">
        <f>IFERROR(_xlfn.XLOOKUP($C304,WC!J:J,WC!K:K),"-")</f>
        <v>-</v>
      </c>
      <c r="I304" s="1" t="str">
        <f>IFERROR(_xlfn.XLOOKUP($C304,EURO!J:J,EURO!K:K),"-")</f>
        <v>-</v>
      </c>
      <c r="J304" s="1" t="str">
        <f>IFERROR(_xlfn.XLOOKUP($C304,Other!J:J,Other!K:K),"-")</f>
        <v>[{order:"303",result:"Germany 1-1 Brazil",playerday:"Ronaldinho",year:"2004", category:"Other",prow:["Barcelona","Real Madrid","Bayern"], pcolumn: ["BRA","GER","Played WC 2002"],ylink:"https://www.youtube.com/shorts/nPsuANsQttI"}],</v>
      </c>
      <c r="K304" s="1" t="str">
        <f>IFERROR(_xlfn.XLOOKUP($C304,Premier!J:J,Premier!K:K),"-")</f>
        <v>-</v>
      </c>
      <c r="L304" s="1" t="str">
        <f>IFERROR(_xlfn.XLOOKUP($C304,LaLiga!K:K,LaLiga!L:L),"-")</f>
        <v>-</v>
      </c>
      <c r="M304" s="1" t="str">
        <f>IFERROR(_xlfn.XLOOKUP($C304,SerieA!J:J,SerieA!K:K),"-")</f>
        <v>-</v>
      </c>
    </row>
    <row r="305" spans="1:13" x14ac:dyDescent="0.35">
      <c r="A305" s="3">
        <f t="shared" si="16"/>
        <v>45571</v>
      </c>
      <c r="B305" s="5">
        <f t="shared" si="17"/>
        <v>7</v>
      </c>
      <c r="C305" s="9">
        <f t="shared" si="18"/>
        <v>304</v>
      </c>
      <c r="D305" s="6" t="str" cm="1">
        <f t="array" ref="D305">IFERROR(INDEX(F305:M305, MATCH(TRUE, F305:M305&lt;&gt;"-",0)),"")</f>
        <v>[{order:"304",result:"Portugal 4-0 Belgium",playerday:"Ricardo Quaresma",year:"2007", category:"EURO",prow:["DL","CC","SerieAWin"], pcolumn: ["Porto","BEL","startR"],ylink:"https://www.youtube.com/watch?v=iL8QF6cKbe0"}],</v>
      </c>
      <c r="E305" s="6" t="str">
        <f t="shared" si="19"/>
        <v>[{"order":"304","result":"Portugal 4-0 Belgium","playerday":"Ricardo Quaresma","year":"2007", "category":"EURO","prow":["DL","CC","SerieAWin"], "pcolumn": ["Porto","BEL","startR"],"ylink":"https://www.youtube.com/watch?v=iL8QF6cKbe0"}],</v>
      </c>
      <c r="F305" s="1" t="str">
        <f>IFERROR(_xlfn.XLOOKUP(C305,Champions!J:J,Champions!K:K),"-")</f>
        <v>-</v>
      </c>
      <c r="G305" s="1" t="str">
        <f>IFERROR(_xlfn.XLOOKUP($C305,EuropaL!J:J,EuropaL!K:K),"-")</f>
        <v>-</v>
      </c>
      <c r="H305" s="1" t="str">
        <f>IFERROR(_xlfn.XLOOKUP($C305,WC!J:J,WC!K:K),"-")</f>
        <v>-</v>
      </c>
      <c r="I305" s="1" t="str">
        <f>IFERROR(_xlfn.XLOOKUP($C305,EURO!J:J,EURO!K:K),"-")</f>
        <v>[{order:"304",result:"Portugal 4-0 Belgium",playerday:"Ricardo Quaresma",year:"2007", category:"EURO",prow:["DL","CC","SerieAWin"], pcolumn: ["Porto","BEL","startR"],ylink:"https://www.youtube.com/watch?v=iL8QF6cKbe0"}],</v>
      </c>
      <c r="J305" s="1" t="str">
        <f>IFERROR(_xlfn.XLOOKUP($C305,Other!J:J,Other!K:K),"-")</f>
        <v>-</v>
      </c>
      <c r="K305" s="1" t="str">
        <f>IFERROR(_xlfn.XLOOKUP($C305,Premier!J:J,Premier!K:K),"-")</f>
        <v>-</v>
      </c>
      <c r="L305" s="1" t="str">
        <f>IFERROR(_xlfn.XLOOKUP($C305,LaLiga!K:K,LaLiga!L:L),"-")</f>
        <v>-</v>
      </c>
      <c r="M305" s="1" t="str">
        <f>IFERROR(_xlfn.XLOOKUP($C305,SerieA!J:J,SerieA!K:K),"-")</f>
        <v>-</v>
      </c>
    </row>
    <row r="306" spans="1:13" x14ac:dyDescent="0.35">
      <c r="A306" s="3">
        <f t="shared" si="16"/>
        <v>45572</v>
      </c>
      <c r="B306" s="5">
        <f t="shared" si="17"/>
        <v>1</v>
      </c>
      <c r="C306" s="9">
        <f t="shared" si="18"/>
        <v>305</v>
      </c>
      <c r="D306" s="6" t="str" cm="1">
        <f t="array" ref="D306">IFERROR(INDEX(F306:M306, MATCH(TRUE, F306:M306&lt;&gt;"-",0)),"")</f>
        <v>[{order:"305",result:"USA 1-1 Wales",playerday:"Gareth Bale",year:"2022", category:"World Cup",prow:["Played WC 2022","CC","DL"], pcolumn: ["USA","WAL","ChampionsWin"],ylink:"https://www.youtube.com/watch?v=5PTZIJ6h9sc"}],</v>
      </c>
      <c r="E306" s="6" t="str">
        <f t="shared" si="19"/>
        <v>[{"order":"305","result":"USA 1-1 Wales","playerday":"Gareth Bale","year":"2022", "category":"World Cup","prow":["Played WC 2022","CC","DL"], "pcolumn": ["USA","WAL","ChampionsWin"],"ylink":"https://www.youtube.com/watch?v=5PTZIJ6h9sc"}],</v>
      </c>
      <c r="F306" s="1" t="str">
        <f>IFERROR(_xlfn.XLOOKUP(C306,Champions!J:J,Champions!K:K),"-")</f>
        <v>-</v>
      </c>
      <c r="G306" s="1" t="str">
        <f>IFERROR(_xlfn.XLOOKUP($C306,EuropaL!J:J,EuropaL!K:K),"-")</f>
        <v>-</v>
      </c>
      <c r="H306" s="1" t="str">
        <f>IFERROR(_xlfn.XLOOKUP($C306,WC!J:J,WC!K:K),"-")</f>
        <v>[{order:"305",result:"USA 1-1 Wales",playerday:"Gareth Bale",year:"2022", category:"World Cup",prow:["Played WC 2022","CC","DL"], pcolumn: ["USA","WAL","ChampionsWin"],ylink:"https://www.youtube.com/watch?v=5PTZIJ6h9sc"}],</v>
      </c>
      <c r="I306" s="1" t="str">
        <f>IFERROR(_xlfn.XLOOKUP($C306,EURO!J:J,EURO!K:K),"-")</f>
        <v>-</v>
      </c>
      <c r="J306" s="1" t="str">
        <f>IFERROR(_xlfn.XLOOKUP($C306,Other!J:J,Other!K:K),"-")</f>
        <v>-</v>
      </c>
      <c r="K306" s="1" t="str">
        <f>IFERROR(_xlfn.XLOOKUP($C306,Premier!J:J,Premier!K:K),"-")</f>
        <v>-</v>
      </c>
      <c r="L306" s="1" t="str">
        <f>IFERROR(_xlfn.XLOOKUP($C306,LaLiga!K:K,LaLiga!L:L),"-")</f>
        <v>-</v>
      </c>
      <c r="M306" s="1" t="str">
        <f>IFERROR(_xlfn.XLOOKUP($C306,SerieA!J:J,SerieA!K:K),"-")</f>
        <v>-</v>
      </c>
    </row>
    <row r="307" spans="1:13" x14ac:dyDescent="0.35">
      <c r="A307" s="3">
        <f t="shared" si="16"/>
        <v>45573</v>
      </c>
      <c r="B307" s="5">
        <f t="shared" si="17"/>
        <v>2</v>
      </c>
      <c r="C307" s="9">
        <f t="shared" si="18"/>
        <v>306</v>
      </c>
      <c r="D307" s="6" t="str" cm="1">
        <f t="array" ref="D307">IFERROR(INDEX(F307:M307, MATCH(TRUE, F307:M307&lt;&gt;"-",0)),"")</f>
        <v>[{order:"306",result:"Chelsea 1-2 Lazio",playerday:"Siniša Mihajlović",year:"2000", category:"Champions",prow:["DF","DF","DF"], pcolumn: ["Chelsea","Lazio","SRB"],ylink:"https://www.youtube.com/watch?v=khEoNiVoRTY"}],</v>
      </c>
      <c r="E307" s="6" t="str">
        <f t="shared" si="19"/>
        <v>[{"order":"306","result":"Chelsea 1-2 Lazio","playerday":"Siniša Mihajlović","year":"2000", "category":"Champions","prow":["DF","DF","DF"], "pcolumn": ["Chelsea","Lazio","SRB"],"ylink":"https://www.youtube.com/watch?v=khEoNiVoRTY"}],</v>
      </c>
      <c r="F307" s="1" t="str">
        <f>IFERROR(_xlfn.XLOOKUP(C307,Champions!J:J,Champions!K:K),"-")</f>
        <v>[{order:"306",result:"Chelsea 1-2 Lazio",playerday:"Siniša Mihajlović",year:"2000", category:"Champions",prow:["DF","DF","DF"], pcolumn: ["Chelsea","Lazio","SRB"],ylink:"https://www.youtube.com/watch?v=khEoNiVoRTY"}],</v>
      </c>
      <c r="G307" s="1" t="str">
        <f>IFERROR(_xlfn.XLOOKUP($C307,EuropaL!J:J,EuropaL!K:K),"-")</f>
        <v>-</v>
      </c>
      <c r="H307" s="1" t="str">
        <f>IFERROR(_xlfn.XLOOKUP($C307,WC!J:J,WC!K:K),"-")</f>
        <v>-</v>
      </c>
      <c r="I307" s="1" t="str">
        <f>IFERROR(_xlfn.XLOOKUP($C307,EURO!J:J,EURO!K:K),"-")</f>
        <v>-</v>
      </c>
      <c r="J307" s="1" t="str">
        <f>IFERROR(_xlfn.XLOOKUP($C307,Other!J:J,Other!K:K),"-")</f>
        <v>-</v>
      </c>
      <c r="K307" s="1" t="str">
        <f>IFERROR(_xlfn.XLOOKUP($C307,Premier!J:J,Premier!K:K),"-")</f>
        <v>-</v>
      </c>
      <c r="L307" s="1" t="str">
        <f>IFERROR(_xlfn.XLOOKUP($C307,LaLiga!K:K,LaLiga!L:L),"-")</f>
        <v>-</v>
      </c>
      <c r="M307" s="1" t="str">
        <f>IFERROR(_xlfn.XLOOKUP($C307,SerieA!J:J,SerieA!K:K),"-")</f>
        <v>-</v>
      </c>
    </row>
    <row r="308" spans="1:13" x14ac:dyDescent="0.35">
      <c r="A308" s="3">
        <f t="shared" si="16"/>
        <v>45574</v>
      </c>
      <c r="B308" s="5">
        <f t="shared" si="17"/>
        <v>3</v>
      </c>
      <c r="C308" s="9">
        <f t="shared" si="18"/>
        <v>307</v>
      </c>
      <c r="D308" s="6" t="str" cm="1">
        <f t="array" ref="D308">IFERROR(INDEX(F308:M308, MATCH(TRUE, F308:M308&lt;&gt;"-",0)),"")</f>
        <v>[{order:"307",result:"Atletico 1-1 R. Madrid",playerday:"Marcos Llorente",year:"2024", category:"LaLiga",prow:["Real Madrid","CC","ESP"], pcolumn: ["Atletico","startM","LaLigaWin"],ylink:"https://www.youtube.com/watch?v=OfdmY2N--ts"}],</v>
      </c>
      <c r="E308" s="6" t="str">
        <f t="shared" si="19"/>
        <v>[{"order":"307","result":"Atletico 1-1 R. Madrid","playerday":"Marcos Llorente","year":"2024", "category":"LaLiga","prow":["Real Madrid","CC","ESP"], "pcolumn": ["Atletico","startM","LaLigaWin"],"ylink":"https://www.youtube.com/watch?v=OfdmY2N--ts"}],</v>
      </c>
      <c r="F308" s="1" t="str">
        <f>IFERROR(_xlfn.XLOOKUP(C308,Champions!J:J,Champions!K:K),"-")</f>
        <v>-</v>
      </c>
      <c r="G308" s="1" t="str">
        <f>IFERROR(_xlfn.XLOOKUP($C308,EuropaL!J:J,EuropaL!K:K),"-")</f>
        <v>-</v>
      </c>
      <c r="H308" s="1" t="str">
        <f>IFERROR(_xlfn.XLOOKUP($C308,WC!J:J,WC!K:K),"-")</f>
        <v>-</v>
      </c>
      <c r="I308" s="1" t="str">
        <f>IFERROR(_xlfn.XLOOKUP($C308,EURO!J:J,EURO!K:K),"-")</f>
        <v>-</v>
      </c>
      <c r="J308" s="1" t="str">
        <f>IFERROR(_xlfn.XLOOKUP($C308,Other!J:J,Other!K:K),"-")</f>
        <v>-</v>
      </c>
      <c r="K308" s="1" t="str">
        <f>IFERROR(_xlfn.XLOOKUP($C308,Premier!J:J,Premier!K:K),"-")</f>
        <v>-</v>
      </c>
      <c r="L308" s="1" t="str">
        <f>IFERROR(_xlfn.XLOOKUP($C308,LaLiga!K:K,LaLiga!L:L),"-")</f>
        <v>[{order:"307",result:"Atletico 1-1 R. Madrid",playerday:"Marcos Llorente",year:"2024", category:"LaLiga",prow:["Real Madrid","CC","ESP"], pcolumn: ["Atletico","startM","LaLigaWin"],ylink:"https://www.youtube.com/watch?v=OfdmY2N--ts"}],</v>
      </c>
      <c r="M308" s="1" t="str">
        <f>IFERROR(_xlfn.XLOOKUP($C308,SerieA!J:J,SerieA!K:K),"-")</f>
        <v>-</v>
      </c>
    </row>
    <row r="309" spans="1:13" x14ac:dyDescent="0.35">
      <c r="A309" s="3">
        <f t="shared" si="16"/>
        <v>45575</v>
      </c>
      <c r="B309" s="5">
        <f t="shared" si="17"/>
        <v>4</v>
      </c>
      <c r="C309" s="9">
        <f t="shared" si="18"/>
        <v>308</v>
      </c>
      <c r="D309" s="6" t="str" cm="1">
        <f t="array" ref="D309">IFERROR(INDEX(F309:M309, MATCH(TRUE, F309:M309&lt;&gt;"-",0)),"")</f>
        <v>[{order:"308",result:"Celtic 2-1 Milan",playerday:"Dida",year:"2007", category:"Champions",prow:["PO","Played WC 2006","ChampionsWin"], pcolumn: ["Celtic","Milan","BRA"],ylink:"https://www.youtube.com/watch?v=GJCi1Ojg2Hw"}],</v>
      </c>
      <c r="E309" s="6" t="str">
        <f t="shared" si="19"/>
        <v>[{"order":"308","result":"Celtic 2-1 Milan","playerday":"Dida","year":"2007", "category":"Champions","prow":["PO","Played WC 2006","ChampionsWin"], "pcolumn": ["Celtic","Milan","BRA"],"ylink":"https://www.youtube.com/watch?v=GJCi1Ojg2Hw"}],</v>
      </c>
      <c r="F309" s="1" t="str">
        <f>IFERROR(_xlfn.XLOOKUP(C309,Champions!J:J,Champions!K:K),"-")</f>
        <v>[{order:"308",result:"Celtic 2-1 Milan",playerday:"Dida",year:"2007", category:"Champions",prow:["PO","Played WC 2006","ChampionsWin"], pcolumn: ["Celtic","Milan","BRA"],ylink:"https://www.youtube.com/watch?v=GJCi1Ojg2Hw"}],</v>
      </c>
      <c r="G309" s="1" t="str">
        <f>IFERROR(_xlfn.XLOOKUP($C309,EuropaL!J:J,EuropaL!K:K),"-")</f>
        <v>-</v>
      </c>
      <c r="H309" s="1" t="str">
        <f>IFERROR(_xlfn.XLOOKUP($C309,WC!J:J,WC!K:K),"-")</f>
        <v>-</v>
      </c>
      <c r="I309" s="1" t="str">
        <f>IFERROR(_xlfn.XLOOKUP($C309,EURO!J:J,EURO!K:K),"-")</f>
        <v>-</v>
      </c>
      <c r="J309" s="1" t="str">
        <f>IFERROR(_xlfn.XLOOKUP($C309,Other!J:J,Other!K:K),"-")</f>
        <v>-</v>
      </c>
      <c r="K309" s="1" t="str">
        <f>IFERROR(_xlfn.XLOOKUP($C309,Premier!J:J,Premier!K:K),"-")</f>
        <v>-</v>
      </c>
      <c r="L309" s="1" t="str">
        <f>IFERROR(_xlfn.XLOOKUP($C309,LaLiga!K:K,LaLiga!L:L),"-")</f>
        <v>-</v>
      </c>
      <c r="M309" s="1" t="str">
        <f>IFERROR(_xlfn.XLOOKUP($C309,SerieA!J:J,SerieA!K:K),"-")</f>
        <v>-</v>
      </c>
    </row>
    <row r="310" spans="1:13" x14ac:dyDescent="0.35">
      <c r="A310" s="3">
        <f t="shared" si="16"/>
        <v>45576</v>
      </c>
      <c r="B310" s="5">
        <f t="shared" si="17"/>
        <v>5</v>
      </c>
      <c r="C310" s="9">
        <f t="shared" si="18"/>
        <v>309</v>
      </c>
      <c r="D310" s="6" t="str" cm="1">
        <f t="array" ref="D310">IFERROR(INDEX(F310:M310, MATCH(TRUE, F310:M310&lt;&gt;"-",0)),"")</f>
        <v>[{order:"309",result:"Liverpool 4-4 Arsenal",playerday:"Andrey Arshavin",year:"2009", category:"Premier League",prow:["startA","DL","Played Euro 2008"], pcolumn: ["Liverpool","Arsenal","RUS"],ylink:"https://www.youtube.com/watch?v=9aJrU5-iJyg"}],</v>
      </c>
      <c r="E310" s="6" t="str">
        <f t="shared" si="19"/>
        <v>[{"order":"309","result":"Liverpool 4-4 Arsenal","playerday":"Andrey Arshavin","year":"2009", "category":"Premier League","prow":["startA","DL","Played Euro 2008"], "pcolumn": ["Liverpool","Arsenal","RUS"],"ylink":"https://www.youtube.com/watch?v=9aJrU5-iJyg"}],</v>
      </c>
      <c r="F310" s="1" t="str">
        <f>IFERROR(_xlfn.XLOOKUP(C310,Champions!J:J,Champions!K:K),"-")</f>
        <v>-</v>
      </c>
      <c r="G310" s="1" t="str">
        <f>IFERROR(_xlfn.XLOOKUP($C310,EuropaL!J:J,EuropaL!K:K),"-")</f>
        <v>-</v>
      </c>
      <c r="H310" s="1" t="str">
        <f>IFERROR(_xlfn.XLOOKUP($C310,WC!J:J,WC!K:K),"-")</f>
        <v>-</v>
      </c>
      <c r="I310" s="1" t="str">
        <f>IFERROR(_xlfn.XLOOKUP($C310,EURO!J:J,EURO!K:K),"-")</f>
        <v>-</v>
      </c>
      <c r="J310" s="1" t="str">
        <f>IFERROR(_xlfn.XLOOKUP($C310,Other!J:J,Other!K:K),"-")</f>
        <v>-</v>
      </c>
      <c r="K310" s="1" t="str">
        <f>IFERROR(_xlfn.XLOOKUP($C310,Premier!J:J,Premier!K:K),"-")</f>
        <v>[{order:"309",result:"Liverpool 4-4 Arsenal",playerday:"Andrey Arshavin",year:"2009", category:"Premier League",prow:["startA","DL","Played Euro 2008"], pcolumn: ["Liverpool","Arsenal","RUS"],ylink:"https://www.youtube.com/watch?v=9aJrU5-iJyg"}],</v>
      </c>
      <c r="L310" s="1" t="str">
        <f>IFERROR(_xlfn.XLOOKUP($C310,LaLiga!K:K,LaLiga!L:L),"-")</f>
        <v>-</v>
      </c>
      <c r="M310" s="1" t="str">
        <f>IFERROR(_xlfn.XLOOKUP($C310,SerieA!J:J,SerieA!K:K),"-")</f>
        <v>-</v>
      </c>
    </row>
    <row r="311" spans="1:13" x14ac:dyDescent="0.35">
      <c r="A311" s="3">
        <f t="shared" si="16"/>
        <v>45577</v>
      </c>
      <c r="B311" s="5">
        <f t="shared" si="17"/>
        <v>6</v>
      </c>
      <c r="C311" s="9">
        <f t="shared" si="18"/>
        <v>310</v>
      </c>
      <c r="D311" s="6" t="str" cm="1">
        <f t="array" ref="D311">IFERROR(INDEX(F311:M311, MATCH(TRUE, F311:M311&lt;&gt;"-",0)),"")</f>
        <v>[{order:"310",result:"Juventus 4-1 Ajax",playerday:"Zinédine Zidane",year:"1997", category:"Champions",prow:["CC","CC","CC"], pcolumn: ["Juventus","Ajax","FRA"],ylink:"https://www.youtube.com/watch?v=egMFfsR_WCA"}],</v>
      </c>
      <c r="E311" s="6" t="str">
        <f t="shared" si="19"/>
        <v>[{"order":"310","result":"Juventus 4-1 Ajax","playerday":"Zinédine Zidane","year":"1997", "category":"Champions","prow":["CC","CC","CC"], "pcolumn": ["Juventus","Ajax","FRA"],"ylink":"https://www.youtube.com/watch?v=egMFfsR_WCA"}],</v>
      </c>
      <c r="F311" s="1" t="str">
        <f>IFERROR(_xlfn.XLOOKUP(C311,Champions!J:J,Champions!K:K),"-")</f>
        <v>[{order:"310",result:"Juventus 4-1 Ajax",playerday:"Zinédine Zidane",year:"1997", category:"Champions",prow:["CC","CC","CC"], pcolumn: ["Juventus","Ajax","FRA"],ylink:"https://www.youtube.com/watch?v=egMFfsR_WCA"}],</v>
      </c>
      <c r="G311" s="1" t="str">
        <f>IFERROR(_xlfn.XLOOKUP($C311,EuropaL!J:J,EuropaL!K:K),"-")</f>
        <v>-</v>
      </c>
      <c r="H311" s="1" t="str">
        <f>IFERROR(_xlfn.XLOOKUP($C311,WC!J:J,WC!K:K),"-")</f>
        <v>-</v>
      </c>
      <c r="I311" s="1" t="str">
        <f>IFERROR(_xlfn.XLOOKUP($C311,EURO!J:J,EURO!K:K),"-")</f>
        <v>-</v>
      </c>
      <c r="J311" s="1" t="str">
        <f>IFERROR(_xlfn.XLOOKUP($C311,Other!J:J,Other!K:K),"-")</f>
        <v>-</v>
      </c>
      <c r="K311" s="1" t="str">
        <f>IFERROR(_xlfn.XLOOKUP($C311,Premier!J:J,Premier!K:K),"-")</f>
        <v>-</v>
      </c>
      <c r="L311" s="1" t="str">
        <f>IFERROR(_xlfn.XLOOKUP($C311,LaLiga!K:K,LaLiga!L:L),"-")</f>
        <v>-</v>
      </c>
      <c r="M311" s="1" t="str">
        <f>IFERROR(_xlfn.XLOOKUP($C311,SerieA!J:J,SerieA!K:K),"-")</f>
        <v>-</v>
      </c>
    </row>
    <row r="312" spans="1:13" x14ac:dyDescent="0.35">
      <c r="A312" s="3">
        <f t="shared" si="16"/>
        <v>45578</v>
      </c>
      <c r="B312" s="5">
        <f t="shared" si="17"/>
        <v>7</v>
      </c>
      <c r="C312" s="9">
        <f t="shared" si="18"/>
        <v>311</v>
      </c>
      <c r="D312" s="6" t="str" cm="1">
        <f t="array" ref="D312">IFERROR(INDEX(F312:M312, MATCH(TRUE, F312:M312&lt;&gt;"-",0)),"")</f>
        <v>[{order:"311",result:"Germany 4-1 England",playerday:"Frank Lampard",year:"2010", category:"World Cup",prow:["Played WC 2010","CC","PO"], pcolumn: ["GER","ENG","Chelsea"],ylink:"https://www.youtube.com/watch?v=6v_t3NCDZG8"}],</v>
      </c>
      <c r="E312" s="6" t="str">
        <f t="shared" si="19"/>
        <v>[{"order":"311","result":"Germany 4-1 England","playerday":"Frank Lampard","year":"2010", "category":"World Cup","prow":["Played WC 2010","CC","PO"], "pcolumn": ["GER","ENG","Chelsea"],"ylink":"https://www.youtube.com/watch?v=6v_t3NCDZG8"}],</v>
      </c>
      <c r="F312" s="1" t="str">
        <f>IFERROR(_xlfn.XLOOKUP(C312,Champions!J:J,Champions!K:K),"-")</f>
        <v>-</v>
      </c>
      <c r="G312" s="1" t="str">
        <f>IFERROR(_xlfn.XLOOKUP($C312,EuropaL!J:J,EuropaL!K:K),"-")</f>
        <v>-</v>
      </c>
      <c r="H312" s="1" t="str">
        <f>IFERROR(_xlfn.XLOOKUP($C312,WC!J:J,WC!K:K),"-")</f>
        <v>[{order:"311",result:"Germany 4-1 England",playerday:"Frank Lampard",year:"2010", category:"World Cup",prow:["Played WC 2010","CC","PO"], pcolumn: ["GER","ENG","Chelsea"],ylink:"https://www.youtube.com/watch?v=6v_t3NCDZG8"}],</v>
      </c>
      <c r="I312" s="1" t="str">
        <f>IFERROR(_xlfn.XLOOKUP($C312,EURO!J:J,EURO!K:K),"-")</f>
        <v>-</v>
      </c>
      <c r="J312" s="1" t="str">
        <f>IFERROR(_xlfn.XLOOKUP($C312,Other!J:J,Other!K:K),"-")</f>
        <v>-</v>
      </c>
      <c r="K312" s="1" t="str">
        <f>IFERROR(_xlfn.XLOOKUP($C312,Premier!J:J,Premier!K:K),"-")</f>
        <v>-</v>
      </c>
      <c r="L312" s="1" t="str">
        <f>IFERROR(_xlfn.XLOOKUP($C312,LaLiga!K:K,LaLiga!L:L),"-")</f>
        <v>-</v>
      </c>
      <c r="M312" s="1" t="str">
        <f>IFERROR(_xlfn.XLOOKUP($C312,SerieA!J:J,SerieA!K:K),"-")</f>
        <v>-</v>
      </c>
    </row>
    <row r="313" spans="1:13" x14ac:dyDescent="0.35">
      <c r="A313" s="3">
        <f t="shared" si="16"/>
        <v>45579</v>
      </c>
      <c r="B313" s="5">
        <f t="shared" si="17"/>
        <v>1</v>
      </c>
      <c r="C313" s="9">
        <f t="shared" si="18"/>
        <v>312</v>
      </c>
      <c r="D313" s="6" t="str" cm="1">
        <f t="array" ref="D313">IFERROR(INDEX(F313:M313, MATCH(TRUE, F313:M313&lt;&gt;"-",0)),"")</f>
        <v>[{order:"312",result:"Villarreal 4-4 R. Madrid",playerday:"Alexander Sorloth",year:"2024", category:"LaLiga",prow:["DL","CC","Real Madrid"], pcolumn: ["Villarreal","TUR","NOR"],ylink:"https://www.youtube.com/watch?v=RoAmReFhPec"}],</v>
      </c>
      <c r="E313" s="6" t="str">
        <f t="shared" si="19"/>
        <v>[{"order":"312","result":"Villarreal 4-4 R. Madrid","playerday":"Alexander Sorloth","year":"2024", "category":"LaLiga","prow":["DL","CC","Real Madrid"], "pcolumn": ["Villarreal","TUR","NOR"],"ylink":"https://www.youtube.com/watch?v=RoAmReFhPec"}],</v>
      </c>
      <c r="F313" s="1" t="str">
        <f>IFERROR(_xlfn.XLOOKUP(C313,Champions!J:J,Champions!K:K),"-")</f>
        <v>-</v>
      </c>
      <c r="G313" s="1" t="str">
        <f>IFERROR(_xlfn.XLOOKUP($C313,EuropaL!J:J,EuropaL!K:K),"-")</f>
        <v>-</v>
      </c>
      <c r="H313" s="1" t="str">
        <f>IFERROR(_xlfn.XLOOKUP($C313,WC!J:J,WC!K:K),"-")</f>
        <v>-</v>
      </c>
      <c r="I313" s="1" t="str">
        <f>IFERROR(_xlfn.XLOOKUP($C313,EURO!J:J,EURO!K:K),"-")</f>
        <v>-</v>
      </c>
      <c r="J313" s="1" t="str">
        <f>IFERROR(_xlfn.XLOOKUP($C313,Other!J:J,Other!K:K),"-")</f>
        <v>-</v>
      </c>
      <c r="K313" s="1" t="str">
        <f>IFERROR(_xlfn.XLOOKUP($C313,Premier!J:J,Premier!K:K),"-")</f>
        <v>-</v>
      </c>
      <c r="L313" s="1" t="str">
        <f>IFERROR(_xlfn.XLOOKUP($C313,LaLiga!K:K,LaLiga!L:L),"-")</f>
        <v>[{order:"312",result:"Villarreal 4-4 R. Madrid",playerday:"Alexander Sorloth",year:"2024", category:"LaLiga",prow:["DL","CC","Real Madrid"], pcolumn: ["Villarreal","TUR","NOR"],ylink:"https://www.youtube.com/watch?v=RoAmReFhPec"}],</v>
      </c>
      <c r="M313" s="1" t="str">
        <f>IFERROR(_xlfn.XLOOKUP($C313,SerieA!J:J,SerieA!K:K),"-")</f>
        <v>-</v>
      </c>
    </row>
    <row r="314" spans="1:13" x14ac:dyDescent="0.35">
      <c r="A314" s="3">
        <f t="shared" si="16"/>
        <v>45580</v>
      </c>
      <c r="B314" s="5">
        <f t="shared" si="17"/>
        <v>2</v>
      </c>
      <c r="C314" s="9">
        <f t="shared" si="18"/>
        <v>313</v>
      </c>
      <c r="D314" s="6" t="str" cm="1">
        <f t="array" ref="D314">IFERROR(INDEX(F314:M314, MATCH(TRUE, F314:M314&lt;&gt;"-",0)),"")</f>
        <v>[{order:"313",result:"NY Red Bulls 3-1 Columbus",playerday:"Thierry Henry",year:"2009", category:"Other",prow:["FRA","DL","Barcelona"], pcolumn: ["MLSPla","Arsenal","Juventus"],ylink:"https://www.youtube.com/watch?v=LkrCy1N2pqI"}],</v>
      </c>
      <c r="E314" s="6" t="str">
        <f t="shared" si="19"/>
        <v>[{"order":"313","result":"NY Red Bulls 3-1 Columbus","playerday":"Thierry Henry","year":"2009", "category":"Other","prow":["FRA","DL","Barcelona"], "pcolumn": ["MLSPla","Arsenal","Juventus"],"ylink":"https://www.youtube.com/watch?v=LkrCy1N2pqI"}],</v>
      </c>
      <c r="F314" s="1" t="str">
        <f>IFERROR(_xlfn.XLOOKUP(C314,Champions!J:J,Champions!K:K),"-")</f>
        <v>-</v>
      </c>
      <c r="G314" s="1" t="str">
        <f>IFERROR(_xlfn.XLOOKUP($C314,EuropaL!J:J,EuropaL!K:K),"-")</f>
        <v>-</v>
      </c>
      <c r="H314" s="1" t="str">
        <f>IFERROR(_xlfn.XLOOKUP($C314,WC!J:J,WC!K:K),"-")</f>
        <v>-</v>
      </c>
      <c r="I314" s="1" t="str">
        <f>IFERROR(_xlfn.XLOOKUP($C314,EURO!J:J,EURO!K:K),"-")</f>
        <v>-</v>
      </c>
      <c r="J314" s="1" t="str">
        <f>IFERROR(_xlfn.XLOOKUP($C314,Other!J:J,Other!K:K),"-")</f>
        <v>[{order:"313",result:"NY Red Bulls 3-1 Columbus",playerday:"Thierry Henry",year:"2009", category:"Other",prow:["FRA","DL","Barcelona"], pcolumn: ["MLSPla","Arsenal","Juventus"],ylink:"https://www.youtube.com/watch?v=LkrCy1N2pqI"}],</v>
      </c>
      <c r="K314" s="1" t="str">
        <f>IFERROR(_xlfn.XLOOKUP($C314,Premier!J:J,Premier!K:K),"-")</f>
        <v>-</v>
      </c>
      <c r="L314" s="1" t="str">
        <f>IFERROR(_xlfn.XLOOKUP($C314,LaLiga!K:K,LaLiga!L:L),"-")</f>
        <v>-</v>
      </c>
      <c r="M314" s="1" t="str">
        <f>IFERROR(_xlfn.XLOOKUP($C314,SerieA!J:J,SerieA!K:K),"-")</f>
        <v>-</v>
      </c>
    </row>
    <row r="315" spans="1:13" x14ac:dyDescent="0.35">
      <c r="A315" s="3">
        <f t="shared" si="16"/>
        <v>45581</v>
      </c>
      <c r="B315" s="5">
        <f t="shared" si="17"/>
        <v>3</v>
      </c>
      <c r="C315" s="9">
        <f t="shared" si="18"/>
        <v>314</v>
      </c>
      <c r="D315" s="6" t="str" cm="1">
        <f t="array" ref="D315">IFERROR(INDEX(F315:M315, MATCH(TRUE, F315:M315&lt;&gt;"-",0)),"")</f>
        <v>[{order:"314",result:"Ajax 3-0 Feyenoord",playerday:"Jari Litmanen",year:"1997", category:"Other",prow:["DL","NoCham","Liverpool"], pcolumn: ["FIN","Ajax","Feyenoord"],ylink:"https://www.youtube.com/watch?v=I-M2e5yWQ3w"}],</v>
      </c>
      <c r="E315" s="6" t="str">
        <f t="shared" si="19"/>
        <v>[{"order":"314","result":"Ajax 3-0 Feyenoord","playerday":"Jari Litmanen","year":"1997", "category":"Other","prow":["DL","NoCham","Liverpool"], "pcolumn": ["FIN","Ajax","Feyenoord"],"ylink":"https://www.youtube.com/watch?v=I-M2e5yWQ3w"}],</v>
      </c>
      <c r="F315" s="1" t="str">
        <f>IFERROR(_xlfn.XLOOKUP(C315,Champions!J:J,Champions!K:K),"-")</f>
        <v>-</v>
      </c>
      <c r="G315" s="1" t="str">
        <f>IFERROR(_xlfn.XLOOKUP($C315,EuropaL!J:J,EuropaL!K:K),"-")</f>
        <v>-</v>
      </c>
      <c r="H315" s="1" t="str">
        <f>IFERROR(_xlfn.XLOOKUP($C315,WC!J:J,WC!K:K),"-")</f>
        <v>-</v>
      </c>
      <c r="I315" s="1" t="str">
        <f>IFERROR(_xlfn.XLOOKUP($C315,EURO!J:J,EURO!K:K),"-")</f>
        <v>-</v>
      </c>
      <c r="J315" s="1" t="str">
        <f>IFERROR(_xlfn.XLOOKUP($C315,Other!J:J,Other!K:K),"-")</f>
        <v>[{order:"314",result:"Ajax 3-0 Feyenoord",playerday:"Jari Litmanen",year:"1997", category:"Other",prow:["DL","NoCham","Liverpool"], pcolumn: ["FIN","Ajax","Feyenoord"],ylink:"https://www.youtube.com/watch?v=I-M2e5yWQ3w"}],</v>
      </c>
      <c r="K315" s="1" t="str">
        <f>IFERROR(_xlfn.XLOOKUP($C315,Premier!J:J,Premier!K:K),"-")</f>
        <v>-</v>
      </c>
      <c r="L315" s="1" t="str">
        <f>IFERROR(_xlfn.XLOOKUP($C315,LaLiga!K:K,LaLiga!L:L),"-")</f>
        <v>-</v>
      </c>
      <c r="M315" s="1" t="str">
        <f>IFERROR(_xlfn.XLOOKUP($C315,SerieA!J:J,SerieA!K:K),"-")</f>
        <v>-</v>
      </c>
    </row>
    <row r="316" spans="1:13" x14ac:dyDescent="0.35">
      <c r="A316" s="3">
        <f t="shared" si="16"/>
        <v>45582</v>
      </c>
      <c r="B316" s="5">
        <f t="shared" si="17"/>
        <v>4</v>
      </c>
      <c r="C316" s="9">
        <f t="shared" si="18"/>
        <v>315</v>
      </c>
      <c r="D316" s="6" t="str" cm="1">
        <f t="array" ref="D316">IFERROR(INDEX(F316:M316, MATCH(TRUE, F316:M316&lt;&gt;"-",0)),"")</f>
        <v>[{order:"315",result:"Arsenal 3-0 Tottenham",playerday:"Cesc Fàbregas",year:"2009", category:"Premier League",prow:["ESP","CC","DL"], pcolumn: ["Arsenal","Tottenham","Premier"],ylink:"https://www.youtube.com/watch?v=Tcr5eEmxW24"}],</v>
      </c>
      <c r="E316" s="6" t="str">
        <f t="shared" si="19"/>
        <v>[{"order":"315","result":"Arsenal 3-0 Tottenham","playerday":"Cesc Fàbregas","year":"2009", "category":"Premier League","prow":["ESP","CC","DL"], "pcolumn": ["Arsenal","Tottenham","Premier"],"ylink":"https://www.youtube.com/watch?v=Tcr5eEmxW24"}],</v>
      </c>
      <c r="F316" s="1" t="str">
        <f>IFERROR(_xlfn.XLOOKUP(C316,Champions!J:J,Champions!K:K),"-")</f>
        <v>-</v>
      </c>
      <c r="G316" s="1" t="str">
        <f>IFERROR(_xlfn.XLOOKUP($C316,EuropaL!J:J,EuropaL!K:K),"-")</f>
        <v>-</v>
      </c>
      <c r="H316" s="1" t="str">
        <f>IFERROR(_xlfn.XLOOKUP($C316,WC!J:J,WC!K:K),"-")</f>
        <v>-</v>
      </c>
      <c r="I316" s="1" t="str">
        <f>IFERROR(_xlfn.XLOOKUP($C316,EURO!J:J,EURO!K:K),"-")</f>
        <v>-</v>
      </c>
      <c r="J316" s="1" t="str">
        <f>IFERROR(_xlfn.XLOOKUP($C316,Other!J:J,Other!K:K),"-")</f>
        <v>-</v>
      </c>
      <c r="K316" s="1" t="str">
        <f>IFERROR(_xlfn.XLOOKUP($C316,Premier!J:J,Premier!K:K),"-")</f>
        <v>[{order:"315",result:"Arsenal 3-0 Tottenham",playerday:"Cesc Fàbregas",year:"2009", category:"Premier League",prow:["ESP","CC","DL"], pcolumn: ["Arsenal","Tottenham","Premier"],ylink:"https://www.youtube.com/watch?v=Tcr5eEmxW24"}],</v>
      </c>
      <c r="L316" s="1" t="str">
        <f>IFERROR(_xlfn.XLOOKUP($C316,LaLiga!K:K,LaLiga!L:L),"-")</f>
        <v>-</v>
      </c>
      <c r="M316" s="1" t="str">
        <f>IFERROR(_xlfn.XLOOKUP($C316,SerieA!J:J,SerieA!K:K),"-")</f>
        <v>-</v>
      </c>
    </row>
    <row r="317" spans="1:13" x14ac:dyDescent="0.35">
      <c r="A317" s="3">
        <f t="shared" si="16"/>
        <v>45583</v>
      </c>
      <c r="B317" s="5">
        <f t="shared" si="17"/>
        <v>5</v>
      </c>
      <c r="C317" s="9">
        <f t="shared" si="18"/>
        <v>316</v>
      </c>
      <c r="D317" s="6" t="str" cm="1">
        <f t="array" ref="D317">IFERROR(INDEX(F317:M317, MATCH(TRUE, F317:M317&lt;&gt;"-",0)),"")</f>
        <v>[{order:"316",result:"Milan 2-3 Barcelona",playerday:"Kevin-Prince Boateng",year:"2011", category:"Champions",prow:["CC","CC","CC"], pcolumn: ["Barcelona","Milan","Schalke"],ylink:"https://www.youtube.com/watch?v=aaEoDa2XYPA"}],</v>
      </c>
      <c r="E317" s="6" t="str">
        <f t="shared" si="19"/>
        <v>[{"order":"316","result":"Milan 2-3 Barcelona","playerday":"Kevin-Prince Boateng","year":"2011", "category":"Champions","prow":["CC","CC","CC"], "pcolumn": ["Barcelona","Milan","Schalke"],"ylink":"https://www.youtube.com/watch?v=aaEoDa2XYPA"}],</v>
      </c>
      <c r="F317" s="1" t="str">
        <f>IFERROR(_xlfn.XLOOKUP(C317,Champions!J:J,Champions!K:K),"-")</f>
        <v>[{order:"316",result:"Milan 2-3 Barcelona",playerday:"Kevin-Prince Boateng",year:"2011", category:"Champions",prow:["CC","CC","CC"], pcolumn: ["Barcelona","Milan","Schalke"],ylink:"https://www.youtube.com/watch?v=aaEoDa2XYPA"}],</v>
      </c>
      <c r="G317" s="1" t="str">
        <f>IFERROR(_xlfn.XLOOKUP($C317,EuropaL!J:J,EuropaL!K:K),"-")</f>
        <v>-</v>
      </c>
      <c r="H317" s="1" t="str">
        <f>IFERROR(_xlfn.XLOOKUP($C317,WC!J:J,WC!K:K),"-")</f>
        <v>-</v>
      </c>
      <c r="I317" s="1" t="str">
        <f>IFERROR(_xlfn.XLOOKUP($C317,EURO!J:J,EURO!K:K),"-")</f>
        <v>-</v>
      </c>
      <c r="J317" s="1" t="str">
        <f>IFERROR(_xlfn.XLOOKUP($C317,Other!J:J,Other!K:K),"-")</f>
        <v>-</v>
      </c>
      <c r="K317" s="1" t="str">
        <f>IFERROR(_xlfn.XLOOKUP($C317,Premier!J:J,Premier!K:K),"-")</f>
        <v>-</v>
      </c>
      <c r="L317" s="1" t="str">
        <f>IFERROR(_xlfn.XLOOKUP($C317,LaLiga!K:K,LaLiga!L:L),"-")</f>
        <v>-</v>
      </c>
      <c r="M317" s="1" t="str">
        <f>IFERROR(_xlfn.XLOOKUP($C317,SerieA!J:J,SerieA!K:K),"-")</f>
        <v>-</v>
      </c>
    </row>
    <row r="318" spans="1:13" x14ac:dyDescent="0.35">
      <c r="A318" s="3">
        <f t="shared" si="16"/>
        <v>45584</v>
      </c>
      <c r="B318" s="5">
        <f t="shared" si="17"/>
        <v>6</v>
      </c>
      <c r="C318" s="9">
        <f t="shared" si="18"/>
        <v>317</v>
      </c>
      <c r="D318" s="6" t="str" cm="1">
        <f t="array" ref="D318">IFERROR(INDEX(F318:M318, MATCH(TRUE, F318:M318&lt;&gt;"-",0)),"")</f>
        <v>[{order:"317",result:"Dortmund 0-2 R. Madrid",playerday:"Dani Carvajal",year:"2024", category:"Champions",prow:["DF","ChampionsWin","Played Euro 2024"], pcolumn: ["Real Madrid","Borussia","startD"],ylink:"https://www.youtube.com/watch?v=4GBk9ahmTgE"}],</v>
      </c>
      <c r="E318" s="6" t="str">
        <f t="shared" si="19"/>
        <v>[{"order":"317","result":"Dortmund 0-2 R. Madrid","playerday":"Dani Carvajal","year":"2024", "category":"Champions","prow":["DF","ChampionsWin","Played Euro 2024"], "pcolumn": ["Real Madrid","Borussia","startD"],"ylink":"https://www.youtube.com/watch?v=4GBk9ahmTgE"}],</v>
      </c>
      <c r="F318" s="1" t="str">
        <f>IFERROR(_xlfn.XLOOKUP(C318,Champions!J:J,Champions!K:K),"-")</f>
        <v>[{order:"317",result:"Dortmund 0-2 R. Madrid",playerday:"Dani Carvajal",year:"2024", category:"Champions",prow:["DF","ChampionsWin","Played Euro 2024"], pcolumn: ["Real Madrid","Borussia","startD"],ylink:"https://www.youtube.com/watch?v=4GBk9ahmTgE"}],</v>
      </c>
      <c r="G318" s="1" t="str">
        <f>IFERROR(_xlfn.XLOOKUP($C318,EuropaL!J:J,EuropaL!K:K),"-")</f>
        <v>-</v>
      </c>
      <c r="H318" s="1" t="str">
        <f>IFERROR(_xlfn.XLOOKUP($C318,WC!J:J,WC!K:K),"-")</f>
        <v>-</v>
      </c>
      <c r="I318" s="1" t="str">
        <f>IFERROR(_xlfn.XLOOKUP($C318,EURO!J:J,EURO!K:K),"-")</f>
        <v>-</v>
      </c>
      <c r="J318" s="1" t="str">
        <f>IFERROR(_xlfn.XLOOKUP($C318,Other!J:J,Other!K:K),"-")</f>
        <v>-</v>
      </c>
      <c r="K318" s="1" t="str">
        <f>IFERROR(_xlfn.XLOOKUP($C318,Premier!J:J,Premier!K:K),"-")</f>
        <v>-</v>
      </c>
      <c r="L318" s="1" t="str">
        <f>IFERROR(_xlfn.XLOOKUP($C318,LaLiga!K:K,LaLiga!L:L),"-")</f>
        <v>-</v>
      </c>
      <c r="M318" s="1" t="str">
        <f>IFERROR(_xlfn.XLOOKUP($C318,SerieA!J:J,SerieA!K:K),"-")</f>
        <v>-</v>
      </c>
    </row>
    <row r="319" spans="1:13" x14ac:dyDescent="0.35">
      <c r="A319" s="3">
        <f t="shared" si="16"/>
        <v>45585</v>
      </c>
      <c r="B319" s="5">
        <f t="shared" si="17"/>
        <v>7</v>
      </c>
      <c r="C319" s="9">
        <f t="shared" si="18"/>
        <v>318</v>
      </c>
      <c r="D319" s="6" t="str" cm="1">
        <f t="array" ref="D319">IFERROR(INDEX(F319:M319, MATCH(TRUE, F319:M319&lt;&gt;"-",0)),"")</f>
        <v>[{order:"318",result:"Schalke 2-3 Man City",playerday:"Leroy Sané",year:"2019", category:"Champions",prow:["CC","DL","Bayern"], pcolumn: ["Schalke","Man City","GER"],ylink:"https://www.youtube.com/watch?v=rdQsSgSB8Q0"}],</v>
      </c>
      <c r="E319" s="6" t="str">
        <f t="shared" si="19"/>
        <v>[{"order":"318","result":"Schalke 2-3 Man City","playerday":"Leroy Sané","year":"2019", "category":"Champions","prow":["CC","DL","Bayern"], "pcolumn": ["Schalke","Man City","GER"],"ylink":"https://www.youtube.com/watch?v=rdQsSgSB8Q0"}],</v>
      </c>
      <c r="F319" s="1" t="str">
        <f>IFERROR(_xlfn.XLOOKUP(C319,Champions!J:J,Champions!K:K),"-")</f>
        <v>[{order:"318",result:"Schalke 2-3 Man City",playerday:"Leroy Sané",year:"2019", category:"Champions",prow:["CC","DL","Bayern"], pcolumn: ["Schalke","Man City","GER"],ylink:"https://www.youtube.com/watch?v=rdQsSgSB8Q0"}],</v>
      </c>
      <c r="G319" s="1" t="str">
        <f>IFERROR(_xlfn.XLOOKUP($C319,EuropaL!J:J,EuropaL!K:K),"-")</f>
        <v>-</v>
      </c>
      <c r="H319" s="1" t="str">
        <f>IFERROR(_xlfn.XLOOKUP($C319,WC!J:J,WC!K:K),"-")</f>
        <v>-</v>
      </c>
      <c r="I319" s="1" t="str">
        <f>IFERROR(_xlfn.XLOOKUP($C319,EURO!J:J,EURO!K:K),"-")</f>
        <v>-</v>
      </c>
      <c r="J319" s="1" t="str">
        <f>IFERROR(_xlfn.XLOOKUP($C319,Other!J:J,Other!K:K),"-")</f>
        <v>-</v>
      </c>
      <c r="K319" s="1" t="str">
        <f>IFERROR(_xlfn.XLOOKUP($C319,Premier!J:J,Premier!K:K),"-")</f>
        <v>-</v>
      </c>
      <c r="L319" s="1" t="str">
        <f>IFERROR(_xlfn.XLOOKUP($C319,LaLiga!K:K,LaLiga!L:L),"-")</f>
        <v>-</v>
      </c>
      <c r="M319" s="1" t="str">
        <f>IFERROR(_xlfn.XLOOKUP($C319,SerieA!J:J,SerieA!K:K),"-")</f>
        <v>-</v>
      </c>
    </row>
    <row r="320" spans="1:13" x14ac:dyDescent="0.35">
      <c r="A320" s="3">
        <f t="shared" si="16"/>
        <v>45586</v>
      </c>
      <c r="B320" s="5">
        <f t="shared" si="17"/>
        <v>1</v>
      </c>
      <c r="C320" s="9">
        <f t="shared" si="18"/>
        <v>319</v>
      </c>
      <c r="D320" s="6" t="str" cm="1">
        <f t="array" ref="D320">IFERROR(INDEX(F320:M320, MATCH(TRUE, F320:M320&lt;&gt;"-",0)),"")</f>
        <v>[{order:"319",result:"Barcelona 2-3 Valencia",playerday:"Gaizka Mendieta",year:"1999", category:"LaLiga",prow:["Barcelona","CC","NoCham"], pcolumn: ["Valencia","es9700","Played Euro 2000"],ylink:"https://www.youtube.com/watch?v=_NNxd_QxCTE"}],</v>
      </c>
      <c r="E320" s="6" t="str">
        <f t="shared" si="19"/>
        <v>[{"order":"319","result":"Barcelona 2-3 Valencia","playerday":"Gaizka Mendieta","year":"1999", "category":"LaLiga","prow":["Barcelona","CC","NoCham"], "pcolumn": ["Valencia","es9700","Played Euro 2000"],"ylink":"https://www.youtube.com/watch?v=_NNxd_QxCTE"}],</v>
      </c>
      <c r="F320" s="1" t="str">
        <f>IFERROR(_xlfn.XLOOKUP(C320,Champions!J:J,Champions!K:K),"-")</f>
        <v>-</v>
      </c>
      <c r="G320" s="1" t="str">
        <f>IFERROR(_xlfn.XLOOKUP($C320,EuropaL!J:J,EuropaL!K:K),"-")</f>
        <v>-</v>
      </c>
      <c r="H320" s="1" t="str">
        <f>IFERROR(_xlfn.XLOOKUP($C320,WC!J:J,WC!K:K),"-")</f>
        <v>-</v>
      </c>
      <c r="I320" s="1" t="str">
        <f>IFERROR(_xlfn.XLOOKUP($C320,EURO!J:J,EURO!K:K),"-")</f>
        <v>-</v>
      </c>
      <c r="J320" s="1" t="str">
        <f>IFERROR(_xlfn.XLOOKUP($C320,Other!J:J,Other!K:K),"-")</f>
        <v>-</v>
      </c>
      <c r="K320" s="1" t="str">
        <f>IFERROR(_xlfn.XLOOKUP($C320,Premier!J:J,Premier!K:K),"-")</f>
        <v>-</v>
      </c>
      <c r="L320" s="1" t="str">
        <f>IFERROR(_xlfn.XLOOKUP($C320,LaLiga!K:K,LaLiga!L:L),"-")</f>
        <v>[{order:"319",result:"Barcelona 2-3 Valencia",playerday:"Gaizka Mendieta",year:"1999", category:"LaLiga",prow:["Barcelona","CC","NoCham"], pcolumn: ["Valencia","es9700","Played Euro 2000"],ylink:"https://www.youtube.com/watch?v=_NNxd_QxCTE"}],</v>
      </c>
      <c r="M320" s="1" t="str">
        <f>IFERROR(_xlfn.XLOOKUP($C320,SerieA!J:J,SerieA!K:K),"-")</f>
        <v>-</v>
      </c>
    </row>
    <row r="321" spans="1:13" x14ac:dyDescent="0.35">
      <c r="A321" s="3">
        <f t="shared" si="16"/>
        <v>45587</v>
      </c>
      <c r="B321" s="5">
        <f t="shared" si="17"/>
        <v>2</v>
      </c>
      <c r="C321" s="9">
        <f t="shared" si="18"/>
        <v>320</v>
      </c>
      <c r="D321" s="6" t="str" cm="1">
        <f t="array" ref="D321">IFERROR(INDEX(F321:M321, MATCH(TRUE, F321:M321&lt;&gt;"-",0)),"")</f>
        <v>[{order:"320",result:"Parma 0-1 Milan",playerday:"Andrea Pirlo",year:"2010", category:"SerieA",prow:["ITA","CC","startA"], pcolumn: ["Milan","Parma","Played WC 2010"],ylink:"https://www.youtube.com/watch?v=P0pwRmHSwCk"}],</v>
      </c>
      <c r="E321" s="6" t="str">
        <f t="shared" si="19"/>
        <v>[{"order":"320","result":"Parma 0-1 Milan","playerday":"Andrea Pirlo","year":"2010", "category":"SerieA","prow":["ITA","CC","startA"], "pcolumn": ["Milan","Parma","Played WC 2010"],"ylink":"https://www.youtube.com/watch?v=P0pwRmHSwCk"}],</v>
      </c>
      <c r="F321" s="1" t="str">
        <f>IFERROR(_xlfn.XLOOKUP(C321,Champions!J:J,Champions!K:K),"-")</f>
        <v>-</v>
      </c>
      <c r="G321" s="1" t="str">
        <f>IFERROR(_xlfn.XLOOKUP($C321,EuropaL!J:J,EuropaL!K:K),"-")</f>
        <v>-</v>
      </c>
      <c r="H321" s="1" t="str">
        <f>IFERROR(_xlfn.XLOOKUP($C321,WC!J:J,WC!K:K),"-")</f>
        <v>-</v>
      </c>
      <c r="I321" s="1" t="str">
        <f>IFERROR(_xlfn.XLOOKUP($C321,EURO!J:J,EURO!K:K),"-")</f>
        <v>-</v>
      </c>
      <c r="J321" s="1" t="str">
        <f>IFERROR(_xlfn.XLOOKUP($C321,Other!J:J,Other!K:K),"-")</f>
        <v>-</v>
      </c>
      <c r="K321" s="1" t="str">
        <f>IFERROR(_xlfn.XLOOKUP($C321,Premier!J:J,Premier!K:K),"-")</f>
        <v>-</v>
      </c>
      <c r="L321" s="1" t="str">
        <f>IFERROR(_xlfn.XLOOKUP($C321,LaLiga!K:K,LaLiga!L:L),"-")</f>
        <v>-</v>
      </c>
      <c r="M321" s="1" t="str">
        <f>IFERROR(_xlfn.XLOOKUP($C321,SerieA!J:J,SerieA!K:K),"-")</f>
        <v>[{order:"320",result:"Parma 0-1 Milan",playerday:"Andrea Pirlo",year:"2010", category:"SerieA",prow:["ITA","CC","startA"], pcolumn: ["Milan","Parma","Played WC 2010"],ylink:"https://www.youtube.com/watch?v=P0pwRmHSwCk"}],</v>
      </c>
    </row>
    <row r="322" spans="1:13" x14ac:dyDescent="0.35">
      <c r="A322" s="3">
        <f t="shared" si="16"/>
        <v>45588</v>
      </c>
      <c r="B322" s="5">
        <f t="shared" si="17"/>
        <v>3</v>
      </c>
      <c r="C322" s="9">
        <f t="shared" si="18"/>
        <v>321</v>
      </c>
      <c r="D322" s="6" t="str" cm="1">
        <f t="array" ref="D322">IFERROR(INDEX(F322:M322, MATCH(TRUE, F322:M322&lt;&gt;"-",0)),"")</f>
        <v>[{order:"321",result:"Chelsea 2-1 Liverpool",playerday:"Jesper Gronkjaer",year:"2003", category:"Premier League",prow:["startJ","CC","Premier"], pcolumn: ["Chelsea","Liverpool","DEN"],ylink:"https://www.youtube.com/shorts/DH-qLiR5ptY"}],</v>
      </c>
      <c r="E322" s="6" t="str">
        <f t="shared" si="19"/>
        <v>[{"order":"321","result":"Chelsea 2-1 Liverpool","playerday":"Jesper Gronkjaer","year":"2003", "category":"Premier League","prow":["startJ","CC","Premier"], "pcolumn": ["Chelsea","Liverpool","DEN"],"ylink":"https://www.youtube.com/shorts/DH-qLiR5ptY"}],</v>
      </c>
      <c r="F322" s="1" t="str">
        <f>IFERROR(_xlfn.XLOOKUP(C322,Champions!J:J,Champions!K:K),"-")</f>
        <v>-</v>
      </c>
      <c r="G322" s="1" t="str">
        <f>IFERROR(_xlfn.XLOOKUP($C322,EuropaL!J:J,EuropaL!K:K),"-")</f>
        <v>-</v>
      </c>
      <c r="H322" s="1" t="str">
        <f>IFERROR(_xlfn.XLOOKUP($C322,WC!J:J,WC!K:K),"-")</f>
        <v>-</v>
      </c>
      <c r="I322" s="1" t="str">
        <f>IFERROR(_xlfn.XLOOKUP($C322,EURO!J:J,EURO!K:K),"-")</f>
        <v>-</v>
      </c>
      <c r="J322" s="1" t="str">
        <f>IFERROR(_xlfn.XLOOKUP($C322,Other!J:J,Other!K:K),"-")</f>
        <v>-</v>
      </c>
      <c r="K322" s="1" t="str">
        <f>IFERROR(_xlfn.XLOOKUP($C322,Premier!J:J,Premier!K:K),"-")</f>
        <v>[{order:"321",result:"Chelsea 2-1 Liverpool",playerday:"Jesper Gronkjaer",year:"2003", category:"Premier League",prow:["startJ","CC","Premier"], pcolumn: ["Chelsea","Liverpool","DEN"],ylink:"https://www.youtube.com/shorts/DH-qLiR5ptY"}],</v>
      </c>
      <c r="L322" s="1" t="str">
        <f>IFERROR(_xlfn.XLOOKUP($C322,LaLiga!K:K,LaLiga!L:L),"-")</f>
        <v>-</v>
      </c>
      <c r="M322" s="1" t="str">
        <f>IFERROR(_xlfn.XLOOKUP($C322,SerieA!J:J,SerieA!K:K),"-")</f>
        <v>-</v>
      </c>
    </row>
    <row r="323" spans="1:13" x14ac:dyDescent="0.35">
      <c r="A323" s="3">
        <f t="shared" ref="A323:A577" si="20">A322+1</f>
        <v>45589</v>
      </c>
      <c r="B323" s="5">
        <f t="shared" ref="B323:B365" si="21">WEEKDAY(A323,2)</f>
        <v>4</v>
      </c>
      <c r="C323" s="9">
        <f t="shared" ref="C323:C577" si="22">C322+1</f>
        <v>322</v>
      </c>
      <c r="D323" s="6" t="str" cm="1">
        <f t="array" ref="D323">IFERROR(INDEX(F323:M323, MATCH(TRUE, F323:M323&lt;&gt;"-",0)),"")</f>
        <v>[{order:"322",result:"Brazil 2-1 Colombia",playerday:"David Luiz",year:"2014", category:"World Cup",prow:["Chelsea","ParisSG","DF"], pcolumn: ["BRA","Played WC 2014","Arsenal"],ylink:"https://www.youtube.com/watch?v=aRttWf0Ucns"}],</v>
      </c>
      <c r="E323" s="6" t="str">
        <f t="shared" ref="E323:E386" si="23">SUBSTITUTE(SUBSTITUTE(SUBSTITUTE(SUBSTITUTE(SUBSTITUTE(SUBSTITUTE(SUBSTITUTE(SUBSTITUTE(D323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[{"order":"322","result":"Brazil 2-1 Colombia","playerday":"David Luiz","year":"2014", "category":"World Cup","prow":["Chelsea","ParisSG","DF"], "pcolumn": ["BRA","Played WC 2014","Arsenal"],"ylink":"https://www.youtube.com/watch?v=aRttWf0Ucns"}],</v>
      </c>
      <c r="F323" s="1" t="str">
        <f>IFERROR(_xlfn.XLOOKUP(C323,Champions!J:J,Champions!K:K),"-")</f>
        <v>-</v>
      </c>
      <c r="G323" s="1" t="str">
        <f>IFERROR(_xlfn.XLOOKUP($C323,EuropaL!J:J,EuropaL!K:K),"-")</f>
        <v>-</v>
      </c>
      <c r="H323" s="1" t="str">
        <f>IFERROR(_xlfn.XLOOKUP($C323,WC!J:J,WC!K:K),"-")</f>
        <v>[{order:"322",result:"Brazil 2-1 Colombia",playerday:"David Luiz",year:"2014", category:"World Cup",prow:["Chelsea","ParisSG","DF"], pcolumn: ["BRA","Played WC 2014","Arsenal"],ylink:"https://www.youtube.com/watch?v=aRttWf0Ucns"}],</v>
      </c>
      <c r="I323" s="1" t="str">
        <f>IFERROR(_xlfn.XLOOKUP($C323,EURO!J:J,EURO!K:K),"-")</f>
        <v>-</v>
      </c>
      <c r="J323" s="1" t="str">
        <f>IFERROR(_xlfn.XLOOKUP($C323,Other!J:J,Other!K:K),"-")</f>
        <v>-</v>
      </c>
      <c r="K323" s="1" t="str">
        <f>IFERROR(_xlfn.XLOOKUP($C323,Premier!J:J,Premier!K:K),"-")</f>
        <v>-</v>
      </c>
      <c r="L323" s="1" t="str">
        <f>IFERROR(_xlfn.XLOOKUP($C323,LaLiga!K:K,LaLiga!L:L),"-")</f>
        <v>-</v>
      </c>
      <c r="M323" s="1" t="str">
        <f>IFERROR(_xlfn.XLOOKUP($C323,SerieA!J:J,SerieA!K:K),"-")</f>
        <v>-</v>
      </c>
    </row>
    <row r="324" spans="1:13" x14ac:dyDescent="0.35">
      <c r="A324" s="3">
        <f t="shared" si="20"/>
        <v>45590</v>
      </c>
      <c r="B324" s="5">
        <f t="shared" si="21"/>
        <v>5</v>
      </c>
      <c r="C324" s="9">
        <f t="shared" si="22"/>
        <v>323</v>
      </c>
      <c r="D324" s="6" t="str" cm="1">
        <f t="array" ref="D324">IFERROR(INDEX(F324:M324, MATCH(TRUE, F324:M324&lt;&gt;"-",0)),"")</f>
        <v>[{order:"323",result:"Juventus 0-2 Barcelona",playerday:"Pedri",year:"2020", category:"Champions",prow:["ESP","Played Euro 2021","startP"], pcolumn: ["Juventus","Barcelona","LaLigaWin"],ylink:"https://www.youtube.com/watch?v=iPuQnoNeB5I"}],</v>
      </c>
      <c r="E324" s="6" t="str">
        <f t="shared" si="23"/>
        <v>[{"order":"323","result":"Juventus 0-2 Barcelona","playerday":"Pedri","year":"2020", "category":"Champions","prow":["ESP","Played Euro 2021","startP"], "pcolumn": ["Juventus","Barcelona","LaLigaWin"],"ylink":"https://www.youtube.com/watch?v=iPuQnoNeB5I"}],</v>
      </c>
      <c r="F324" s="1" t="str">
        <f>IFERROR(_xlfn.XLOOKUP(C324,Champions!J:J,Champions!K:K),"-")</f>
        <v>[{order:"323",result:"Juventus 0-2 Barcelona",playerday:"Pedri",year:"2020", category:"Champions",prow:["ESP","Played Euro 2021","startP"], pcolumn: ["Juventus","Barcelona","LaLigaWin"],ylink:"https://www.youtube.com/watch?v=iPuQnoNeB5I"}],</v>
      </c>
      <c r="G324" s="1" t="str">
        <f>IFERROR(_xlfn.XLOOKUP($C324,EuropaL!J:J,EuropaL!K:K),"-")</f>
        <v>-</v>
      </c>
      <c r="H324" s="1" t="str">
        <f>IFERROR(_xlfn.XLOOKUP($C324,WC!J:J,WC!K:K),"-")</f>
        <v>-</v>
      </c>
      <c r="I324" s="1" t="str">
        <f>IFERROR(_xlfn.XLOOKUP($C324,EURO!J:J,EURO!K:K),"-")</f>
        <v>-</v>
      </c>
      <c r="J324" s="1" t="str">
        <f>IFERROR(_xlfn.XLOOKUP($C324,Other!J:J,Other!K:K),"-")</f>
        <v>-</v>
      </c>
      <c r="K324" s="1" t="str">
        <f>IFERROR(_xlfn.XLOOKUP($C324,Premier!J:J,Premier!K:K),"-")</f>
        <v>-</v>
      </c>
      <c r="L324" s="1" t="str">
        <f>IFERROR(_xlfn.XLOOKUP($C324,LaLiga!K:K,LaLiga!L:L),"-")</f>
        <v>-</v>
      </c>
      <c r="M324" s="1" t="str">
        <f>IFERROR(_xlfn.XLOOKUP($C324,SerieA!J:J,SerieA!K:K),"-")</f>
        <v>-</v>
      </c>
    </row>
    <row r="325" spans="1:13" x14ac:dyDescent="0.35">
      <c r="A325" s="3">
        <f t="shared" si="20"/>
        <v>45591</v>
      </c>
      <c r="B325" s="5">
        <f t="shared" si="21"/>
        <v>6</v>
      </c>
      <c r="C325" s="9">
        <f t="shared" si="22"/>
        <v>324</v>
      </c>
      <c r="D325" s="6" t="str" cm="1">
        <f t="array" ref="D325">IFERROR(INDEX(F325:M325, MATCH(TRUE, F325:M325&lt;&gt;"-",0)),"")</f>
        <v>[{order:"324",result:"Sampdoria 1-4 Roma",playerday:"Francesco Totti",year:"2006", category:"SerieA",prow:["Roma","startF","WC01"], pcolumn: ["ITA","it0510","SerieAWin"],ylink:"https://www.youtube.com/watch?v=7ToqcZh_540"}],</v>
      </c>
      <c r="E325" s="6" t="str">
        <f t="shared" si="23"/>
        <v>[{"order":"324","result":"Sampdoria 1-4 Roma","playerday":"Francesco Totti","year":"2006", "category":"SerieA","prow":["Roma","startF","WC01"], "pcolumn": ["ITA","it0510","SerieAWin"],"ylink":"https://www.youtube.com/watch?v=7ToqcZh_540"}],</v>
      </c>
      <c r="F325" s="1" t="str">
        <f>IFERROR(_xlfn.XLOOKUP(C325,Champions!J:J,Champions!K:K),"-")</f>
        <v>-</v>
      </c>
      <c r="G325" s="1" t="str">
        <f>IFERROR(_xlfn.XLOOKUP($C325,EuropaL!J:J,EuropaL!K:K),"-")</f>
        <v>-</v>
      </c>
      <c r="H325" s="1" t="str">
        <f>IFERROR(_xlfn.XLOOKUP($C325,WC!J:J,WC!K:K),"-")</f>
        <v>-</v>
      </c>
      <c r="I325" s="1" t="str">
        <f>IFERROR(_xlfn.XLOOKUP($C325,EURO!J:J,EURO!K:K),"-")</f>
        <v>-</v>
      </c>
      <c r="J325" s="1" t="str">
        <f>IFERROR(_xlfn.XLOOKUP($C325,Other!J:J,Other!K:K),"-")</f>
        <v>-</v>
      </c>
      <c r="K325" s="1" t="str">
        <f>IFERROR(_xlfn.XLOOKUP($C325,Premier!J:J,Premier!K:K),"-")</f>
        <v>-</v>
      </c>
      <c r="L325" s="1" t="str">
        <f>IFERROR(_xlfn.XLOOKUP($C325,LaLiga!K:K,LaLiga!L:L),"-")</f>
        <v>-</v>
      </c>
      <c r="M325" s="1" t="str">
        <f>IFERROR(_xlfn.XLOOKUP($C325,SerieA!J:J,SerieA!K:K),"-")</f>
        <v>[{order:"324",result:"Sampdoria 1-4 Roma",playerday:"Francesco Totti",year:"2006", category:"SerieA",prow:["Roma","startF","WC01"], pcolumn: ["ITA","it0510","SerieAWin"],ylink:"https://www.youtube.com/watch?v=7ToqcZh_540"}],</v>
      </c>
    </row>
    <row r="326" spans="1:13" x14ac:dyDescent="0.35">
      <c r="A326" s="3">
        <f t="shared" si="20"/>
        <v>45592</v>
      </c>
      <c r="B326" s="5">
        <f t="shared" si="21"/>
        <v>7</v>
      </c>
      <c r="C326" s="9">
        <f t="shared" si="22"/>
        <v>325</v>
      </c>
      <c r="D326" s="6" t="str" cm="1">
        <f t="array" ref="D326">IFERROR(INDEX(F326:M326, MATCH(TRUE, F326:M326&lt;&gt;"-",0)),"")</f>
        <v>[{order:"325",result:"USA 0-3 Czech Rep",playerday:"Tomáš Rosický",year:"2006", category:"World Cup",prow:["Played WC 2006","DL","CC"], pcolumn: ["USA","CZE","Borussia"],ylink:"https://www.youtube.com/watch?v=gF8-0-qPxeE"}],</v>
      </c>
      <c r="E326" s="6" t="str">
        <f t="shared" si="23"/>
        <v>[{"order":"325","result":"USA 0-3 Czech Rep","playerday":"Tomáš Rosický","year":"2006", "category":"World Cup","prow":["Played WC 2006","DL","CC"], "pcolumn": ["USA","CZE","Borussia"],"ylink":"https://www.youtube.com/watch?v=gF8-0-qPxeE"}],</v>
      </c>
      <c r="F326" s="1" t="str">
        <f>IFERROR(_xlfn.XLOOKUP(C326,Champions!J:J,Champions!K:K),"-")</f>
        <v>-</v>
      </c>
      <c r="G326" s="1" t="str">
        <f>IFERROR(_xlfn.XLOOKUP($C326,EuropaL!J:J,EuropaL!K:K),"-")</f>
        <v>-</v>
      </c>
      <c r="H326" s="1" t="str">
        <f>IFERROR(_xlfn.XLOOKUP($C326,WC!J:J,WC!K:K),"-")</f>
        <v>[{order:"325",result:"USA 0-3 Czech Rep",playerday:"Tomáš Rosický",year:"2006", category:"World Cup",prow:["Played WC 2006","DL","CC"], pcolumn: ["USA","CZE","Borussia"],ylink:"https://www.youtube.com/watch?v=gF8-0-qPxeE"}],</v>
      </c>
      <c r="I326" s="1" t="str">
        <f>IFERROR(_xlfn.XLOOKUP($C326,EURO!J:J,EURO!K:K),"-")</f>
        <v>-</v>
      </c>
      <c r="J326" s="1" t="str">
        <f>IFERROR(_xlfn.XLOOKUP($C326,Other!J:J,Other!K:K),"-")</f>
        <v>-</v>
      </c>
      <c r="K326" s="1" t="str">
        <f>IFERROR(_xlfn.XLOOKUP($C326,Premier!J:J,Premier!K:K),"-")</f>
        <v>-</v>
      </c>
      <c r="L326" s="1" t="str">
        <f>IFERROR(_xlfn.XLOOKUP($C326,LaLiga!K:K,LaLiga!L:L),"-")</f>
        <v>-</v>
      </c>
      <c r="M326" s="1" t="str">
        <f>IFERROR(_xlfn.XLOOKUP($C326,SerieA!J:J,SerieA!K:K),"-")</f>
        <v>-</v>
      </c>
    </row>
    <row r="327" spans="1:13" x14ac:dyDescent="0.35">
      <c r="A327" s="3">
        <f t="shared" si="20"/>
        <v>45593</v>
      </c>
      <c r="B327" s="5">
        <f t="shared" si="21"/>
        <v>1</v>
      </c>
      <c r="C327" s="9">
        <f t="shared" si="22"/>
        <v>326</v>
      </c>
      <c r="D327" s="6" t="str" cm="1">
        <f t="array" ref="D327">IFERROR(INDEX(F327:M327, MATCH(TRUE, F327:M327&lt;&gt;"-",0)),"")</f>
        <v>[{order:"326",result:"Man City 1-1 R. Madrid",playerday:"Andriy Lunin",year:"2024", category:"Champions",prow:["PO","ChampionsWin","startA"], pcolumn: ["Real Madrid","Man City","UKR"],ylink:"https://www.youtube.com/watch?v=6cyWeWlDd-s"}],</v>
      </c>
      <c r="E327" s="6" t="str">
        <f t="shared" si="23"/>
        <v>[{"order":"326","result":"Man City 1-1 R. Madrid","playerday":"Andriy Lunin","year":"2024", "category":"Champions","prow":["PO","ChampionsWin","startA"], "pcolumn": ["Real Madrid","Man City","UKR"],"ylink":"https://www.youtube.com/watch?v=6cyWeWlDd-s"}],</v>
      </c>
      <c r="F327" s="1" t="str">
        <f>IFERROR(_xlfn.XLOOKUP(C327,Champions!J:J,Champions!K:K),"-")</f>
        <v>[{order:"326",result:"Man City 1-1 R. Madrid",playerday:"Andriy Lunin",year:"2024", category:"Champions",prow:["PO","ChampionsWin","startA"], pcolumn: ["Real Madrid","Man City","UKR"],ylink:"https://www.youtube.com/watch?v=6cyWeWlDd-s"}],</v>
      </c>
      <c r="G327" s="1" t="str">
        <f>IFERROR(_xlfn.XLOOKUP($C327,EuropaL!J:J,EuropaL!K:K),"-")</f>
        <v>-</v>
      </c>
      <c r="H327" s="1" t="str">
        <f>IFERROR(_xlfn.XLOOKUP($C327,WC!J:J,WC!K:K),"-")</f>
        <v>-</v>
      </c>
      <c r="I327" s="1" t="str">
        <f>IFERROR(_xlfn.XLOOKUP($C327,EURO!J:J,EURO!K:K),"-")</f>
        <v>-</v>
      </c>
      <c r="J327" s="1" t="str">
        <f>IFERROR(_xlfn.XLOOKUP($C327,Other!J:J,Other!K:K),"-")</f>
        <v>-</v>
      </c>
      <c r="K327" s="1" t="str">
        <f>IFERROR(_xlfn.XLOOKUP($C327,Premier!J:J,Premier!K:K),"-")</f>
        <v>-</v>
      </c>
      <c r="L327" s="1" t="str">
        <f>IFERROR(_xlfn.XLOOKUP($C327,LaLiga!K:K,LaLiga!L:L),"-")</f>
        <v>-</v>
      </c>
      <c r="M327" s="1" t="str">
        <f>IFERROR(_xlfn.XLOOKUP($C327,SerieA!J:J,SerieA!K:K),"-")</f>
        <v>-</v>
      </c>
    </row>
    <row r="328" spans="1:13" x14ac:dyDescent="0.35">
      <c r="A328" s="3">
        <f t="shared" si="20"/>
        <v>45594</v>
      </c>
      <c r="B328" s="5">
        <f t="shared" si="21"/>
        <v>2</v>
      </c>
      <c r="C328" s="9">
        <f t="shared" si="22"/>
        <v>327</v>
      </c>
      <c r="D328" s="6" t="str" cm="1">
        <f t="array" ref="D328">IFERROR(INDEX(F328:M328, MATCH(TRUE, F328:M328&lt;&gt;"-",0)),"")</f>
        <v>[{order:"327",result:"Liverpool 1-0 Chelsea",playerday:"Luis García Sanz",year:"2005", category:"Champions",prow:["Liverpool","Chelsea","CC"], pcolumn: ["ESP","ChampionsWin","Atletico"],ylink:"https://www.youtube.com/watch?v=pQ1Z7WQVOBc"}],</v>
      </c>
      <c r="E328" s="6" t="str">
        <f t="shared" si="23"/>
        <v>[{"order":"327","result":"Liverpool 1-0 Chelsea","playerday":"Luis García Sanz","year":"2005", "category":"Champions","prow":["Liverpool","Chelsea","CC"], "pcolumn": ["ESP","ChampionsWin","Atletico"],"ylink":"https://www.youtube.com/watch?v=pQ1Z7WQVOBc"}],</v>
      </c>
      <c r="F328" s="1" t="str">
        <f>IFERROR(_xlfn.XLOOKUP(C328,Champions!J:J,Champions!K:K),"-")</f>
        <v>[{order:"327",result:"Liverpool 1-0 Chelsea",playerday:"Luis García Sanz",year:"2005", category:"Champions",prow:["Liverpool","Chelsea","CC"], pcolumn: ["ESP","ChampionsWin","Atletico"],ylink:"https://www.youtube.com/watch?v=pQ1Z7WQVOBc"}],</v>
      </c>
      <c r="G328" s="1" t="str">
        <f>IFERROR(_xlfn.XLOOKUP($C328,EuropaL!J:J,EuropaL!K:K),"-")</f>
        <v>-</v>
      </c>
      <c r="H328" s="1" t="str">
        <f>IFERROR(_xlfn.XLOOKUP($C328,WC!J:J,WC!K:K),"-")</f>
        <v>-</v>
      </c>
      <c r="I328" s="1" t="str">
        <f>IFERROR(_xlfn.XLOOKUP($C328,EURO!J:J,EURO!K:K),"-")</f>
        <v>-</v>
      </c>
      <c r="J328" s="1" t="str">
        <f>IFERROR(_xlfn.XLOOKUP($C328,Other!J:J,Other!K:K),"-")</f>
        <v>-</v>
      </c>
      <c r="K328" s="1" t="str">
        <f>IFERROR(_xlfn.XLOOKUP($C328,Premier!J:J,Premier!K:K),"-")</f>
        <v>-</v>
      </c>
      <c r="L328" s="1" t="str">
        <f>IFERROR(_xlfn.XLOOKUP($C328,LaLiga!K:K,LaLiga!L:L),"-")</f>
        <v>-</v>
      </c>
      <c r="M328" s="1" t="str">
        <f>IFERROR(_xlfn.XLOOKUP($C328,SerieA!J:J,SerieA!K:K),"-")</f>
        <v>-</v>
      </c>
    </row>
    <row r="329" spans="1:13" x14ac:dyDescent="0.35">
      <c r="A329" s="3">
        <f t="shared" si="20"/>
        <v>45595</v>
      </c>
      <c r="B329" s="5">
        <f t="shared" si="21"/>
        <v>3</v>
      </c>
      <c r="C329" s="9">
        <f t="shared" si="22"/>
        <v>328</v>
      </c>
      <c r="D329" s="6" t="str" cm="1">
        <f t="array" ref="D329">IFERROR(INDEX(F329:M329, MATCH(TRUE, F329:M329&lt;&gt;"-",0)),"")</f>
        <v>[{order:"328",result:"Porto 0-1 Man Utd",playerday:"Cristiano Ronaldo",year:"2009", category:"Champions",prow:["POR","DL","ChampionsWin"], pcolumn: ["Porto","Man Utd","saleag"],ylink:"https://www.youtube.com/watch?v=7H56QszsqsI"}],</v>
      </c>
      <c r="E329" s="6" t="str">
        <f t="shared" si="23"/>
        <v>[{"order":"328","result":"Porto 0-1 Man Utd","playerday":"Cristiano Ronaldo","year":"2009", "category":"Champions","prow":["POR","DL","ChampionsWin"], "pcolumn": ["Porto","Man Utd","saleag"],"ylink":"https://www.youtube.com/watch?v=7H56QszsqsI"}],</v>
      </c>
      <c r="F329" s="1" t="str">
        <f>IFERROR(_xlfn.XLOOKUP(C329,Champions!J:J,Champions!K:K),"-")</f>
        <v>[{order:"328",result:"Porto 0-1 Man Utd",playerday:"Cristiano Ronaldo",year:"2009", category:"Champions",prow:["POR","DL","ChampionsWin"], pcolumn: ["Porto","Man Utd","saleag"],ylink:"https://www.youtube.com/watch?v=7H56QszsqsI"}],</v>
      </c>
      <c r="G329" s="1" t="str">
        <f>IFERROR(_xlfn.XLOOKUP($C329,EuropaL!J:J,EuropaL!K:K),"-")</f>
        <v>-</v>
      </c>
      <c r="H329" s="1" t="str">
        <f>IFERROR(_xlfn.XLOOKUP($C329,WC!J:J,WC!K:K),"-")</f>
        <v>-</v>
      </c>
      <c r="I329" s="1" t="str">
        <f>IFERROR(_xlfn.XLOOKUP($C329,EURO!J:J,EURO!K:K),"-")</f>
        <v>-</v>
      </c>
      <c r="J329" s="1" t="str">
        <f>IFERROR(_xlfn.XLOOKUP($C329,Other!J:J,Other!K:K),"-")</f>
        <v>-</v>
      </c>
      <c r="K329" s="1" t="str">
        <f>IFERROR(_xlfn.XLOOKUP($C329,Premier!J:J,Premier!K:K),"-")</f>
        <v>-</v>
      </c>
      <c r="L329" s="1" t="str">
        <f>IFERROR(_xlfn.XLOOKUP($C329,LaLiga!K:K,LaLiga!L:L),"-")</f>
        <v>-</v>
      </c>
      <c r="M329" s="1" t="str">
        <f>IFERROR(_xlfn.XLOOKUP($C329,SerieA!J:J,SerieA!K:K),"-")</f>
        <v>-</v>
      </c>
    </row>
    <row r="330" spans="1:13" x14ac:dyDescent="0.35">
      <c r="A330" s="3">
        <f t="shared" si="20"/>
        <v>45596</v>
      </c>
      <c r="B330" s="5">
        <f t="shared" si="21"/>
        <v>4</v>
      </c>
      <c r="C330" s="9">
        <f t="shared" si="22"/>
        <v>329</v>
      </c>
      <c r="D330" s="6" t="str" cm="1">
        <f t="array" ref="D330">IFERROR(INDEX(F330:M330, MATCH(TRUE, F330:M330&lt;&gt;"-",0)),"")</f>
        <v>[{order:"329",result:"Brazil 3-0 Ghana",playerday:"Ronaldo Nazario",year:"2006", category:"World Cup",prow:["Played WC 2006","DL","Milan"], pcolumn: ["BRA","GHA","Real Madrid"],ylink:"https://www.youtube.com/watch?v=kjPtZDmkhks"}],</v>
      </c>
      <c r="E330" s="6" t="str">
        <f t="shared" si="23"/>
        <v>[{"order":"329","result":"Brazil 3-0 Ghana","playerday":"Ronaldo Nazario","year":"2006", "category":"World Cup","prow":["Played WC 2006","DL","Milan"], "pcolumn": ["BRA","GHA","Real Madrid"],"ylink":"https://www.youtube.com/watch?v=kjPtZDmkhks"}],</v>
      </c>
      <c r="F330" s="1" t="str">
        <f>IFERROR(_xlfn.XLOOKUP(C330,Champions!J:J,Champions!K:K),"-")</f>
        <v>-</v>
      </c>
      <c r="G330" s="1" t="str">
        <f>IFERROR(_xlfn.XLOOKUP($C330,EuropaL!J:J,EuropaL!K:K),"-")</f>
        <v>-</v>
      </c>
      <c r="H330" s="1" t="str">
        <f>IFERROR(_xlfn.XLOOKUP($C330,WC!J:J,WC!K:K),"-")</f>
        <v>[{order:"329",result:"Brazil 3-0 Ghana",playerday:"Ronaldo Nazario",year:"2006", category:"World Cup",prow:["Played WC 2006","DL","Milan"], pcolumn: ["BRA","GHA","Real Madrid"],ylink:"https://www.youtube.com/watch?v=kjPtZDmkhks"}],</v>
      </c>
      <c r="I330" s="1" t="str">
        <f>IFERROR(_xlfn.XLOOKUP($C330,EURO!J:J,EURO!K:K),"-")</f>
        <v>-</v>
      </c>
      <c r="J330" s="1" t="str">
        <f>IFERROR(_xlfn.XLOOKUP($C330,Other!J:J,Other!K:K),"-")</f>
        <v>-</v>
      </c>
      <c r="K330" s="1" t="str">
        <f>IFERROR(_xlfn.XLOOKUP($C330,Premier!J:J,Premier!K:K),"-")</f>
        <v>-</v>
      </c>
      <c r="L330" s="1" t="str">
        <f>IFERROR(_xlfn.XLOOKUP($C330,LaLiga!K:K,LaLiga!L:L),"-")</f>
        <v>-</v>
      </c>
      <c r="M330" s="1" t="str">
        <f>IFERROR(_xlfn.XLOOKUP($C330,SerieA!J:J,SerieA!K:K),"-")</f>
        <v>-</v>
      </c>
    </row>
    <row r="331" spans="1:13" x14ac:dyDescent="0.35">
      <c r="A331" s="3">
        <f t="shared" si="20"/>
        <v>45597</v>
      </c>
      <c r="B331" s="5">
        <f t="shared" si="21"/>
        <v>5</v>
      </c>
      <c r="C331" s="9">
        <f t="shared" si="22"/>
        <v>330</v>
      </c>
      <c r="D331" s="6" t="str" cm="1">
        <f t="array" ref="D331">IFERROR(INDEX(F331:M331, MATCH(TRUE, F331:M331&lt;&gt;"-",0)),"")</f>
        <v>[{order:"330",result:"R. Madrid 2-1 Bayern",playerday:"Joselu Mato",year:"2024", category:"Champions",prow:["ChampionsWin","ESP","Played Euro 2024"], pcolumn: ["Real Madrid","Bayern","startJ"],ylink:"https://www.youtube.com/watch?v=7cEpNIjMO7c"}],</v>
      </c>
      <c r="E331" s="6" t="str">
        <f t="shared" si="23"/>
        <v>[{"order":"330","result":"R. Madrid 2-1 Bayern","playerday":"Joselu Mato","year":"2024", "category":"Champions","prow":["ChampionsWin","ESP","Played Euro 2024"], "pcolumn": ["Real Madrid","Bayern","startJ"],"ylink":"https://www.youtube.com/watch?v=7cEpNIjMO7c"}],</v>
      </c>
      <c r="F331" s="1" t="str">
        <f>IFERROR(_xlfn.XLOOKUP(C331,Champions!J:J,Champions!K:K),"-")</f>
        <v>[{order:"330",result:"R. Madrid 2-1 Bayern",playerday:"Joselu Mato",year:"2024", category:"Champions",prow:["ChampionsWin","ESP","Played Euro 2024"], pcolumn: ["Real Madrid","Bayern","startJ"],ylink:"https://www.youtube.com/watch?v=7cEpNIjMO7c"}],</v>
      </c>
      <c r="G331" s="1" t="str">
        <f>IFERROR(_xlfn.XLOOKUP($C331,EuropaL!J:J,EuropaL!K:K),"-")</f>
        <v>-</v>
      </c>
      <c r="H331" s="1" t="str">
        <f>IFERROR(_xlfn.XLOOKUP($C331,WC!J:J,WC!K:K),"-")</f>
        <v>-</v>
      </c>
      <c r="I331" s="1" t="str">
        <f>IFERROR(_xlfn.XLOOKUP($C331,EURO!J:J,EURO!K:K),"-")</f>
        <v>-</v>
      </c>
      <c r="J331" s="1" t="str">
        <f>IFERROR(_xlfn.XLOOKUP($C331,Other!J:J,Other!K:K),"-")</f>
        <v>-</v>
      </c>
      <c r="K331" s="1" t="str">
        <f>IFERROR(_xlfn.XLOOKUP($C331,Premier!J:J,Premier!K:K),"-")</f>
        <v>-</v>
      </c>
      <c r="L331" s="1" t="str">
        <f>IFERROR(_xlfn.XLOOKUP($C331,LaLiga!K:K,LaLiga!L:L),"-")</f>
        <v>-</v>
      </c>
      <c r="M331" s="1" t="str">
        <f>IFERROR(_xlfn.XLOOKUP($C331,SerieA!J:J,SerieA!K:K),"-")</f>
        <v>-</v>
      </c>
    </row>
    <row r="332" spans="1:13" x14ac:dyDescent="0.35">
      <c r="A332" s="3">
        <f t="shared" si="20"/>
        <v>45598</v>
      </c>
      <c r="B332" s="5">
        <f t="shared" si="21"/>
        <v>6</v>
      </c>
      <c r="C332" s="9">
        <f t="shared" si="22"/>
        <v>331</v>
      </c>
      <c r="D332" s="6" t="str" cm="1">
        <f t="array" ref="D332">IFERROR(INDEX(F332:M332, MATCH(TRUE, F332:M332&lt;&gt;"-",0)),"")</f>
        <v>[{order:"331",result:"Inter 2-0 Juventus",playerday:"Maicon Sisenando",year:"2010", category:"SerieA",prow:["DF","BRA","Roma"], pcolumn: ["Inter","Juventus","SerieAWin"],ylink:"https://www.youtube.com/watch?v=X2AeGxmOqiU"}],</v>
      </c>
      <c r="E332" s="6" t="str">
        <f t="shared" si="23"/>
        <v>[{"order":"331","result":"Inter 2-0 Juventus","playerday":"Maicon Sisenando","year":"2010", "category":"SerieA","prow":["DF","BRA","Roma"], "pcolumn": ["Inter","Juventus","SerieAWin"],"ylink":"https://www.youtube.com/watch?v=X2AeGxmOqiU"}],</v>
      </c>
      <c r="F332" s="1" t="str">
        <f>IFERROR(_xlfn.XLOOKUP(C332,Champions!J:J,Champions!K:K),"-")</f>
        <v>-</v>
      </c>
      <c r="G332" s="1" t="str">
        <f>IFERROR(_xlfn.XLOOKUP($C332,EuropaL!J:J,EuropaL!K:K),"-")</f>
        <v>-</v>
      </c>
      <c r="H332" s="1" t="str">
        <f>IFERROR(_xlfn.XLOOKUP($C332,WC!J:J,WC!K:K),"-")</f>
        <v>-</v>
      </c>
      <c r="I332" s="1" t="str">
        <f>IFERROR(_xlfn.XLOOKUP($C332,EURO!J:J,EURO!K:K),"-")</f>
        <v>-</v>
      </c>
      <c r="J332" s="1" t="str">
        <f>IFERROR(_xlfn.XLOOKUP($C332,Other!J:J,Other!K:K),"-")</f>
        <v>-</v>
      </c>
      <c r="K332" s="1" t="str">
        <f>IFERROR(_xlfn.XLOOKUP($C332,Premier!J:J,Premier!K:K),"-")</f>
        <v>-</v>
      </c>
      <c r="L332" s="1" t="str">
        <f>IFERROR(_xlfn.XLOOKUP($C332,LaLiga!K:K,LaLiga!L:L),"-")</f>
        <v>-</v>
      </c>
      <c r="M332" s="1" t="str">
        <f>IFERROR(_xlfn.XLOOKUP($C332,SerieA!J:J,SerieA!K:K),"-")</f>
        <v>[{order:"331",result:"Inter 2-0 Juventus",playerday:"Maicon Sisenando",year:"2010", category:"SerieA",prow:["DF","BRA","Roma"], pcolumn: ["Inter","Juventus","SerieAWin"],ylink:"https://www.youtube.com/watch?v=X2AeGxmOqiU"}],</v>
      </c>
    </row>
    <row r="333" spans="1:13" x14ac:dyDescent="0.35">
      <c r="A333" s="3">
        <f t="shared" si="20"/>
        <v>45599</v>
      </c>
      <c r="B333" s="5">
        <f t="shared" si="21"/>
        <v>7</v>
      </c>
      <c r="C333" s="9">
        <f t="shared" si="22"/>
        <v>332</v>
      </c>
      <c r="D333" s="6" t="str" cm="1">
        <f t="array" ref="D333">IFERROR(INDEX(F333:M333, MATCH(TRUE, F333:M333&lt;&gt;"-",0)),"")</f>
        <v>[{order:"332",result:"Napoli 2-3 R. Madrid",playerday:"Federico Valverde",year:"2024", category:"Champions",prow:["CC","URU","namehas_V"], pcolumn: ["Real Madrid_matches_100-300","Napoli","ChampionsWin"],ylink:"https://www.youtube.com/watch?v=-T7ahuXSBgE"}],</v>
      </c>
      <c r="E333" s="6" t="str">
        <f t="shared" si="23"/>
        <v>[{"order":"332","result":"Napoli 2-3 R. Madrid","playerday":"Federico Valverde","year":"2024", "category":"Champions","prow":["CC","URU","namehas_V"], "pcolumn": ["Real Madrid_matches_100-300","Napoli","ChampionsWin"],"ylink":"https://www.youtube.com/watch?v=-T7ahuXSBgE"}],</v>
      </c>
      <c r="F333" s="1" t="str">
        <f>IFERROR(_xlfn.XLOOKUP(C333,Champions!J:J,Champions!K:K),"-")</f>
        <v>[{order:"332",result:"Napoli 2-3 R. Madrid",playerday:"Federico Valverde",year:"2024", category:"Champions",prow:["CC","URU","namehas_V"], pcolumn: ["Real Madrid_matches_100-300","Napoli","ChampionsWin"],ylink:"https://www.youtube.com/watch?v=-T7ahuXSBgE"}],</v>
      </c>
      <c r="G333" s="1" t="str">
        <f>IFERROR(_xlfn.XLOOKUP($C333,EuropaL!J:J,EuropaL!K:K),"-")</f>
        <v>-</v>
      </c>
      <c r="H333" s="1" t="str">
        <f>IFERROR(_xlfn.XLOOKUP($C333,WC!J:J,WC!K:K),"-")</f>
        <v>-</v>
      </c>
      <c r="I333" s="1" t="str">
        <f>IFERROR(_xlfn.XLOOKUP($C333,EURO!J:J,EURO!K:K),"-")</f>
        <v>-</v>
      </c>
      <c r="J333" s="1" t="str">
        <f>IFERROR(_xlfn.XLOOKUP($C333,Other!J:J,Other!K:K),"-")</f>
        <v>-</v>
      </c>
      <c r="K333" s="1" t="str">
        <f>IFERROR(_xlfn.XLOOKUP($C333,Premier!J:J,Premier!K:K),"-")</f>
        <v>-</v>
      </c>
      <c r="L333" s="1" t="str">
        <f>IFERROR(_xlfn.XLOOKUP($C333,LaLiga!K:K,LaLiga!L:L),"-")</f>
        <v>-</v>
      </c>
      <c r="M333" s="1" t="str">
        <f>IFERROR(_xlfn.XLOOKUP($C333,SerieA!J:J,SerieA!K:K),"-")</f>
        <v>-</v>
      </c>
    </row>
    <row r="334" spans="1:13" x14ac:dyDescent="0.35">
      <c r="A334" s="3">
        <f t="shared" si="20"/>
        <v>45600</v>
      </c>
      <c r="B334" s="5">
        <f t="shared" si="21"/>
        <v>1</v>
      </c>
      <c r="C334" s="9">
        <f t="shared" si="22"/>
        <v>333</v>
      </c>
      <c r="D334" s="6" t="str" cm="1">
        <f t="array" ref="D334">IFERROR(INDEX(F334:M334, MATCH(TRUE, F334:M334&lt;&gt;"-",0)),"")</f>
        <v>[{order:"333",result:"PSG 4-0 Marseille",playerday:"Achraf Hakimi",year:"2023", category:"Other",prow:["DF","Played WC 2022","ChampionsWin"], pcolumn: ["ParisSG","Marseille","MAR"],ylink:"https://www.youtube.com/watch?v=5347sqzv96s"}],</v>
      </c>
      <c r="E334" s="6" t="str">
        <f t="shared" si="23"/>
        <v>[{"order":"333","result":"PSG 4-0 Marseille","playerday":"Achraf Hakimi","year":"2023", "category":"Other","prow":["DF","Played WC 2022","ChampionsWin"], "pcolumn": ["ParisSG","Marseille","MAR"],"ylink":"https://www.youtube.com/watch?v=5347sqzv96s"}],</v>
      </c>
      <c r="F334" s="1" t="str">
        <f>IFERROR(_xlfn.XLOOKUP(C334,Champions!J:J,Champions!K:K),"-")</f>
        <v>-</v>
      </c>
      <c r="G334" s="1" t="str">
        <f>IFERROR(_xlfn.XLOOKUP($C334,EuropaL!J:J,EuropaL!K:K),"-")</f>
        <v>-</v>
      </c>
      <c r="H334" s="1" t="str">
        <f>IFERROR(_xlfn.XLOOKUP($C334,WC!J:J,WC!K:K),"-")</f>
        <v>-</v>
      </c>
      <c r="I334" s="1" t="str">
        <f>IFERROR(_xlfn.XLOOKUP($C334,EURO!J:J,EURO!K:K),"-")</f>
        <v>-</v>
      </c>
      <c r="J334" s="1" t="str">
        <f>IFERROR(_xlfn.XLOOKUP($C334,Other!J:J,Other!K:K),"-")</f>
        <v>[{order:"333",result:"PSG 4-0 Marseille",playerday:"Achraf Hakimi",year:"2023", category:"Other",prow:["DF","Played WC 2022","ChampionsWin"], pcolumn: ["ParisSG","Marseille","MAR"],ylink:"https://www.youtube.com/watch?v=5347sqzv96s"}],</v>
      </c>
      <c r="K334" s="1" t="str">
        <f>IFERROR(_xlfn.XLOOKUP($C334,Premier!J:J,Premier!K:K),"-")</f>
        <v>-</v>
      </c>
      <c r="L334" s="1" t="str">
        <f>IFERROR(_xlfn.XLOOKUP($C334,LaLiga!K:K,LaLiga!L:L),"-")</f>
        <v>-</v>
      </c>
      <c r="M334" s="1" t="str">
        <f>IFERROR(_xlfn.XLOOKUP($C334,SerieA!J:J,SerieA!K:K),"-")</f>
        <v>-</v>
      </c>
    </row>
    <row r="335" spans="1:13" x14ac:dyDescent="0.35">
      <c r="A335" s="3">
        <f t="shared" si="20"/>
        <v>45601</v>
      </c>
      <c r="B335" s="5">
        <f t="shared" si="21"/>
        <v>2</v>
      </c>
      <c r="C335" s="9">
        <f t="shared" si="22"/>
        <v>334</v>
      </c>
      <c r="D335" s="6" t="str" cm="1">
        <f t="array" ref="D335">IFERROR(INDEX(F335:M335, MATCH(TRUE, F335:M335&lt;&gt;"-",0)),"")</f>
        <v>[{order:"334",result:"England 2-0 Georgia",playerday:"Alan Shearer",year:"1998", category:"World Cup",prow:["DL","DL","DL"], pcolumn: ["Newcastle","Played WC 1998","startA"],ylink:"https://www.youtube.com/watch?v=VOnnlIazIxg"}],</v>
      </c>
      <c r="E335" s="6" t="str">
        <f t="shared" si="23"/>
        <v>[{"order":"334","result":"England 2-0 Georgia","playerday":"Alan Shearer","year":"1998", "category":"World Cup","prow":["DL","DL","DL"], "pcolumn": ["Newcastle","Played WC 1998","startA"],"ylink":"https://www.youtube.com/watch?v=VOnnlIazIxg"}],</v>
      </c>
      <c r="F335" s="1" t="str">
        <f>IFERROR(_xlfn.XLOOKUP(C335,Champions!J:J,Champions!K:K),"-")</f>
        <v>-</v>
      </c>
      <c r="G335" s="1" t="str">
        <f>IFERROR(_xlfn.XLOOKUP($C335,EuropaL!J:J,EuropaL!K:K),"-")</f>
        <v>-</v>
      </c>
      <c r="H335" s="1" t="str">
        <f>IFERROR(_xlfn.XLOOKUP($C335,WC!J:J,WC!K:K),"-")</f>
        <v>[{order:"334",result:"England 2-0 Georgia",playerday:"Alan Shearer",year:"1998", category:"World Cup",prow:["DL","DL","DL"], pcolumn: ["Newcastle","Played WC 1998","startA"],ylink:"https://www.youtube.com/watch?v=VOnnlIazIxg"}],</v>
      </c>
      <c r="I335" s="1" t="str">
        <f>IFERROR(_xlfn.XLOOKUP($C335,EURO!J:J,EURO!K:K),"-")</f>
        <v>-</v>
      </c>
      <c r="J335" s="1" t="str">
        <f>IFERROR(_xlfn.XLOOKUP($C335,Other!J:J,Other!K:K),"-")</f>
        <v>-</v>
      </c>
      <c r="K335" s="1" t="str">
        <f>IFERROR(_xlfn.XLOOKUP($C335,Premier!J:J,Premier!K:K),"-")</f>
        <v>-</v>
      </c>
      <c r="L335" s="1" t="str">
        <f>IFERROR(_xlfn.XLOOKUP($C335,LaLiga!K:K,LaLiga!L:L),"-")</f>
        <v>-</v>
      </c>
      <c r="M335" s="1" t="str">
        <f>IFERROR(_xlfn.XLOOKUP($C335,SerieA!J:J,SerieA!K:K),"-")</f>
        <v>[{order:"334",result:"Genoa 0-1 Milan",playerday:"Olivier Giroud",year:"2023", category:"SerieA",prow:["PO","DL","Milan"], pcolumn: ["FRA","SerieAWin","ITA"],ylink:"https://www.youtube.com/watch?v=UGKhYwy37P4"}],</v>
      </c>
    </row>
    <row r="336" spans="1:13" x14ac:dyDescent="0.35">
      <c r="A336" s="3">
        <f t="shared" si="20"/>
        <v>45602</v>
      </c>
      <c r="B336" s="5">
        <f t="shared" si="21"/>
        <v>3</v>
      </c>
      <c r="C336" s="9">
        <f t="shared" si="22"/>
        <v>335</v>
      </c>
      <c r="D336" s="6" t="str" cm="1">
        <f t="array" ref="D336">IFERROR(INDEX(F336:M336, MATCH(TRUE, F336:M336&lt;&gt;"-",0)),"")</f>
        <v>[{order:"335",result:"Man Utd 4-0 Everton",playerday:"Antonio Valencia",year:"2017", category:"Premier League",prow:["DF","CC","namehas_V"], pcolumn: ["Man Utd_matches_200-500","Everton","ECU"],ylink:"https://www.youtube.com/watch?v=AE_HaANSENQ"}],</v>
      </c>
      <c r="E336" s="6" t="str">
        <f t="shared" si="23"/>
        <v>[{"order":"335","result":"Man Utd 4-0 Everton","playerday":"Antonio Valencia","year":"2017", "category":"Premier League","prow":["DF","CC","namehas_V"], "pcolumn": ["Man Utd_matches_200-500","Everton","ECU"],"ylink":"https://www.youtube.com/watch?v=AE_HaANSENQ"}],</v>
      </c>
      <c r="F336" s="1" t="str">
        <f>IFERROR(_xlfn.XLOOKUP(C336,Champions!J:J,Champions!K:K),"-")</f>
        <v>-</v>
      </c>
      <c r="G336" s="1" t="str">
        <f>IFERROR(_xlfn.XLOOKUP($C336,EuropaL!J:J,EuropaL!K:K),"-")</f>
        <v>-</v>
      </c>
      <c r="H336" s="1" t="str">
        <f>IFERROR(_xlfn.XLOOKUP($C336,WC!J:J,WC!K:K),"-")</f>
        <v>-</v>
      </c>
      <c r="I336" s="1" t="str">
        <f>IFERROR(_xlfn.XLOOKUP($C336,EURO!J:J,EURO!K:K),"-")</f>
        <v>-</v>
      </c>
      <c r="J336" s="1" t="str">
        <f>IFERROR(_xlfn.XLOOKUP($C336,Other!J:J,Other!K:K),"-")</f>
        <v>-</v>
      </c>
      <c r="K336" s="1" t="str">
        <f>IFERROR(_xlfn.XLOOKUP($C336,Premier!J:J,Premier!K:K),"-")</f>
        <v>[{order:"335",result:"Man Utd 4-0 Everton",playerday:"Antonio Valencia",year:"2017", category:"Premier League",prow:["DF","CC","namehas_V"], pcolumn: ["Man Utd_matches_200-500","Everton","ECU"],ylink:"https://www.youtube.com/watch?v=AE_HaANSENQ"}],</v>
      </c>
      <c r="L336" s="1" t="str">
        <f>IFERROR(_xlfn.XLOOKUP($C336,LaLiga!K:K,LaLiga!L:L),"-")</f>
        <v>-</v>
      </c>
      <c r="M336" s="1" t="str">
        <f>IFERROR(_xlfn.XLOOKUP($C336,SerieA!J:J,SerieA!K:K),"-")</f>
        <v>-</v>
      </c>
    </row>
    <row r="337" spans="1:13" x14ac:dyDescent="0.35">
      <c r="A337" s="3">
        <f t="shared" si="20"/>
        <v>45603</v>
      </c>
      <c r="B337" s="5">
        <f t="shared" si="21"/>
        <v>4</v>
      </c>
      <c r="C337" s="9">
        <f t="shared" si="22"/>
        <v>336</v>
      </c>
      <c r="D337" s="6" t="str" cm="1">
        <f t="array" ref="D337">IFERROR(INDEX(F337:M337, MATCH(TRUE, F337:M337&lt;&gt;"-",0)),"")</f>
        <v>[{order:"336",result:"Barcelona 1-1 Sevilla",playerday:"Ronaldinho",year:"2003", category:"LaLiga",prow:["Barcelona","es0005","BRA"], pcolumn: ["Sevilla","Milan","startR"],ylink:"https://www.youtube.com/watch?v=pCXwTqoFaMA"}],</v>
      </c>
      <c r="E337" s="6" t="str">
        <f t="shared" si="23"/>
        <v>[{"order":"336","result":"Barcelona 1-1 Sevilla","playerday":"Ronaldinho","year":"2003", "category":"LaLiga","prow":["Barcelona","es0005","BRA"], "pcolumn": ["Sevilla","Milan","startR"],"ylink":"https://www.youtube.com/watch?v=pCXwTqoFaMA"}],</v>
      </c>
      <c r="F337" s="1" t="str">
        <f>IFERROR(_xlfn.XLOOKUP(C337,Champions!J:J,Champions!K:K),"-")</f>
        <v>-</v>
      </c>
      <c r="G337" s="1" t="str">
        <f>IFERROR(_xlfn.XLOOKUP($C337,EuropaL!J:J,EuropaL!K:K),"-")</f>
        <v>-</v>
      </c>
      <c r="H337" s="1" t="str">
        <f>IFERROR(_xlfn.XLOOKUP($C337,WC!J:J,WC!K:K),"-")</f>
        <v>-</v>
      </c>
      <c r="I337" s="1" t="str">
        <f>IFERROR(_xlfn.XLOOKUP($C337,EURO!J:J,EURO!K:K),"-")</f>
        <v>-</v>
      </c>
      <c r="J337" s="1" t="str">
        <f>IFERROR(_xlfn.XLOOKUP($C337,Other!J:J,Other!K:K),"-")</f>
        <v>-</v>
      </c>
      <c r="K337" s="1" t="str">
        <f>IFERROR(_xlfn.XLOOKUP($C337,Premier!J:J,Premier!K:K),"-")</f>
        <v>-</v>
      </c>
      <c r="L337" s="1" t="str">
        <f>IFERROR(_xlfn.XLOOKUP($C337,LaLiga!K:K,LaLiga!L:L),"-")</f>
        <v>[{order:"336",result:"Barcelona 1-1 Sevilla",playerday:"Ronaldinho",year:"2003", category:"LaLiga",prow:["Barcelona","es0005","BRA"], pcolumn: ["Sevilla","Milan","startR"],ylink:"https://www.youtube.com/watch?v=pCXwTqoFaMA"}],</v>
      </c>
      <c r="M337" s="1" t="str">
        <f>IFERROR(_xlfn.XLOOKUP($C337,SerieA!J:J,SerieA!K:K),"-")</f>
        <v>-</v>
      </c>
    </row>
    <row r="338" spans="1:13" x14ac:dyDescent="0.35">
      <c r="A338" s="3">
        <f t="shared" si="20"/>
        <v>45604</v>
      </c>
      <c r="B338" s="5">
        <f t="shared" si="21"/>
        <v>5</v>
      </c>
      <c r="C338" s="9">
        <f t="shared" si="22"/>
        <v>337</v>
      </c>
      <c r="D338" s="6" t="str" cm="1">
        <f t="array" ref="D338">IFERROR(INDEX(F338:M338, MATCH(TRUE, F338:M338&lt;&gt;"-",0)),"")</f>
        <v>[{order:"337",result:"Iran 1-1 Portugal",playerday:"Ricardo Quaresma",year:"2018", category:"World Cup",prow:["DL","CC","Played WC 2018"], pcolumn: ["namehas_RIC","Porto","Besiktas"],ylink:"https://www.youtube.com/watch?v=NuYZy7bhzwo"}],</v>
      </c>
      <c r="E338" s="6" t="str">
        <f t="shared" si="23"/>
        <v>[{"order":"337","result":"Iran 1-1 Portugal","playerday":"Ricardo Quaresma","year":"2018", "category":"World Cup","prow":["DL","CC","Played WC 2018"], "pcolumn": ["namehas_RIC","Porto","Besiktas"],"ylink":"https://www.youtube.com/watch?v=NuYZy7bhzwo"}],</v>
      </c>
      <c r="F338" s="1" t="str">
        <f>IFERROR(_xlfn.XLOOKUP(C338,Champions!J:J,Champions!K:K),"-")</f>
        <v>-</v>
      </c>
      <c r="G338" s="1" t="str">
        <f>IFERROR(_xlfn.XLOOKUP($C338,EuropaL!J:J,EuropaL!K:K),"-")</f>
        <v>-</v>
      </c>
      <c r="H338" s="1" t="str">
        <f>IFERROR(_xlfn.XLOOKUP($C338,WC!J:J,WC!K:K),"-")</f>
        <v>[{order:"337",result:"Iran 1-1 Portugal",playerday:"Ricardo Quaresma",year:"2018", category:"World Cup",prow:["DL","CC","Played WC 2018"], pcolumn: ["namehas_RIC","Porto","Besiktas"],ylink:"https://www.youtube.com/watch?v=NuYZy7bhzwo"}],</v>
      </c>
      <c r="I338" s="1" t="str">
        <f>IFERROR(_xlfn.XLOOKUP($C338,EURO!J:J,EURO!K:K),"-")</f>
        <v>-</v>
      </c>
      <c r="J338" s="1" t="str">
        <f>IFERROR(_xlfn.XLOOKUP($C338,Other!J:J,Other!K:K),"-")</f>
        <v>-</v>
      </c>
      <c r="K338" s="1" t="str">
        <f>IFERROR(_xlfn.XLOOKUP($C338,Premier!J:J,Premier!K:K),"-")</f>
        <v>-</v>
      </c>
      <c r="L338" s="1" t="str">
        <f>IFERROR(_xlfn.XLOOKUP($C338,LaLiga!K:K,LaLiga!L:L),"-")</f>
        <v>-</v>
      </c>
      <c r="M338" s="1" t="str">
        <f>IFERROR(_xlfn.XLOOKUP($C338,SerieA!J:J,SerieA!K:K),"-")</f>
        <v>-</v>
      </c>
    </row>
    <row r="339" spans="1:13" x14ac:dyDescent="0.35">
      <c r="A339" s="3">
        <f t="shared" si="20"/>
        <v>45605</v>
      </c>
      <c r="B339" s="5">
        <f t="shared" si="21"/>
        <v>6</v>
      </c>
      <c r="C339" s="9">
        <f t="shared" si="22"/>
        <v>338</v>
      </c>
      <c r="D339" s="6" t="str" cm="1">
        <f t="array" ref="D339">IFERROR(INDEX(F339:M339, MATCH(TRUE, F339:M339&lt;&gt;"-",0)),"")</f>
        <v>[{order:"338",result:"Colombia 1-0 Mexico",playerday:"Iván Córdoba",year:"2001", category:"Other",prow:["DF","DF","DF"], pcolumn: ["COL","MEX","SerieAWin"],ylink:"https://www.youtube.com/watch?v=q-jBKHr_pGQ"}],</v>
      </c>
      <c r="E339" s="6" t="str">
        <f t="shared" si="23"/>
        <v>[{"order":"338","result":"Colombia 1-0 Mexico","playerday":"Iván Córdoba","year":"2001", "category":"Other","prow":["DF","DF","DF"], "pcolumn": ["COL","MEX","SerieAWin"],"ylink":"https://www.youtube.com/watch?v=q-jBKHr_pGQ"}],</v>
      </c>
      <c r="F339" s="1" t="str">
        <f>IFERROR(_xlfn.XLOOKUP(C339,Champions!J:J,Champions!K:K),"-")</f>
        <v>-</v>
      </c>
      <c r="G339" s="1" t="str">
        <f>IFERROR(_xlfn.XLOOKUP($C339,EuropaL!J:J,EuropaL!K:K),"-")</f>
        <v>-</v>
      </c>
      <c r="H339" s="1" t="str">
        <f>IFERROR(_xlfn.XLOOKUP($C339,WC!J:J,WC!K:K),"-")</f>
        <v>-</v>
      </c>
      <c r="I339" s="1" t="str">
        <f>IFERROR(_xlfn.XLOOKUP($C339,EURO!J:J,EURO!K:K),"-")</f>
        <v>-</v>
      </c>
      <c r="J339" s="1" t="str">
        <f>IFERROR(_xlfn.XLOOKUP($C339,Other!J:J,Other!K:K),"-")</f>
        <v>[{order:"338",result:"Colombia 1-0 Mexico",playerday:"Iván Córdoba",year:"2001", category:"Other",prow:["DF","DF","DF"], pcolumn: ["COL","MEX","SerieAWin"],ylink:"https://www.youtube.com/watch?v=q-jBKHr_pGQ"}],</v>
      </c>
      <c r="K339" s="1" t="str">
        <f>IFERROR(_xlfn.XLOOKUP($C339,Premier!J:J,Premier!K:K),"-")</f>
        <v>-</v>
      </c>
      <c r="L339" s="1" t="str">
        <f>IFERROR(_xlfn.XLOOKUP($C339,LaLiga!K:K,LaLiga!L:L),"-")</f>
        <v>-</v>
      </c>
      <c r="M339" s="1" t="str">
        <f>IFERROR(_xlfn.XLOOKUP($C339,SerieA!J:J,SerieA!K:K),"-")</f>
        <v>-</v>
      </c>
    </row>
    <row r="340" spans="1:13" x14ac:dyDescent="0.35">
      <c r="A340" s="3">
        <f t="shared" si="20"/>
        <v>45606</v>
      </c>
      <c r="B340" s="5">
        <f t="shared" si="21"/>
        <v>7</v>
      </c>
      <c r="C340" s="9">
        <f t="shared" si="22"/>
        <v>339</v>
      </c>
      <c r="D340" s="6" t="str" cm="1">
        <f t="array" ref="D340">IFERROR(INDEX(F340:M340, MATCH(TRUE, F340:M340&lt;&gt;"-",0)),"")</f>
        <v>[{order:"339",result:"Lyon 4-0 Toulouse",playerday:"Memphis Depay",year:"2022", category:"Other",prow:["LaLigaWin","Barcelona","DL"], pcolumn: ["Lyon","Atletico","NED"],ylink:"https://www.youtube.com/watch?v=c2AEuJqvp10"}],</v>
      </c>
      <c r="E340" s="6" t="str">
        <f t="shared" si="23"/>
        <v>[{"order":"339","result":"Lyon 4-0 Toulouse","playerday":"Memphis Depay","year":"2022", "category":"Other","prow":["LaLigaWin","Barcelona","DL"], "pcolumn": ["Lyon","Atletico","NED"],"ylink":"https://www.youtube.com/watch?v=c2AEuJqvp10"}],</v>
      </c>
      <c r="F340" s="1" t="str">
        <f>IFERROR(_xlfn.XLOOKUP(C340,Champions!J:J,Champions!K:K),"-")</f>
        <v>-</v>
      </c>
      <c r="G340" s="1" t="str">
        <f>IFERROR(_xlfn.XLOOKUP($C340,EuropaL!J:J,EuropaL!K:K),"-")</f>
        <v>-</v>
      </c>
      <c r="H340" s="1" t="str">
        <f>IFERROR(_xlfn.XLOOKUP($C340,WC!J:J,WC!K:K),"-")</f>
        <v>-</v>
      </c>
      <c r="I340" s="1" t="str">
        <f>IFERROR(_xlfn.XLOOKUP($C340,EURO!J:J,EURO!K:K),"-")</f>
        <v>-</v>
      </c>
      <c r="J340" s="1" t="str">
        <f>IFERROR(_xlfn.XLOOKUP($C340,Other!J:J,Other!K:K),"-")</f>
        <v>[{order:"339",result:"Lyon 4-0 Toulouse",playerday:"Memphis Depay",year:"2022", category:"Other",prow:["LaLigaWin","Barcelona","DL"], pcolumn: ["Lyon","Atletico","NED"],ylink:"https://www.youtube.com/watch?v=c2AEuJqvp10"}],</v>
      </c>
      <c r="K340" s="1" t="str">
        <f>IFERROR(_xlfn.XLOOKUP($C340,Premier!J:J,Premier!K:K),"-")</f>
        <v>-</v>
      </c>
      <c r="L340" s="1" t="str">
        <f>IFERROR(_xlfn.XLOOKUP($C340,LaLiga!K:K,LaLiga!L:L),"-")</f>
        <v>-</v>
      </c>
      <c r="M340" s="1" t="str">
        <f>IFERROR(_xlfn.XLOOKUP($C340,SerieA!J:J,SerieA!K:K),"-")</f>
        <v>-</v>
      </c>
    </row>
    <row r="341" spans="1:13" x14ac:dyDescent="0.35">
      <c r="A341" s="3">
        <f t="shared" si="20"/>
        <v>45607</v>
      </c>
      <c r="B341" s="5">
        <f t="shared" si="21"/>
        <v>1</v>
      </c>
      <c r="C341" s="9">
        <f t="shared" si="22"/>
        <v>340</v>
      </c>
      <c r="D341" s="6" t="str" cm="1">
        <f t="array" ref="D341">IFERROR(INDEX(F341:M341, MATCH(TRUE, F341:M341&lt;&gt;"-",0)),"")</f>
        <v>[{order:"340",result:"Bayern 5-1 Wolfsburg",playerday:"Robert Lewandowski",year:"2015", category:"Other",prow:["DL","DL","DL"], pcolumn: ["Bayern_goals_50-500","Wolfsburg","POL"],ylink:"https://www.youtube.com/watch?v=XEfguy2M3yE"}],</v>
      </c>
      <c r="E341" s="6" t="str">
        <f t="shared" si="23"/>
        <v>[{"order":"340","result":"Bayern 5-1 Wolfsburg","playerday":"Robert Lewandowski","year":"2015", "category":"Other","prow":["DL","DL","DL"], "pcolumn": ["Bayern_goals_50-500","Wolfsburg","POL"],"ylink":"https://www.youtube.com/watch?v=XEfguy2M3yE"}],</v>
      </c>
      <c r="F341" s="1" t="str">
        <f>IFERROR(_xlfn.XLOOKUP(C341,Champions!J:J,Champions!K:K),"-")</f>
        <v>-</v>
      </c>
      <c r="G341" s="1" t="str">
        <f>IFERROR(_xlfn.XLOOKUP($C341,EuropaL!J:J,EuropaL!K:K),"-")</f>
        <v>-</v>
      </c>
      <c r="H341" s="1" t="str">
        <f>IFERROR(_xlfn.XLOOKUP($C341,WC!J:J,WC!K:K),"-")</f>
        <v>-</v>
      </c>
      <c r="I341" s="1" t="str">
        <f>IFERROR(_xlfn.XLOOKUP($C341,EURO!J:J,EURO!K:K),"-")</f>
        <v>-</v>
      </c>
      <c r="J341" s="1" t="str">
        <f>IFERROR(_xlfn.XLOOKUP($C341,Other!J:J,Other!K:K),"-")</f>
        <v>[{order:"340",result:"Bayern 5-1 Wolfsburg",playerday:"Robert Lewandowski",year:"2015", category:"Other",prow:["DL","DL","DL"], pcolumn: ["Bayern_goals_50-500","Wolfsburg","POL"],ylink:"https://www.youtube.com/watch?v=XEfguy2M3yE"}],</v>
      </c>
      <c r="K341" s="1" t="str">
        <f>IFERROR(_xlfn.XLOOKUP($C341,Premier!J:J,Premier!K:K),"-")</f>
        <v>-</v>
      </c>
      <c r="L341" s="1" t="str">
        <f>IFERROR(_xlfn.XLOOKUP($C341,LaLiga!K:K,LaLiga!L:L),"-")</f>
        <v>-</v>
      </c>
      <c r="M341" s="1" t="str">
        <f>IFERROR(_xlfn.XLOOKUP($C341,SerieA!J:J,SerieA!K:K),"-")</f>
        <v>-</v>
      </c>
    </row>
    <row r="342" spans="1:13" x14ac:dyDescent="0.35">
      <c r="A342" s="3">
        <f t="shared" si="20"/>
        <v>45608</v>
      </c>
      <c r="B342" s="5">
        <f t="shared" si="21"/>
        <v>2</v>
      </c>
      <c r="C342" s="9">
        <f t="shared" si="22"/>
        <v>341</v>
      </c>
      <c r="D342" s="6" t="str" cm="1">
        <f t="array" ref="D342">IFERROR(INDEX(F342:M342, MATCH(TRUE, F342:M342&lt;&gt;"-",0)),"")</f>
        <v>[{order:"341",result:"Man Utd 0-0 Arsenal",playerday:"Ruud van Nistelrooy",year:"2003", category:"Premier League",prow:["NED","startR","Played Euro 2000"], pcolumn: ["Man Utd","Arsenal","Premier"],ylink:"https://www.youtube.com/watch?v=_ek9oXTXpog"}],</v>
      </c>
      <c r="E342" s="6" t="str">
        <f t="shared" si="23"/>
        <v>[{"order":"341","result":"Man Utd 0-0 Arsenal","playerday":"Ruud van Nistelrooy","year":"2003", "category":"Premier League","prow":["NED","startR","Played Euro 2000"], "pcolumn": ["Man Utd","Arsenal","Premier"],"ylink":"https://www.youtube.com/watch?v=_ek9oXTXpog"}],</v>
      </c>
      <c r="F342" s="1" t="str">
        <f>IFERROR(_xlfn.XLOOKUP(C342,Champions!J:J,Champions!K:K),"-")</f>
        <v>-</v>
      </c>
      <c r="G342" s="1" t="str">
        <f>IFERROR(_xlfn.XLOOKUP($C342,EuropaL!J:J,EuropaL!K:K),"-")</f>
        <v>-</v>
      </c>
      <c r="H342" s="1" t="str">
        <f>IFERROR(_xlfn.XLOOKUP($C342,WC!J:J,WC!K:K),"-")</f>
        <v>-</v>
      </c>
      <c r="I342" s="1" t="str">
        <f>IFERROR(_xlfn.XLOOKUP($C342,EURO!J:J,EURO!K:K),"-")</f>
        <v>-</v>
      </c>
      <c r="J342" s="1" t="str">
        <f>IFERROR(_xlfn.XLOOKUP($C342,Other!J:J,Other!K:K),"-")</f>
        <v>-</v>
      </c>
      <c r="K342" s="1" t="str">
        <f>IFERROR(_xlfn.XLOOKUP($C342,Premier!J:J,Premier!K:K),"-")</f>
        <v>[{order:"341",result:"Man Utd 0-0 Arsenal",playerday:"Ruud van Nistelrooy",year:"2003", category:"Premier League",prow:["NED","startR","Played Euro 2000"], pcolumn: ["Man Utd","Arsenal","Premier"],ylink:"https://www.youtube.com/watch?v=_ek9oXTXpog"}],</v>
      </c>
      <c r="L342" s="1" t="str">
        <f>IFERROR(_xlfn.XLOOKUP($C342,LaLiga!K:K,LaLiga!L:L),"-")</f>
        <v>-</v>
      </c>
      <c r="M342" s="1" t="str">
        <f>IFERROR(_xlfn.XLOOKUP($C342,SerieA!J:J,SerieA!K:K),"-")</f>
        <v>-</v>
      </c>
    </row>
    <row r="343" spans="1:13" x14ac:dyDescent="0.35">
      <c r="A343" s="3">
        <f t="shared" si="20"/>
        <v>45609</v>
      </c>
      <c r="B343" s="5">
        <f t="shared" si="21"/>
        <v>3</v>
      </c>
      <c r="C343" s="9">
        <f t="shared" si="22"/>
        <v>342</v>
      </c>
      <c r="D343" s="6" t="str" cm="1">
        <f t="array" ref="D343">IFERROR(INDEX(F343:M343, MATCH(TRUE, F343:M343&lt;&gt;"-",0)),"")</f>
        <v>[{order:"342",result:"Barcelona 1-0 Inter",playerday:"Samuel Eto'o",year:"2010", category:"Champions",prow:["Played WC 2010","DF","DL"], pcolumn: ["Barcelona","Inter","CMR"],ylink:"https://www.youtube.com/watch?v=b4zgWOAnmag&amp;t=35s"}],</v>
      </c>
      <c r="E343" s="6" t="str">
        <f t="shared" si="23"/>
        <v>[{"order":"342","result":"Barcelona 1-0 Inter","playerday":"Samuel Eto'o","year":"2010", "category":"Champions","prow":["Played WC 2010","DF","DL"], "pcolumn": ["Barcelona","Inter","CMR"],"ylink":"https://www.youtube.com/watch?v=b4zgWOAnmag&amp;t=35s"}],</v>
      </c>
      <c r="F343" s="1" t="str">
        <f>IFERROR(_xlfn.XLOOKUP(C343,Champions!J:J,Champions!K:K),"-")</f>
        <v>[{order:"342",result:"Barcelona 1-0 Inter",playerday:"Samuel Eto'o",year:"2010", category:"Champions",prow:["Played WC 2010","DF","DL"], pcolumn: ["Barcelona","Inter","CMR"],ylink:"https://www.youtube.com/watch?v=b4zgWOAnmag&amp;t=35s"}],</v>
      </c>
      <c r="G343" s="1" t="str">
        <f>IFERROR(_xlfn.XLOOKUP($C343,EuropaL!J:J,EuropaL!K:K),"-")</f>
        <v>-</v>
      </c>
      <c r="H343" s="1" t="str">
        <f>IFERROR(_xlfn.XLOOKUP($C343,WC!J:J,WC!K:K),"-")</f>
        <v>-</v>
      </c>
      <c r="I343" s="1" t="str">
        <f>IFERROR(_xlfn.XLOOKUP($C343,EURO!J:J,EURO!K:K),"-")</f>
        <v>-</v>
      </c>
      <c r="J343" s="1" t="str">
        <f>IFERROR(_xlfn.XLOOKUP($C343,Other!J:J,Other!K:K),"-")</f>
        <v>-</v>
      </c>
      <c r="K343" s="1" t="str">
        <f>IFERROR(_xlfn.XLOOKUP($C343,Premier!J:J,Premier!K:K),"-")</f>
        <v>-</v>
      </c>
      <c r="L343" s="1" t="str">
        <f>IFERROR(_xlfn.XLOOKUP($C343,LaLiga!K:K,LaLiga!L:L),"-")</f>
        <v>-</v>
      </c>
      <c r="M343" s="1" t="str">
        <f>IFERROR(_xlfn.XLOOKUP($C343,SerieA!J:J,SerieA!K:K),"-")</f>
        <v>-</v>
      </c>
    </row>
    <row r="344" spans="1:13" x14ac:dyDescent="0.35">
      <c r="A344" s="3">
        <f t="shared" si="20"/>
        <v>45610</v>
      </c>
      <c r="B344" s="5">
        <f t="shared" si="21"/>
        <v>4</v>
      </c>
      <c r="C344" s="9">
        <f t="shared" si="22"/>
        <v>343</v>
      </c>
      <c r="D344" s="6" t="str" cm="1">
        <f t="array" ref="D344">IFERROR(INDEX(F344:M344, MATCH(TRUE, F344:M344&lt;&gt;"-",0)),"")</f>
        <v>[{order:"343",result:"R. Madrid 2-3 Chelsea",playerday:"Rodrygo",year:"2022", category:"Champions",prow:["Real Madrid","DL","ChampionsWin"], pcolumn: ["Chelsea","BRA","Played WC 2022"],ylink:"https://www.youtube.com/watch?v=ZTREhS_cEf8"}],</v>
      </c>
      <c r="E344" s="6" t="str">
        <f t="shared" si="23"/>
        <v>[{"order":"343","result":"R. Madrid 2-3 Chelsea","playerday":"Rodrygo","year":"2022", "category":"Champions","prow":["Real Madrid","DL","ChampionsWin"], "pcolumn": ["Chelsea","BRA","Played WC 2022"],"ylink":"https://www.youtube.com/watch?v=ZTREhS_cEf8"}],</v>
      </c>
      <c r="F344" s="1" t="str">
        <f>IFERROR(_xlfn.XLOOKUP(C344,Champions!J:J,Champions!K:K),"-")</f>
        <v>[{order:"343",result:"R. Madrid 2-3 Chelsea",playerday:"Rodrygo",year:"2022", category:"Champions",prow:["Real Madrid","DL","ChampionsWin"], pcolumn: ["Chelsea","BRA","Played WC 2022"],ylink:"https://www.youtube.com/watch?v=ZTREhS_cEf8"}],</v>
      </c>
      <c r="G344" s="1" t="str">
        <f>IFERROR(_xlfn.XLOOKUP($C344,EuropaL!J:J,EuropaL!K:K),"-")</f>
        <v>-</v>
      </c>
      <c r="H344" s="1" t="str">
        <f>IFERROR(_xlfn.XLOOKUP($C344,WC!J:J,WC!K:K),"-")</f>
        <v>-</v>
      </c>
      <c r="I344" s="1" t="str">
        <f>IFERROR(_xlfn.XLOOKUP($C344,EURO!J:J,EURO!K:K),"-")</f>
        <v>-</v>
      </c>
      <c r="J344" s="1" t="str">
        <f>IFERROR(_xlfn.XLOOKUP($C344,Other!J:J,Other!K:K),"-")</f>
        <v>-</v>
      </c>
      <c r="K344" s="1" t="str">
        <f>IFERROR(_xlfn.XLOOKUP($C344,Premier!J:J,Premier!K:K),"-")</f>
        <v>-</v>
      </c>
      <c r="L344" s="1" t="str">
        <f>IFERROR(_xlfn.XLOOKUP($C344,LaLiga!K:K,LaLiga!L:L),"-")</f>
        <v>-</v>
      </c>
      <c r="M344" s="1" t="str">
        <f>IFERROR(_xlfn.XLOOKUP($C344,SerieA!J:J,SerieA!K:K),"-")</f>
        <v>-</v>
      </c>
    </row>
    <row r="345" spans="1:13" x14ac:dyDescent="0.35">
      <c r="A345" s="3">
        <f t="shared" si="20"/>
        <v>45611</v>
      </c>
      <c r="B345" s="5">
        <f t="shared" si="21"/>
        <v>5</v>
      </c>
      <c r="C345" s="9">
        <f t="shared" si="22"/>
        <v>344</v>
      </c>
      <c r="D345" s="6" t="str" cm="1">
        <f t="array" ref="D345">IFERROR(INDEX(F345:M345, MATCH(TRUE, F345:M345&lt;&gt;"-",0)),"")</f>
        <v>[{order:"344",result:"Sevilla 1-2 Betis",playerday:"Beñat Etxebarria",year:"2012", category:"LaLiga",prow:["CC","ESP","es1015"], pcolumn: ["Sevilla","Betis","Athletic"],ylink:"https://www.youtube.com/watch?v=FRRU_1wSWTw"}],</v>
      </c>
      <c r="E345" s="6" t="str">
        <f t="shared" si="23"/>
        <v>[{"order":"344","result":"Sevilla 1-2 Betis","playerday":"Beñat Etxebarria","year":"2012", "category":"LaLiga","prow":["CC","ESP","es1015"], "pcolumn": ["Sevilla","Betis","Athletic"],"ylink":"https://www.youtube.com/watch?v=FRRU_1wSWTw"}],</v>
      </c>
      <c r="F345" s="1" t="str">
        <f>IFERROR(_xlfn.XLOOKUP(C345,Champions!J:J,Champions!K:K),"-")</f>
        <v>-</v>
      </c>
      <c r="G345" s="1" t="str">
        <f>IFERROR(_xlfn.XLOOKUP($C345,EuropaL!J:J,EuropaL!K:K),"-")</f>
        <v>-</v>
      </c>
      <c r="H345" s="1" t="str">
        <f>IFERROR(_xlfn.XLOOKUP($C345,WC!J:J,WC!K:K),"-")</f>
        <v>-</v>
      </c>
      <c r="I345" s="1" t="str">
        <f>IFERROR(_xlfn.XLOOKUP($C345,EURO!J:J,EURO!K:K),"-")</f>
        <v>-</v>
      </c>
      <c r="J345" s="1" t="str">
        <f>IFERROR(_xlfn.XLOOKUP($C345,Other!J:J,Other!K:K),"-")</f>
        <v>-</v>
      </c>
      <c r="K345" s="1" t="str">
        <f>IFERROR(_xlfn.XLOOKUP($C345,Premier!J:J,Premier!K:K),"-")</f>
        <v>-</v>
      </c>
      <c r="L345" s="1" t="str">
        <f>IFERROR(_xlfn.XLOOKUP($C345,LaLiga!K:K,LaLiga!L:L),"-")</f>
        <v>[{order:"344",result:"Sevilla 1-2 Betis",playerday:"Beñat Etxebarria",year:"2012", category:"LaLiga",prow:["CC","ESP","es1015"], pcolumn: ["Sevilla","Betis","Athletic"],ylink:"https://www.youtube.com/watch?v=FRRU_1wSWTw"}],</v>
      </c>
      <c r="M345" s="1" t="str">
        <f>IFERROR(_xlfn.XLOOKUP($C345,SerieA!J:J,SerieA!K:K),"-")</f>
        <v>-</v>
      </c>
    </row>
    <row r="346" spans="1:13" x14ac:dyDescent="0.35">
      <c r="A346" s="3">
        <f t="shared" si="20"/>
        <v>45612</v>
      </c>
      <c r="B346" s="5">
        <f t="shared" si="21"/>
        <v>6</v>
      </c>
      <c r="C346" s="9">
        <f t="shared" si="22"/>
        <v>345</v>
      </c>
      <c r="D346" s="6" t="str" cm="1">
        <f t="array" ref="D346">IFERROR(INDEX(F346:M346, MATCH(TRUE, F346:M346&lt;&gt;"-",0)),"")</f>
        <v>[{order:"345",result:"Chile 2-2 Italy",playerday:"Marcelo Salas",year:"1998", category:"World Cup",prow:["Played WC 1998","DL","Juventus"], pcolumn: ["CHI","ITA","it9700"],ylink:"https://www.youtube.com/shorts/J6nQXeLsUS0"}],</v>
      </c>
      <c r="E346" s="6" t="str">
        <f t="shared" si="23"/>
        <v>[{"order":"345","result":"Chile 2-2 Italy","playerday":"Marcelo Salas","year":"1998", "category":"World Cup","prow":["Played WC 1998","DL","Juventus"], "pcolumn": ["CHI","ITA","it9700"],"ylink":"https://www.youtube.com/shorts/J6nQXeLsUS0"}],</v>
      </c>
      <c r="F346" s="1" t="str">
        <f>IFERROR(_xlfn.XLOOKUP(C346,Champions!J:J,Champions!K:K),"-")</f>
        <v>-</v>
      </c>
      <c r="G346" s="1" t="str">
        <f>IFERROR(_xlfn.XLOOKUP($C346,EuropaL!J:J,EuropaL!K:K),"-")</f>
        <v>-</v>
      </c>
      <c r="H346" s="1" t="str">
        <f>IFERROR(_xlfn.XLOOKUP($C346,WC!J:J,WC!K:K),"-")</f>
        <v>[{order:"345",result:"Chile 2-2 Italy",playerday:"Marcelo Salas",year:"1998", category:"World Cup",prow:["Played WC 1998","DL","Juventus"], pcolumn: ["CHI","ITA","it9700"],ylink:"https://www.youtube.com/shorts/J6nQXeLsUS0"}],</v>
      </c>
      <c r="I346" s="1" t="str">
        <f>IFERROR(_xlfn.XLOOKUP($C346,EURO!J:J,EURO!K:K),"-")</f>
        <v>-</v>
      </c>
      <c r="J346" s="1" t="str">
        <f>IFERROR(_xlfn.XLOOKUP($C346,Other!J:J,Other!K:K),"-")</f>
        <v>-</v>
      </c>
      <c r="K346" s="1" t="str">
        <f>IFERROR(_xlfn.XLOOKUP($C346,Premier!J:J,Premier!K:K),"-")</f>
        <v>-</v>
      </c>
      <c r="L346" s="1" t="str">
        <f>IFERROR(_xlfn.XLOOKUP($C346,LaLiga!K:K,LaLiga!L:L),"-")</f>
        <v>-</v>
      </c>
      <c r="M346" s="1" t="str">
        <f>IFERROR(_xlfn.XLOOKUP($C346,SerieA!J:J,SerieA!K:K),"-")</f>
        <v>-</v>
      </c>
    </row>
    <row r="347" spans="1:13" x14ac:dyDescent="0.35">
      <c r="A347" s="3">
        <f t="shared" si="20"/>
        <v>45613</v>
      </c>
      <c r="B347" s="5">
        <f t="shared" si="21"/>
        <v>7</v>
      </c>
      <c r="C347" s="9">
        <f t="shared" si="22"/>
        <v>346</v>
      </c>
      <c r="D347" s="6" t="str" cm="1">
        <f t="array" ref="D347">IFERROR(INDEX(F347:M347, MATCH(TRUE, F347:M347&lt;&gt;"-",0)),"")</f>
        <v>[{order:"346",result:"Uruguay 2-0 Czech Rep",playerday:"Edinson Cavani",year:"2018", category:"Other",prow:["DL","CC","PO"], pcolumn: ["URU","CZE","Napoli"],ylink:"https://www.youtube.com/watch?v=yztoFoA1198"}],</v>
      </c>
      <c r="E347" s="6" t="str">
        <f t="shared" si="23"/>
        <v>[{"order":"346","result":"Uruguay 2-0 Czech Rep","playerday":"Edinson Cavani","year":"2018", "category":"Other","prow":["DL","CC","PO"], "pcolumn": ["URU","CZE","Napoli"],"ylink":"https://www.youtube.com/watch?v=yztoFoA1198"}],</v>
      </c>
      <c r="F347" s="1" t="str">
        <f>IFERROR(_xlfn.XLOOKUP(C347,Champions!J:J,Champions!K:K),"-")</f>
        <v>-</v>
      </c>
      <c r="G347" s="1" t="str">
        <f>IFERROR(_xlfn.XLOOKUP($C347,EuropaL!J:J,EuropaL!K:K),"-")</f>
        <v>-</v>
      </c>
      <c r="H347" s="1" t="str">
        <f>IFERROR(_xlfn.XLOOKUP($C347,WC!J:J,WC!K:K),"-")</f>
        <v>-</v>
      </c>
      <c r="I347" s="1" t="str">
        <f>IFERROR(_xlfn.XLOOKUP($C347,EURO!J:J,EURO!K:K),"-")</f>
        <v>-</v>
      </c>
      <c r="J347" s="1" t="str">
        <f>IFERROR(_xlfn.XLOOKUP($C347,Other!J:J,Other!K:K),"-")</f>
        <v>[{order:"346",result:"Uruguay 2-0 Czech Rep",playerday:"Edinson Cavani",year:"2018", category:"Other",prow:["DL","CC","PO"], pcolumn: ["URU","CZE","Napoli"],ylink:"https://www.youtube.com/watch?v=yztoFoA1198"}],</v>
      </c>
      <c r="K347" s="1" t="str">
        <f>IFERROR(_xlfn.XLOOKUP($C347,Premier!J:J,Premier!K:K),"-")</f>
        <v>-</v>
      </c>
      <c r="L347" s="1" t="str">
        <f>IFERROR(_xlfn.XLOOKUP($C347,LaLiga!K:K,LaLiga!L:L),"-")</f>
        <v>-</v>
      </c>
      <c r="M347" s="1" t="str">
        <f>IFERROR(_xlfn.XLOOKUP($C347,SerieA!J:J,SerieA!K:K),"-")</f>
        <v>-</v>
      </c>
    </row>
    <row r="348" spans="1:13" x14ac:dyDescent="0.35">
      <c r="A348" s="3">
        <f t="shared" si="20"/>
        <v>45614</v>
      </c>
      <c r="B348" s="5">
        <f t="shared" si="21"/>
        <v>1</v>
      </c>
      <c r="C348" s="9">
        <f t="shared" si="22"/>
        <v>347</v>
      </c>
      <c r="D348" s="6" t="str" cm="1">
        <f t="array" ref="D348">IFERROR(INDEX(F348:M348, MATCH(TRUE, F348:M348&lt;&gt;"-",0)),"")</f>
        <v>[{order:"347",result:"Barcelona 7-1 Leverkusen",playerday:"Lionel Messi",year:"2012", category:"Champions",prow:["DL","CC","LaLigaWin"], pcolumn: ["Barcelona","Leverkusen","ChampionsWin"],ylink:"https://www.youtube.com/watch?v=YAy0tg558wE"}],</v>
      </c>
      <c r="E348" s="6" t="str">
        <f t="shared" si="23"/>
        <v>[{"order":"347","result":"Barcelona 7-1 Leverkusen","playerday":"Lionel Messi","year":"2012", "category":"Champions","prow":["DL","CC","LaLigaWin"], "pcolumn": ["Barcelona","Leverkusen","ChampionsWin"],"ylink":"https://www.youtube.com/watch?v=YAy0tg558wE"}],</v>
      </c>
      <c r="F348" s="1" t="str">
        <f>IFERROR(_xlfn.XLOOKUP(C348,Champions!J:J,Champions!K:K),"-")</f>
        <v>[{order:"347",result:"Barcelona 7-1 Leverkusen",playerday:"Lionel Messi",year:"2012", category:"Champions",prow:["DL","CC","LaLigaWin"], pcolumn: ["Barcelona","Leverkusen","ChampionsWin"],ylink:"https://www.youtube.com/watch?v=YAy0tg558wE"}],</v>
      </c>
      <c r="G348" s="1" t="str">
        <f>IFERROR(_xlfn.XLOOKUP($C348,EuropaL!J:J,EuropaL!K:K),"-")</f>
        <v>-</v>
      </c>
      <c r="H348" s="1" t="str">
        <f>IFERROR(_xlfn.XLOOKUP($C348,WC!J:J,WC!K:K),"-")</f>
        <v>-</v>
      </c>
      <c r="I348" s="1" t="str">
        <f>IFERROR(_xlfn.XLOOKUP($C348,EURO!J:J,EURO!K:K),"-")</f>
        <v>-</v>
      </c>
      <c r="J348" s="1" t="str">
        <f>IFERROR(_xlfn.XLOOKUP($C348,Other!J:J,Other!K:K),"-")</f>
        <v>-</v>
      </c>
      <c r="K348" s="1" t="str">
        <f>IFERROR(_xlfn.XLOOKUP($C348,Premier!J:J,Premier!K:K),"-")</f>
        <v>-</v>
      </c>
      <c r="L348" s="1" t="str">
        <f>IFERROR(_xlfn.XLOOKUP($C348,LaLiga!K:K,LaLiga!L:L),"-")</f>
        <v>-</v>
      </c>
      <c r="M348" s="1" t="str">
        <f>IFERROR(_xlfn.XLOOKUP($C348,SerieA!J:J,SerieA!K:K),"-")</f>
        <v>-</v>
      </c>
    </row>
    <row r="349" spans="1:13" x14ac:dyDescent="0.35">
      <c r="A349" s="3">
        <f t="shared" si="20"/>
        <v>45615</v>
      </c>
      <c r="B349" s="5">
        <f t="shared" si="21"/>
        <v>2</v>
      </c>
      <c r="C349" s="9">
        <f t="shared" si="22"/>
        <v>348</v>
      </c>
      <c r="D349" s="6" t="str" cm="1">
        <f t="array" ref="D349">IFERROR(INDEX(F349:M349, MATCH(TRUE, F349:M349&lt;&gt;"-",0)),"")</f>
        <v>[{order:"348",result:"Newcastle 4-4 Arsenal",playerday:"Cheick Tioté",year:"2011", category:"Premier League",prow:["DF","DL","CC"], pcolumn: ["Newcastle","Arsenal","CIV"],ylink:"https://www.youtube.com/watch?v=T0O4QS34SsM"}],</v>
      </c>
      <c r="E349" s="6" t="str">
        <f t="shared" si="23"/>
        <v>[{"order":"348","result":"Newcastle 4-4 Arsenal","playerday":"Cheick Tioté","year":"2011", "category":"Premier League","prow":["DF","DL","CC"], "pcolumn": ["Newcastle","Arsenal","CIV"],"ylink":"https://www.youtube.com/watch?v=T0O4QS34SsM"}],</v>
      </c>
      <c r="F349" s="1" t="str">
        <f>IFERROR(_xlfn.XLOOKUP(C349,Champions!J:J,Champions!K:K),"-")</f>
        <v>-</v>
      </c>
      <c r="G349" s="1" t="str">
        <f>IFERROR(_xlfn.XLOOKUP($C349,EuropaL!J:J,EuropaL!K:K),"-")</f>
        <v>-</v>
      </c>
      <c r="H349" s="1" t="str">
        <f>IFERROR(_xlfn.XLOOKUP($C349,WC!J:J,WC!K:K),"-")</f>
        <v>-</v>
      </c>
      <c r="I349" s="1" t="str">
        <f>IFERROR(_xlfn.XLOOKUP($C349,EURO!J:J,EURO!K:K),"-")</f>
        <v>-</v>
      </c>
      <c r="J349" s="1" t="str">
        <f>IFERROR(_xlfn.XLOOKUP($C349,Other!J:J,Other!K:K),"-")</f>
        <v>-</v>
      </c>
      <c r="K349" s="1" t="str">
        <f>IFERROR(_xlfn.XLOOKUP($C349,Premier!J:J,Premier!K:K),"-")</f>
        <v>[{order:"348",result:"Newcastle 4-4 Arsenal",playerday:"Cheick Tioté",year:"2011", category:"Premier League",prow:["DF","DL","CC"], pcolumn: ["Newcastle","Arsenal","CIV"],ylink:"https://www.youtube.com/watch?v=T0O4QS34SsM"}],</v>
      </c>
      <c r="L349" s="1" t="str">
        <f>IFERROR(_xlfn.XLOOKUP($C349,LaLiga!K:K,LaLiga!L:L),"-")</f>
        <v>-</v>
      </c>
      <c r="M349" s="1" t="str">
        <f>IFERROR(_xlfn.XLOOKUP($C349,SerieA!J:J,SerieA!K:K),"-")</f>
        <v>-</v>
      </c>
    </row>
    <row r="350" spans="1:13" x14ac:dyDescent="0.35">
      <c r="A350" s="3">
        <f t="shared" si="20"/>
        <v>45616</v>
      </c>
      <c r="B350" s="5">
        <f t="shared" si="21"/>
        <v>3</v>
      </c>
      <c r="C350" s="9">
        <f t="shared" si="22"/>
        <v>349</v>
      </c>
      <c r="D350" s="6" t="str" cm="1">
        <f t="array" ref="D350">IFERROR(INDEX(F350:M350, MATCH(TRUE, F350:M350&lt;&gt;"-",0)),"")</f>
        <v>[{order:"349",result:"Bayern 2-0 Raja",playerday:"Thiago Alcántara",year:"2013", category:"Other",prow:["CC","CC","CC"], pcolumn: ["Bayern","MAR","ESP"],ylink:"https://www.youtube.com/watch?v=IDGu3ANxr_A"}],</v>
      </c>
      <c r="E350" s="6" t="str">
        <f t="shared" si="23"/>
        <v>[{"order":"349","result":"Bayern 2-0 Raja","playerday":"Thiago Alcántara","year":"2013", "category":"Other","prow":["CC","CC","CC"], "pcolumn": ["Bayern","MAR","ESP"],"ylink":"https://www.youtube.com/watch?v=IDGu3ANxr_A"}],</v>
      </c>
      <c r="F350" s="1" t="str">
        <f>IFERROR(_xlfn.XLOOKUP(C350,Champions!J:J,Champions!K:K),"-")</f>
        <v>-</v>
      </c>
      <c r="G350" s="1" t="str">
        <f>IFERROR(_xlfn.XLOOKUP($C350,EuropaL!J:J,EuropaL!K:K),"-")</f>
        <v>-</v>
      </c>
      <c r="H350" s="1" t="str">
        <f>IFERROR(_xlfn.XLOOKUP($C350,WC!J:J,WC!K:K),"-")</f>
        <v>-</v>
      </c>
      <c r="I350" s="1" t="str">
        <f>IFERROR(_xlfn.XLOOKUP($C350,EURO!J:J,EURO!K:K),"-")</f>
        <v>-</v>
      </c>
      <c r="J350" s="1" t="str">
        <f>IFERROR(_xlfn.XLOOKUP($C350,Other!J:J,Other!K:K),"-")</f>
        <v>[{order:"349",result:"Bayern 2-0 Raja",playerday:"Thiago Alcántara",year:"2013", category:"Other",prow:["CC","CC","CC"], pcolumn: ["Bayern","MAR","ESP"],ylink:"https://www.youtube.com/watch?v=IDGu3ANxr_A"}],</v>
      </c>
      <c r="K350" s="1" t="str">
        <f>IFERROR(_xlfn.XLOOKUP($C350,Premier!J:J,Premier!K:K),"-")</f>
        <v>-</v>
      </c>
      <c r="L350" s="1" t="str">
        <f>IFERROR(_xlfn.XLOOKUP($C350,LaLiga!K:K,LaLiga!L:L),"-")</f>
        <v>-</v>
      </c>
      <c r="M350" s="1" t="str">
        <f>IFERROR(_xlfn.XLOOKUP($C350,SerieA!J:J,SerieA!K:K),"-")</f>
        <v>-</v>
      </c>
    </row>
    <row r="351" spans="1:13" x14ac:dyDescent="0.35">
      <c r="A351" s="3">
        <f t="shared" si="20"/>
        <v>45617</v>
      </c>
      <c r="B351" s="5">
        <f t="shared" si="21"/>
        <v>4</v>
      </c>
      <c r="C351" s="9">
        <f t="shared" si="22"/>
        <v>350</v>
      </c>
      <c r="D351" s="6" t="str" cm="1">
        <f t="array" ref="D351">IFERROR(INDEX(F351:M351, MATCH(TRUE, F351:M351&lt;&gt;"-",0)),"")</f>
        <v>[{order:"350",result:"Watford 0-1 Liverpool",playerday:"Emre Can",year:"2015", category:"Other",prow:["GER","CC","DF"], pcolumn: ["Liverpool","Juventus","Borussia"],ylink:"https://www.premierleague.com/video/single/403315"}],</v>
      </c>
      <c r="E351" s="6" t="str">
        <f t="shared" si="23"/>
        <v>[{"order":"350","result":"Watford 0-1 Liverpool","playerday":"Emre Can","year":"2015", "category":"Other","prow":["GER","CC","DF"], "pcolumn": ["Liverpool","Juventus","Borussia"],"ylink":"https://www.premierleague.com/video/single/403315"}],</v>
      </c>
      <c r="F351" s="1" t="str">
        <f>IFERROR(_xlfn.XLOOKUP(C351,Champions!J:J,Champions!K:K),"-")</f>
        <v>-</v>
      </c>
      <c r="G351" s="1" t="str">
        <f>IFERROR(_xlfn.XLOOKUP($C351,EuropaL!J:J,EuropaL!K:K),"-")</f>
        <v>-</v>
      </c>
      <c r="H351" s="1" t="str">
        <f>IFERROR(_xlfn.XLOOKUP($C351,WC!J:J,WC!K:K),"-")</f>
        <v>-</v>
      </c>
      <c r="I351" s="1" t="str">
        <f>IFERROR(_xlfn.XLOOKUP($C351,EURO!J:J,EURO!K:K),"-")</f>
        <v>-</v>
      </c>
      <c r="J351" s="1" t="str">
        <f>IFERROR(_xlfn.XLOOKUP($C351,Other!J:J,Other!K:K),"-")</f>
        <v>[{order:"350",result:"Watford 0-1 Liverpool",playerday:"Emre Can",year:"2015", category:"Other",prow:["GER","CC","DF"], pcolumn: ["Liverpool","Juventus","Borussia"],ylink:"https://www.premierleague.com/video/single/403315"}],</v>
      </c>
      <c r="K351" s="1" t="str">
        <f>IFERROR(_xlfn.XLOOKUP($C351,Premier!J:J,Premier!K:K),"-")</f>
        <v>-</v>
      </c>
      <c r="L351" s="1" t="str">
        <f>IFERROR(_xlfn.XLOOKUP($C351,LaLiga!K:K,LaLiga!L:L),"-")</f>
        <v>-</v>
      </c>
      <c r="M351" s="1" t="str">
        <f>IFERROR(_xlfn.XLOOKUP($C351,SerieA!J:J,SerieA!K:K),"-")</f>
        <v>-</v>
      </c>
    </row>
    <row r="352" spans="1:13" x14ac:dyDescent="0.35">
      <c r="A352" s="3">
        <f t="shared" si="20"/>
        <v>45618</v>
      </c>
      <c r="B352" s="5">
        <f t="shared" si="21"/>
        <v>5</v>
      </c>
      <c r="C352" s="9">
        <f t="shared" si="22"/>
        <v>351</v>
      </c>
      <c r="D352" s="6" t="str" cm="1">
        <f t="array" ref="D352">IFERROR(INDEX(F352:M352, MATCH(TRUE, F352:M352&lt;&gt;"-",0)),"")</f>
        <v>[{order:"351",result:"Barcelona 5-0 Panathinaikos",playerday:"Samuel Eto'o",year:"2005", category:"Champions",prow:["DL","DL","DL"], pcolumn: ["CMR","GRE","Barcelona"],ylink:"https://www.youtube.com/watch?v=CMfvERZr56k"}],</v>
      </c>
      <c r="E352" s="6" t="str">
        <f t="shared" si="23"/>
        <v>[{"order":"351","result":"Barcelona 5-0 Panathinaikos","playerday":"Samuel Eto'o","year":"2005", "category":"Champions","prow":["DL","DL","DL"], "pcolumn": ["CMR","GRE","Barcelona"],"ylink":"https://www.youtube.com/watch?v=CMfvERZr56k"}],</v>
      </c>
      <c r="F352" s="1" t="str">
        <f>IFERROR(_xlfn.XLOOKUP(C352,Champions!J:J,Champions!K:K),"-")</f>
        <v>[{order:"351",result:"Barcelona 5-0 Panathinaikos",playerday:"Samuel Eto'o",year:"2005", category:"Champions",prow:["DL","DL","DL"], pcolumn: ["CMR","GRE","Barcelona"],ylink:"https://www.youtube.com/watch?v=CMfvERZr56k"}],</v>
      </c>
      <c r="G352" s="1" t="str">
        <f>IFERROR(_xlfn.XLOOKUP($C352,EuropaL!J:J,EuropaL!K:K),"-")</f>
        <v>-</v>
      </c>
      <c r="H352" s="1" t="str">
        <f>IFERROR(_xlfn.XLOOKUP($C352,WC!J:J,WC!K:K),"-")</f>
        <v>-</v>
      </c>
      <c r="I352" s="1" t="str">
        <f>IFERROR(_xlfn.XLOOKUP($C352,EURO!J:J,EURO!K:K),"-")</f>
        <v>-</v>
      </c>
      <c r="J352" s="1" t="str">
        <f>IFERROR(_xlfn.XLOOKUP($C352,Other!J:J,Other!K:K),"-")</f>
        <v>-</v>
      </c>
      <c r="K352" s="1" t="str">
        <f>IFERROR(_xlfn.XLOOKUP($C352,Premier!J:J,Premier!K:K),"-")</f>
        <v>-</v>
      </c>
      <c r="L352" s="1" t="str">
        <f>IFERROR(_xlfn.XLOOKUP($C352,LaLiga!K:K,LaLiga!L:L),"-")</f>
        <v>-</v>
      </c>
      <c r="M352" s="1" t="str">
        <f>IFERROR(_xlfn.XLOOKUP($C352,SerieA!J:J,SerieA!K:K),"-")</f>
        <v>-</v>
      </c>
    </row>
    <row r="353" spans="1:13" x14ac:dyDescent="0.35">
      <c r="A353" s="3">
        <f t="shared" si="20"/>
        <v>45619</v>
      </c>
      <c r="B353" s="5">
        <f t="shared" si="21"/>
        <v>6</v>
      </c>
      <c r="C353" s="9">
        <f t="shared" si="22"/>
        <v>352</v>
      </c>
      <c r="D353" s="6" t="str" cm="1">
        <f t="array" ref="D353">IFERROR(INDEX(F353:M353, MATCH(TRUE, F353:M353&lt;&gt;"-",0)),"")</f>
        <v>[{order:"352",result:"R. Madrid 7-0 Las Palmas",playerday:"Fernando Morientes",year:"2002", category:"LaLiga",prow:["ESP","LaLigaWin","Played WC 2002"], pcolumn: ["Real Madrid_goals_50-200","es0005","Monaco"],ylink:"https://www.youtube.com/watch?v=5Tjg7OLnM_g"}],</v>
      </c>
      <c r="E353" s="6" t="str">
        <f t="shared" si="23"/>
        <v>[{"order":"352","result":"R. Madrid 7-0 Las Palmas","playerday":"Fernando Morientes","year":"2002", "category":"LaLiga","prow":["ESP","LaLigaWin","Played WC 2002"], "pcolumn": ["Real Madrid_goals_50-200","es0005","Monaco"],"ylink":"https://www.youtube.com/watch?v=5Tjg7OLnM_g"}],</v>
      </c>
      <c r="F353" s="1" t="str">
        <f>IFERROR(_xlfn.XLOOKUP(C353,Champions!J:J,Champions!K:K),"-")</f>
        <v>-</v>
      </c>
      <c r="G353" s="1" t="str">
        <f>IFERROR(_xlfn.XLOOKUP($C353,EuropaL!J:J,EuropaL!K:K),"-")</f>
        <v>-</v>
      </c>
      <c r="H353" s="1" t="str">
        <f>IFERROR(_xlfn.XLOOKUP($C353,WC!J:J,WC!K:K),"-")</f>
        <v>-</v>
      </c>
      <c r="I353" s="1" t="str">
        <f>IFERROR(_xlfn.XLOOKUP($C353,EURO!J:J,EURO!K:K),"-")</f>
        <v>-</v>
      </c>
      <c r="J353" s="1" t="str">
        <f>IFERROR(_xlfn.XLOOKUP($C353,Other!J:J,Other!K:K),"-")</f>
        <v>-</v>
      </c>
      <c r="K353" s="1" t="str">
        <f>IFERROR(_xlfn.XLOOKUP($C353,Premier!J:J,Premier!K:K),"-")</f>
        <v>-</v>
      </c>
      <c r="L353" s="1" t="str">
        <f>IFERROR(_xlfn.XLOOKUP($C353,LaLiga!K:K,LaLiga!L:L),"-")</f>
        <v>[{order:"352",result:"R. Madrid 7-0 Las Palmas",playerday:"Fernando Morientes",year:"2002", category:"LaLiga",prow:["ESP","LaLigaWin","Played WC 2002"], pcolumn: ["Real Madrid_goals_50-200","es0005","Monaco"],ylink:"https://www.youtube.com/watch?v=5Tjg7OLnM_g"}],</v>
      </c>
      <c r="M353" s="1" t="str">
        <f>IFERROR(_xlfn.XLOOKUP($C353,SerieA!J:J,SerieA!K:K),"-")</f>
        <v>-</v>
      </c>
    </row>
    <row r="354" spans="1:13" x14ac:dyDescent="0.35">
      <c r="A354" s="3">
        <f t="shared" si="20"/>
        <v>45620</v>
      </c>
      <c r="B354" s="5">
        <f t="shared" si="21"/>
        <v>7</v>
      </c>
      <c r="C354" s="9">
        <f t="shared" si="22"/>
        <v>353</v>
      </c>
      <c r="D354" s="6" t="str" cm="1">
        <f t="array" ref="D354">IFERROR(INDEX(F354:M354, MATCH(TRUE, F354:M354&lt;&gt;"-",0)),"")</f>
        <v>[{order:"353",result:"Parma 2-1 Bari",playerday:"Juan Sebastián Verón",year:"1999", category:"SerieA",prow:["ARG","SerieAWin","it9700"], pcolumn: ["Parma","Man Utd","startJ"],ylink:"https://youtu.be/g30M0G1DuD0?si=msOD2Yo9tC54-NOY&amp;t=50"}],</v>
      </c>
      <c r="E354" s="6" t="str">
        <f t="shared" si="23"/>
        <v>[{"order":"353","result":"Parma 2-1 Bari","playerday":"Juan Sebastián Verón","year":"1999", "category":"SerieA","prow":["ARG","SerieAWin","it9700"], "pcolumn": ["Parma","Man Utd","startJ"],"ylink":"https://youtu.be/g30M0G1DuD0?si=msOD2Yo9tC54-NOY&amp;t=50"}],</v>
      </c>
      <c r="F354" s="1" t="str">
        <f>IFERROR(_xlfn.XLOOKUP(C354,Champions!J:J,Champions!K:K),"-")</f>
        <v>-</v>
      </c>
      <c r="G354" s="1" t="str">
        <f>IFERROR(_xlfn.XLOOKUP($C354,EuropaL!J:J,EuropaL!K:K),"-")</f>
        <v>-</v>
      </c>
      <c r="H354" s="1" t="str">
        <f>IFERROR(_xlfn.XLOOKUP($C354,WC!J:J,WC!K:K),"-")</f>
        <v>-</v>
      </c>
      <c r="I354" s="1" t="str">
        <f>IFERROR(_xlfn.XLOOKUP($C354,EURO!J:J,EURO!K:K),"-")</f>
        <v>-</v>
      </c>
      <c r="J354" s="1" t="str">
        <f>IFERROR(_xlfn.XLOOKUP($C354,Other!J:J,Other!K:K),"-")</f>
        <v>-</v>
      </c>
      <c r="K354" s="1" t="str">
        <f>IFERROR(_xlfn.XLOOKUP($C354,Premier!J:J,Premier!K:K),"-")</f>
        <v>-</v>
      </c>
      <c r="L354" s="1" t="str">
        <f>IFERROR(_xlfn.XLOOKUP($C354,LaLiga!K:K,LaLiga!L:L),"-")</f>
        <v>-</v>
      </c>
      <c r="M354" s="1" t="str">
        <f>IFERROR(_xlfn.XLOOKUP($C354,SerieA!J:J,SerieA!K:K),"-")</f>
        <v>[{order:"353",result:"Parma 2-1 Bari",playerday:"Juan Sebastián Verón",year:"1999", category:"SerieA",prow:["ARG","SerieAWin","it9700"], pcolumn: ["Parma","Man Utd","startJ"],ylink:"https://youtu.be/g30M0G1DuD0?si=msOD2Yo9tC54-NOY&amp;t=50"}],</v>
      </c>
    </row>
    <row r="355" spans="1:13" x14ac:dyDescent="0.35">
      <c r="A355" s="3">
        <f t="shared" si="20"/>
        <v>45621</v>
      </c>
      <c r="B355" s="5">
        <f t="shared" si="21"/>
        <v>1</v>
      </c>
      <c r="C355" s="9">
        <f t="shared" si="22"/>
        <v>354</v>
      </c>
      <c r="D355" s="6" t="str" cm="1">
        <f t="array" ref="D355">IFERROR(INDEX(F355:M355, MATCH(TRUE, F355:M355&lt;&gt;"-",0)),"")</f>
        <v>[{order:"354",result:"France 1-1 South Korea",playerday:"Park Ji-sung",year:"2006", category:"World Cup",prow:["Played WC 2006","CC","DL"], pcolumn: ["FRA","KOR","GER"],ylink:"https://www.youtube.com/watch?v=RwPp3xkl-BU"}],</v>
      </c>
      <c r="E355" s="6" t="str">
        <f t="shared" si="23"/>
        <v>[{"order":"354","result":"France 1-1 South Korea","playerday":"Park Ji-sung","year":"2006", "category":"World Cup","prow":["Played WC 2006","CC","DL"], "pcolumn": ["FRA","KOR","GER"],"ylink":"https://www.youtube.com/watch?v=RwPp3xkl-BU"}],</v>
      </c>
      <c r="F355" s="1" t="str">
        <f>IFERROR(_xlfn.XLOOKUP(C355,Champions!J:J,Champions!K:K),"-")</f>
        <v>-</v>
      </c>
      <c r="G355" s="1" t="str">
        <f>IFERROR(_xlfn.XLOOKUP($C355,EuropaL!J:J,EuropaL!K:K),"-")</f>
        <v>-</v>
      </c>
      <c r="H355" s="1" t="str">
        <f>IFERROR(_xlfn.XLOOKUP($C355,WC!J:J,WC!K:K),"-")</f>
        <v>[{order:"354",result:"France 1-1 South Korea",playerday:"Park Ji-sung",year:"2006", category:"World Cup",prow:["Played WC 2006","CC","DL"], pcolumn: ["FRA","KOR","GER"],ylink:"https://www.youtube.com/watch?v=RwPp3xkl-BU"}],</v>
      </c>
      <c r="I355" s="1" t="str">
        <f>IFERROR(_xlfn.XLOOKUP($C355,EURO!J:J,EURO!K:K),"-")</f>
        <v>-</v>
      </c>
      <c r="J355" s="1" t="str">
        <f>IFERROR(_xlfn.XLOOKUP($C355,Other!J:J,Other!K:K),"-")</f>
        <v>-</v>
      </c>
      <c r="K355" s="1" t="str">
        <f>IFERROR(_xlfn.XLOOKUP($C355,Premier!J:J,Premier!K:K),"-")</f>
        <v>-</v>
      </c>
      <c r="L355" s="1" t="str">
        <f>IFERROR(_xlfn.XLOOKUP($C355,LaLiga!K:K,LaLiga!L:L),"-")</f>
        <v>-</v>
      </c>
      <c r="M355" s="1" t="str">
        <f>IFERROR(_xlfn.XLOOKUP($C355,SerieA!J:J,SerieA!K:K),"-")</f>
        <v>-</v>
      </c>
    </row>
    <row r="356" spans="1:13" x14ac:dyDescent="0.35">
      <c r="A356" s="676">
        <f t="shared" si="20"/>
        <v>45622</v>
      </c>
      <c r="B356" s="677">
        <f t="shared" si="21"/>
        <v>2</v>
      </c>
      <c r="C356" s="9">
        <f t="shared" si="22"/>
        <v>355</v>
      </c>
      <c r="D356" s="6" t="str" cm="1">
        <f t="array" ref="D356">IFERROR(INDEX(F356:M356, MATCH(TRUE, F356:M356&lt;&gt;"-",0)),"")</f>
        <v>[{order:"355",result:"Spain 2-0 England",playerday:"Mario Gaspar",year:"2015", category:"Other",prow:["DF","namehas_M","namehas_G"], pcolumn: ["ESP","ENG","Villarreal"],ylink:"https://www.youtube.com/watch?v=63Qkr3Sz8qk"}],</v>
      </c>
      <c r="E356" s="6" t="str">
        <f t="shared" si="23"/>
        <v>[{"order":"355","result":"Spain 2-0 England","playerday":"Mario Gaspar","year":"2015", "category":"Other","prow":["DF","namehas_M","namehas_G"], "pcolumn": ["ESP","ENG","Villarreal"],"ylink":"https://www.youtube.com/watch?v=63Qkr3Sz8qk"}],</v>
      </c>
      <c r="F356" s="1" t="str">
        <f>IFERROR(_xlfn.XLOOKUP(C356,Champions!J:J,Champions!K:K),"-")</f>
        <v>-</v>
      </c>
      <c r="G356" s="1" t="str">
        <f>IFERROR(_xlfn.XLOOKUP($C356,EuropaL!J:J,EuropaL!K:K),"-")</f>
        <v>-</v>
      </c>
      <c r="H356" s="1" t="str">
        <f>IFERROR(_xlfn.XLOOKUP($C356,WC!J:J,WC!K:K),"-")</f>
        <v>-</v>
      </c>
      <c r="I356" s="1" t="str">
        <f>IFERROR(_xlfn.XLOOKUP($C356,EURO!J:J,EURO!K:K),"-")</f>
        <v>-</v>
      </c>
      <c r="J356" s="1" t="str">
        <f>IFERROR(_xlfn.XLOOKUP($C356,Other!J:J,Other!K:K),"-")</f>
        <v>[{order:"355",result:"Spain 2-0 England",playerday:"Mario Gaspar",year:"2015", category:"Other",prow:["DF","namehas_M","namehas_G"], pcolumn: ["ESP","ENG","Villarreal"],ylink:"https://www.youtube.com/watch?v=63Qkr3Sz8qk"}],</v>
      </c>
      <c r="K356" s="1" t="str">
        <f>IFERROR(_xlfn.XLOOKUP($C356,Premier!J:J,Premier!K:K),"-")</f>
        <v>-</v>
      </c>
      <c r="L356" s="1" t="str">
        <f>IFERROR(_xlfn.XLOOKUP($C356,LaLiga!K:K,LaLiga!L:L),"-")</f>
        <v>-</v>
      </c>
      <c r="M356" s="1" t="str">
        <f>IFERROR(_xlfn.XLOOKUP($C356,SerieA!J:J,SerieA!K:K),"-")</f>
        <v>-</v>
      </c>
    </row>
    <row r="357" spans="1:13" x14ac:dyDescent="0.35">
      <c r="A357" s="3">
        <f t="shared" si="20"/>
        <v>45623</v>
      </c>
      <c r="B357" s="5">
        <f t="shared" si="21"/>
        <v>3</v>
      </c>
      <c r="C357" s="9">
        <f t="shared" si="22"/>
        <v>356</v>
      </c>
      <c r="D357" s="6" t="str" cm="1">
        <f t="array" ref="D357">IFERROR(INDEX(F357:M357, MATCH(TRUE, F357:M357&lt;&gt;"-",0)),"")</f>
        <v>[{order:"356",result:"Kashima 1-3 R. Madrid",playerday:"Gareth Bale",year:"2018", category:"Other",prow:["DL","DF","CC"], pcolumn: ["JPN","WAL","Real Madrid_matches_100-300"],ylink:"https://www.youtube.com/watch?v=Cj_rUYChyRc"}],</v>
      </c>
      <c r="E357" s="6" t="str">
        <f t="shared" si="23"/>
        <v>[{"order":"356","result":"Kashima 1-3 R. Madrid","playerday":"Gareth Bale","year":"2018", "category":"Other","prow":["DL","DF","CC"], "pcolumn": ["JPN","WAL","Real Madrid_matches_100-300"],"ylink":"https://www.youtube.com/watch?v=Cj_rUYChyRc"}],</v>
      </c>
      <c r="F357" s="1" t="str">
        <f>IFERROR(_xlfn.XLOOKUP(C357,Champions!J:J,Champions!K:K),"-")</f>
        <v>-</v>
      </c>
      <c r="G357" s="1" t="str">
        <f>IFERROR(_xlfn.XLOOKUP($C357,EuropaL!J:J,EuropaL!K:K),"-")</f>
        <v>-</v>
      </c>
      <c r="H357" s="1" t="str">
        <f>IFERROR(_xlfn.XLOOKUP($C357,WC!J:J,WC!K:K),"-")</f>
        <v>-</v>
      </c>
      <c r="I357" s="1" t="str">
        <f>IFERROR(_xlfn.XLOOKUP($C357,EURO!J:J,EURO!K:K),"-")</f>
        <v>-</v>
      </c>
      <c r="J357" s="1" t="str">
        <f>IFERROR(_xlfn.XLOOKUP($C357,Other!J:J,Other!K:K),"-")</f>
        <v>[{order:"356",result:"Kashima 1-3 R. Madrid",playerday:"Gareth Bale",year:"2018", category:"Other",prow:["DL","DF","CC"], pcolumn: ["JPN","WAL","Real Madrid_matches_100-300"],ylink:"https://www.youtube.com/watch?v=Cj_rUYChyRc"}],</v>
      </c>
      <c r="K357" s="1" t="str">
        <f>IFERROR(_xlfn.XLOOKUP($C357,Premier!J:J,Premier!K:K),"-")</f>
        <v>-</v>
      </c>
      <c r="L357" s="1" t="str">
        <f>IFERROR(_xlfn.XLOOKUP($C357,LaLiga!K:K,LaLiga!L:L),"-")</f>
        <v>-</v>
      </c>
      <c r="M357" s="1" t="str">
        <f>IFERROR(_xlfn.XLOOKUP($C357,SerieA!J:J,SerieA!K:K),"-")</f>
        <v>-</v>
      </c>
    </row>
    <row r="358" spans="1:13" x14ac:dyDescent="0.35">
      <c r="A358" s="3">
        <f t="shared" si="20"/>
        <v>45624</v>
      </c>
      <c r="B358" s="5">
        <f t="shared" si="21"/>
        <v>4</v>
      </c>
      <c r="C358" s="9">
        <f t="shared" si="22"/>
        <v>357</v>
      </c>
      <c r="D358" s="6" t="str" cm="1">
        <f t="array" ref="D358">IFERROR(INDEX(F358:M358, MATCH(TRUE, F358:M358&lt;&gt;"-",0)),"")</f>
        <v>[{order:"357",result:"Paraguay 0-1 Spain",playerday:"David Villa",year:"2010", category:"World Cup",prow:["DL","WC01","ESP"], pcolumn: ["austra","Played WC 2010","Valencia"],ylink:"https://www.youtube.com/watch?v=NJU5GlKVETc"}],</v>
      </c>
      <c r="E358" s="6" t="str">
        <f t="shared" si="23"/>
        <v>[{"order":"357","result":"Paraguay 0-1 Spain","playerday":"David Villa","year":"2010", "category":"World Cup","prow":["DL","WC01","ESP"], "pcolumn": ["austra","Played WC 2010","Valencia"],"ylink":"https://www.youtube.com/watch?v=NJU5GlKVETc"}],</v>
      </c>
      <c r="F358" s="1" t="str">
        <f>IFERROR(_xlfn.XLOOKUP(C358,Champions!J:J,Champions!K:K),"-")</f>
        <v>-</v>
      </c>
      <c r="G358" s="1" t="str">
        <f>IFERROR(_xlfn.XLOOKUP($C358,EuropaL!J:J,EuropaL!K:K),"-")</f>
        <v>-</v>
      </c>
      <c r="H358" s="1" t="str">
        <f>IFERROR(_xlfn.XLOOKUP($C358,WC!J:J,WC!K:K),"-")</f>
        <v>[{order:"357",result:"Paraguay 0-1 Spain",playerday:"David Villa",year:"2010", category:"World Cup",prow:["DL","WC01","ESP"], pcolumn: ["austra","Played WC 2010","Valencia"],ylink:"https://www.youtube.com/watch?v=NJU5GlKVETc"}],</v>
      </c>
      <c r="I358" s="1" t="str">
        <f>IFERROR(_xlfn.XLOOKUP($C358,EURO!J:J,EURO!K:K),"-")</f>
        <v>-</v>
      </c>
      <c r="J358" s="1" t="str">
        <f>IFERROR(_xlfn.XLOOKUP($C358,Other!J:J,Other!K:K),"-")</f>
        <v>-</v>
      </c>
      <c r="K358" s="1" t="str">
        <f>IFERROR(_xlfn.XLOOKUP($C358,Premier!J:J,Premier!K:K),"-")</f>
        <v>-</v>
      </c>
      <c r="L358" s="1" t="str">
        <f>IFERROR(_xlfn.XLOOKUP($C358,LaLiga!K:K,LaLiga!L:L),"-")</f>
        <v>-</v>
      </c>
      <c r="M358" s="1" t="str">
        <f>IFERROR(_xlfn.XLOOKUP($C358,SerieA!J:J,SerieA!K:K),"-")</f>
        <v>-</v>
      </c>
    </row>
    <row r="359" spans="1:13" x14ac:dyDescent="0.35">
      <c r="A359" s="3">
        <f t="shared" si="20"/>
        <v>45625</v>
      </c>
      <c r="B359" s="5">
        <f t="shared" si="21"/>
        <v>5</v>
      </c>
      <c r="C359" s="9">
        <f t="shared" si="22"/>
        <v>358</v>
      </c>
      <c r="D359" s="6" t="str" cm="1">
        <f t="array" ref="D359">IFERROR(INDEX(F359:M359, MATCH(TRUE, F359:M359&lt;&gt;"-",0)),"")</f>
        <v>[{order:"358",result:"Milan 1-0 Cagliari",playerday:"Sandro Tonali",year:"2021", category:"SerieA",prow:["CC","startS","ITA"], pcolumn: ["Milan","Newcastle","SerieAWin"],ylink:"https://www.youtube.com/shorts/gBOz0SjtXeE"}],</v>
      </c>
      <c r="E359" s="6" t="str">
        <f t="shared" si="23"/>
        <v>[{"order":"358","result":"Milan 1-0 Cagliari","playerday":"Sandro Tonali","year":"2021", "category":"SerieA","prow":["CC","startS","ITA"], "pcolumn": ["Milan","Newcastle","SerieAWin"],"ylink":"https://www.youtube.com/shorts/gBOz0SjtXeE"}],</v>
      </c>
      <c r="F359" s="1" t="str">
        <f>IFERROR(_xlfn.XLOOKUP(C359,Champions!J:J,Champions!K:K),"-")</f>
        <v>-</v>
      </c>
      <c r="G359" s="1" t="str">
        <f>IFERROR(_xlfn.XLOOKUP($C359,EuropaL!J:J,EuropaL!K:K),"-")</f>
        <v>-</v>
      </c>
      <c r="H359" s="1" t="str">
        <f>IFERROR(_xlfn.XLOOKUP($C359,WC!J:J,WC!K:K),"-")</f>
        <v>-</v>
      </c>
      <c r="I359" s="1" t="str">
        <f>IFERROR(_xlfn.XLOOKUP($C359,EURO!J:J,EURO!K:K),"-")</f>
        <v>-</v>
      </c>
      <c r="J359" s="1" t="str">
        <f>IFERROR(_xlfn.XLOOKUP($C359,Other!J:J,Other!K:K),"-")</f>
        <v>-</v>
      </c>
      <c r="K359" s="1" t="str">
        <f>IFERROR(_xlfn.XLOOKUP($C359,Premier!J:J,Premier!K:K),"-")</f>
        <v>-</v>
      </c>
      <c r="L359" s="1" t="str">
        <f>IFERROR(_xlfn.XLOOKUP($C359,LaLiga!K:K,LaLiga!L:L),"-")</f>
        <v>-</v>
      </c>
      <c r="M359" s="1" t="str">
        <f>IFERROR(_xlfn.XLOOKUP($C359,SerieA!J:J,SerieA!K:K),"-")</f>
        <v>[{order:"358",result:"Milan 1-0 Cagliari",playerday:"Sandro Tonali",year:"2021", category:"SerieA",prow:["CC","startS","ITA"], pcolumn: ["Milan","Newcastle","SerieAWin"],ylink:"https://www.youtube.com/shorts/gBOz0SjtXeE"}],</v>
      </c>
    </row>
    <row r="360" spans="1:13" x14ac:dyDescent="0.35">
      <c r="A360" s="3">
        <f t="shared" si="20"/>
        <v>45626</v>
      </c>
      <c r="B360" s="5">
        <f t="shared" si="21"/>
        <v>6</v>
      </c>
      <c r="C360" s="9">
        <f t="shared" si="22"/>
        <v>359</v>
      </c>
      <c r="D360" s="6" t="str" cm="1">
        <f t="array" ref="D360">IFERROR(INDEX(F360:M360, MATCH(TRUE, F360:M360&lt;&gt;"-",0)),"")</f>
        <v>[{order:"359",result:"Sevilla 2-1 R. Madrid",playerday:"Iker Casillas",year:"2009", category:"LaLiga",prow:["PO","Played WC 2010","Sevilla"], pcolumn: ["ESP","ARG","Porto"],ylink:"https://www.youtube.com/watch?v=IYvnsNTjKyk"}],</v>
      </c>
      <c r="E360" s="6" t="str">
        <f t="shared" si="23"/>
        <v>[{"order":"359","result":"Sevilla 2-1 R. Madrid","playerday":"Iker Casillas","year":"2009", "category":"LaLiga","prow":["PO","Played WC 2010","Sevilla"], "pcolumn": ["ESP","ARG","Porto"],"ylink":"https://www.youtube.com/watch?v=IYvnsNTjKyk"}],</v>
      </c>
      <c r="F360" s="1" t="str">
        <f>IFERROR(_xlfn.XLOOKUP(C360,Champions!J:J,Champions!K:K),"-")</f>
        <v>-</v>
      </c>
      <c r="G360" s="1" t="str">
        <f>IFERROR(_xlfn.XLOOKUP($C360,EuropaL!J:J,EuropaL!K:K),"-")</f>
        <v>-</v>
      </c>
      <c r="H360" s="1" t="str">
        <f>IFERROR(_xlfn.XLOOKUP($C360,WC!J:J,WC!K:K),"-")</f>
        <v>-</v>
      </c>
      <c r="I360" s="1" t="str">
        <f>IFERROR(_xlfn.XLOOKUP($C360,EURO!J:J,EURO!K:K),"-")</f>
        <v>-</v>
      </c>
      <c r="J360" s="1" t="str">
        <f>IFERROR(_xlfn.XLOOKUP($C360,Other!J:J,Other!K:K),"-")</f>
        <v>-</v>
      </c>
      <c r="K360" s="1" t="str">
        <f>IFERROR(_xlfn.XLOOKUP($C360,Premier!J:J,Premier!K:K),"-")</f>
        <v>-</v>
      </c>
      <c r="L360" s="1" t="str">
        <f>IFERROR(_xlfn.XLOOKUP($C360,LaLiga!K:K,LaLiga!L:L),"-")</f>
        <v>[{order:"359",result:"Sevilla 2-1 R. Madrid",playerday:"Iker Casillas",year:"2009", category:"LaLiga",prow:["PO","Played WC 2010","Sevilla"], pcolumn: ["ESP","ARG","Porto"],ylink:"https://www.youtube.com/watch?v=IYvnsNTjKyk"}],</v>
      </c>
      <c r="M360" s="1" t="str">
        <f>IFERROR(_xlfn.XLOOKUP($C360,SerieA!J:J,SerieA!K:K),"-")</f>
        <v>-</v>
      </c>
    </row>
    <row r="361" spans="1:13" x14ac:dyDescent="0.35">
      <c r="A361" s="3">
        <f t="shared" si="20"/>
        <v>45627</v>
      </c>
      <c r="B361" s="5">
        <f t="shared" si="21"/>
        <v>7</v>
      </c>
      <c r="C361" s="9">
        <f t="shared" si="22"/>
        <v>360</v>
      </c>
      <c r="D361" s="6" t="str" cm="1">
        <f t="array" ref="D361">IFERROR(INDEX(F361:M361, MATCH(TRUE, F361:M361&lt;&gt;"-",0)),"")</f>
        <v>[{order:"360",result:"Wolfsburg 1-1 Lille",playerday:"Kevin De Bruyne",year:"2014", category:"Europa League",prow:["CC","Chelsea","Man City"], pcolumn: ["Wolfsburg","BEL","FRA"],ylink:"https://www.youtube.com/watch?v=1nmbN9BRRJ4"}],</v>
      </c>
      <c r="E361" s="6" t="str">
        <f t="shared" si="23"/>
        <v>[{"order":"360","result":"Wolfsburg 1-1 Lille","playerday":"Kevin De Bruyne","year":"2014", "category":"Europa League","prow":["CC","Chelsea","Man City"], "pcolumn": ["Wolfsburg","BEL","FRA"],"ylink":"https://www.youtube.com/watch?v=1nmbN9BRRJ4"}],</v>
      </c>
      <c r="F361" s="1" t="str">
        <f>IFERROR(_xlfn.XLOOKUP(C361,Champions!J:J,Champions!K:K),"-")</f>
        <v>-</v>
      </c>
      <c r="G361" s="1" t="str">
        <f>IFERROR(_xlfn.XLOOKUP($C361,EuropaL!J:J,EuropaL!K:K),"-")</f>
        <v>[{order:"360",result:"Wolfsburg 1-1 Lille",playerday:"Kevin De Bruyne",year:"2014", category:"Europa League",prow:["CC","Chelsea","Man City"], pcolumn: ["Wolfsburg","BEL","FRA"],ylink:"https://www.youtube.com/watch?v=1nmbN9BRRJ4"}],</v>
      </c>
      <c r="H361" s="1" t="str">
        <f>IFERROR(_xlfn.XLOOKUP($C361,WC!J:J,WC!K:K),"-")</f>
        <v>-</v>
      </c>
      <c r="I361" s="1" t="str">
        <f>IFERROR(_xlfn.XLOOKUP($C361,EURO!J:J,EURO!K:K),"-")</f>
        <v>-</v>
      </c>
      <c r="J361" s="1" t="str">
        <f>IFERROR(_xlfn.XLOOKUP($C361,Other!J:J,Other!K:K),"-")</f>
        <v>-</v>
      </c>
      <c r="K361" s="1" t="str">
        <f>IFERROR(_xlfn.XLOOKUP($C361,Premier!J:J,Premier!K:K),"-")</f>
        <v>-</v>
      </c>
      <c r="L361" s="1" t="str">
        <f>IFERROR(_xlfn.XLOOKUP($C361,LaLiga!K:K,LaLiga!L:L),"-")</f>
        <v>-</v>
      </c>
      <c r="M361" s="1" t="str">
        <f>IFERROR(_xlfn.XLOOKUP($C361,SerieA!J:J,SerieA!K:K),"-")</f>
        <v>-</v>
      </c>
    </row>
    <row r="362" spans="1:13" x14ac:dyDescent="0.35">
      <c r="A362" s="3">
        <f t="shared" si="20"/>
        <v>45628</v>
      </c>
      <c r="B362" s="5">
        <f t="shared" si="21"/>
        <v>1</v>
      </c>
      <c r="C362" s="9">
        <f t="shared" si="22"/>
        <v>361</v>
      </c>
      <c r="D362" s="6" t="str" cm="1">
        <f t="array" ref="D362">IFERROR(INDEX(F362:M362, MATCH(TRUE, F362:M362&lt;&gt;"-",0)),"")</f>
        <v>[{order:"361",result:"Inter 6-0 Leece",playerday:"Álvaro Recoba",year:"1999", category:"SerieA",prow:["CC","CC","CC"], pcolumn: ["URU","ITA","Inter"],ylink:"https://www.youtube.com/watch?v=eWg-7-i_YXs"}],</v>
      </c>
      <c r="E362" s="6" t="str">
        <f t="shared" si="23"/>
        <v>[{"order":"361","result":"Inter 6-0 Leece","playerday":"Álvaro Recoba","year":"1999", "category":"SerieA","prow":["CC","CC","CC"], "pcolumn": ["URU","ITA","Inter"],"ylink":"https://www.youtube.com/watch?v=eWg-7-i_YXs"}],</v>
      </c>
      <c r="F362" s="1" t="str">
        <f>IFERROR(_xlfn.XLOOKUP(C362,Champions!J:J,Champions!K:K),"-")</f>
        <v>-</v>
      </c>
      <c r="G362" s="1" t="str">
        <f>IFERROR(_xlfn.XLOOKUP($C362,EuropaL!J:J,EuropaL!K:K),"-")</f>
        <v>-</v>
      </c>
      <c r="H362" s="1" t="str">
        <f>IFERROR(_xlfn.XLOOKUP($C362,WC!J:J,WC!K:K),"-")</f>
        <v>-</v>
      </c>
      <c r="I362" s="1" t="str">
        <f>IFERROR(_xlfn.XLOOKUP($C362,EURO!J:J,EURO!K:K),"-")</f>
        <v>-</v>
      </c>
      <c r="J362" s="1" t="str">
        <f>IFERROR(_xlfn.XLOOKUP($C362,Other!J:J,Other!K:K),"-")</f>
        <v>-</v>
      </c>
      <c r="K362" s="1" t="str">
        <f>IFERROR(_xlfn.XLOOKUP($C362,Premier!J:J,Premier!K:K),"-")</f>
        <v>-</v>
      </c>
      <c r="L362" s="1" t="str">
        <f>IFERROR(_xlfn.XLOOKUP($C362,LaLiga!K:K,LaLiga!L:L),"-")</f>
        <v>-</v>
      </c>
      <c r="M362" s="1" t="str">
        <f>IFERROR(_xlfn.XLOOKUP($C362,SerieA!J:J,SerieA!K:K),"-")</f>
        <v>[{order:"361",result:"Inter 6-0 Leece",playerday:"Álvaro Recoba",year:"1999", category:"SerieA",prow:["CC","CC","CC"], pcolumn: ["URU","ITA","Inter"],ylink:"https://www.youtube.com/watch?v=eWg-7-i_YXs"}],</v>
      </c>
    </row>
    <row r="363" spans="1:13" x14ac:dyDescent="0.35">
      <c r="A363" s="3">
        <f t="shared" si="20"/>
        <v>45629</v>
      </c>
      <c r="B363" s="5">
        <f t="shared" si="21"/>
        <v>2</v>
      </c>
      <c r="C363" s="9">
        <f t="shared" si="22"/>
        <v>362</v>
      </c>
      <c r="D363" s="6" t="str" cm="1">
        <f t="array" ref="D363">IFERROR(INDEX(F363:M363, MATCH(TRUE, F363:M363&lt;&gt;"-",0)),"")</f>
        <v>[{order:"362",result:"R. Madrid 0-4 Barcelona",playerday:"Robert Lewandowski",year:"2024", category:"LaLiga",prow:["namehas_R","Borussia","Played Euro 2024"], pcolumn: ["Barcelona","Real Madrid","POL"],ylink:"https://www.youtube.com/watch?v=Hf9pXbnWIK8"}],</v>
      </c>
      <c r="E363" s="6" t="str">
        <f t="shared" si="23"/>
        <v>[{"order":"362","result":"R. Madrid 0-4 Barcelona","playerday":"Robert Lewandowski","year":"2024", "category":"LaLiga","prow":["namehas_R","Borussia","Played Euro 2024"], "pcolumn": ["Barcelona","Real Madrid","POL"],"ylink":"https://www.youtube.com/watch?v=Hf9pXbnWIK8"}],</v>
      </c>
      <c r="F363" s="1" t="str">
        <f>IFERROR(_xlfn.XLOOKUP(C363,Champions!J:J,Champions!K:K),"-")</f>
        <v>-</v>
      </c>
      <c r="G363" s="1" t="str">
        <f>IFERROR(_xlfn.XLOOKUP($C363,EuropaL!J:J,EuropaL!K:K),"-")</f>
        <v>-</v>
      </c>
      <c r="H363" s="1" t="str">
        <f>IFERROR(_xlfn.XLOOKUP($C363,WC!J:J,WC!K:K),"-")</f>
        <v>-</v>
      </c>
      <c r="I363" s="1" t="str">
        <f>IFERROR(_xlfn.XLOOKUP($C363,EURO!J:J,EURO!K:K),"-")</f>
        <v>-</v>
      </c>
      <c r="J363" s="1" t="str">
        <f>IFERROR(_xlfn.XLOOKUP($C363,Other!J:J,Other!K:K),"-")</f>
        <v>-</v>
      </c>
      <c r="K363" s="1" t="str">
        <f>IFERROR(_xlfn.XLOOKUP($C363,Premier!J:J,Premier!K:K),"-")</f>
        <v>-</v>
      </c>
      <c r="L363" s="1" t="str">
        <f>IFERROR(_xlfn.XLOOKUP($C363,LaLiga!K:K,LaLiga!L:L),"-")</f>
        <v>[{order:"362",result:"R. Madrid 0-4 Barcelona",playerday:"Robert Lewandowski",year:"2024", category:"LaLiga",prow:["namehas_R","Borussia","Played Euro 2024"], pcolumn: ["Barcelona","Real Madrid","POL"],ylink:"https://www.youtube.com/watch?v=Hf9pXbnWIK8"}],</v>
      </c>
      <c r="M363" s="1" t="str">
        <f>IFERROR(_xlfn.XLOOKUP($C363,SerieA!J:J,SerieA!K:K),"-")</f>
        <v>-</v>
      </c>
    </row>
    <row r="364" spans="1:13" x14ac:dyDescent="0.35">
      <c r="A364" s="3">
        <f t="shared" si="20"/>
        <v>45630</v>
      </c>
      <c r="B364" s="5">
        <f t="shared" si="21"/>
        <v>3</v>
      </c>
      <c r="C364" s="9">
        <f t="shared" si="22"/>
        <v>363</v>
      </c>
      <c r="D364" s="6" t="str" cm="1">
        <f t="array" ref="D364">IFERROR(INDEX(F364:M364, MATCH(TRUE, F364:M364&lt;&gt;"-",0)),"")</f>
        <v>[{order:"363",result:"Man City 3-3 Feyenoord",playerday:"Anis Hadj Moussa",year:"2024", category:"Champions",prow:["DL","DL","DL"], pcolumn: ["Man City","Feyenoord","namehas_HA"],ylink:"https://www.youtube.com/watch?v=x5RaGMk68-8"}],</v>
      </c>
      <c r="E364" s="6" t="str">
        <f t="shared" si="23"/>
        <v>[{"order":"363","result":"Man City 3-3 Feyenoord","playerday":"Anis Hadj Moussa","year":"2024", "category":"Champions","prow":["DL","DL","DL"], "pcolumn": ["Man City","Feyenoord","namehas_HA"],"ylink":"https://www.youtube.com/watch?v=x5RaGMk68-8"}],</v>
      </c>
      <c r="F364" s="1" t="str">
        <f>IFERROR(_xlfn.XLOOKUP(C364,Champions!J:J,Champions!K:K),"-")</f>
        <v>[{order:"363",result:"Man City 3-3 Feyenoord",playerday:"Anis Hadj Moussa",year:"2024", category:"Champions",prow:["DL","DL","DL"], pcolumn: ["Man City","Feyenoord","namehas_HA"],ylink:"https://www.youtube.com/watch?v=x5RaGMk68-8"}],</v>
      </c>
      <c r="G364" s="1" t="str">
        <f>IFERROR(_xlfn.XLOOKUP($C364,EuropaL!J:J,EuropaL!K:K),"-")</f>
        <v>-</v>
      </c>
      <c r="H364" s="1" t="str">
        <f>IFERROR(_xlfn.XLOOKUP($C364,WC!J:J,WC!K:K),"-")</f>
        <v>-</v>
      </c>
      <c r="I364" s="1" t="str">
        <f>IFERROR(_xlfn.XLOOKUP($C364,EURO!J:J,EURO!K:K),"-")</f>
        <v>-</v>
      </c>
      <c r="J364" s="1" t="str">
        <f>IFERROR(_xlfn.XLOOKUP($C364,Other!J:J,Other!K:K),"-")</f>
        <v>-</v>
      </c>
      <c r="K364" s="1" t="str">
        <f>IFERROR(_xlfn.XLOOKUP($C364,Premier!J:J,Premier!K:K),"-")</f>
        <v>-</v>
      </c>
      <c r="L364" s="1" t="str">
        <f>IFERROR(_xlfn.XLOOKUP($C364,LaLiga!K:K,LaLiga!L:L),"-")</f>
        <v>-</v>
      </c>
      <c r="M364" s="1" t="str">
        <f>IFERROR(_xlfn.XLOOKUP($C364,SerieA!J:J,SerieA!K:K),"-")</f>
        <v>-</v>
      </c>
    </row>
    <row r="365" spans="1:13" x14ac:dyDescent="0.35">
      <c r="A365" s="3">
        <f t="shared" si="20"/>
        <v>45631</v>
      </c>
      <c r="B365" s="5">
        <f t="shared" si="21"/>
        <v>4</v>
      </c>
      <c r="C365" s="9">
        <f t="shared" si="22"/>
        <v>364</v>
      </c>
      <c r="D365" s="6" t="str" cm="1">
        <f t="array" ref="D365">IFERROR(INDEX(F365:M365, MATCH(TRUE, F365:M365&lt;&gt;"-",0)),"")</f>
        <v>[{order:"364",result:"PSG 3-1 Chelsea",playerday:"Javier Pastore",year:"2014", category:"Champions",prow:["ARG","CC","Chelsea"], pcolumn: ["ParisSG","Napoli","Roma"],ylink:"https://www.youtube.com/shorts/GKWZDMoDAOI"}],</v>
      </c>
      <c r="E365" s="6" t="str">
        <f t="shared" si="23"/>
        <v>[{"order":"364","result":"PSG 3-1 Chelsea","playerday":"Javier Pastore","year":"2014", "category":"Champions","prow":["ARG","CC","Chelsea"], "pcolumn": ["ParisSG","Napoli","Roma"],"ylink":"https://www.youtube.com/shorts/GKWZDMoDAOI"}],</v>
      </c>
      <c r="F365" s="1" t="str">
        <f>IFERROR(_xlfn.XLOOKUP(C365,Champions!J:J,Champions!K:K),"-")</f>
        <v>[{order:"364",result:"PSG 3-1 Chelsea",playerday:"Javier Pastore",year:"2014", category:"Champions",prow:["ARG","CC","Chelsea"], pcolumn: ["ParisSG","Napoli","Roma"],ylink:"https://www.youtube.com/shorts/GKWZDMoDAOI"}],</v>
      </c>
      <c r="G365" s="1" t="str">
        <f>IFERROR(_xlfn.XLOOKUP($C365,EuropaL!J:J,EuropaL!K:K),"-")</f>
        <v>-</v>
      </c>
      <c r="H365" s="1" t="str">
        <f>IFERROR(_xlfn.XLOOKUP($C365,WC!J:J,WC!K:K),"-")</f>
        <v>-</v>
      </c>
      <c r="I365" s="1" t="str">
        <f>IFERROR(_xlfn.XLOOKUP($C365,EURO!J:J,EURO!K:K),"-")</f>
        <v>-</v>
      </c>
      <c r="J365" s="1" t="str">
        <f>IFERROR(_xlfn.XLOOKUP($C365,Other!J:J,Other!K:K),"-")</f>
        <v>-</v>
      </c>
      <c r="K365" s="1" t="str">
        <f>IFERROR(_xlfn.XLOOKUP($C365,Premier!J:J,Premier!K:K),"-")</f>
        <v>-</v>
      </c>
      <c r="L365" s="1" t="str">
        <f>IFERROR(_xlfn.XLOOKUP($C365,LaLiga!K:K,LaLiga!L:L),"-")</f>
        <v>-</v>
      </c>
      <c r="M365" s="1" t="str">
        <f>IFERROR(_xlfn.XLOOKUP($C365,SerieA!J:J,SerieA!K:K),"-")</f>
        <v>-</v>
      </c>
    </row>
    <row r="366" spans="1:13" x14ac:dyDescent="0.35">
      <c r="A366" s="3">
        <f t="shared" si="20"/>
        <v>45632</v>
      </c>
      <c r="B366" s="5">
        <f t="shared" ref="B366:B407" si="24">WEEKDAY(A366,2)</f>
        <v>5</v>
      </c>
      <c r="C366" s="9">
        <f t="shared" si="22"/>
        <v>365</v>
      </c>
      <c r="D366" s="6" t="str" cm="1">
        <f t="array" ref="D366">IFERROR(INDEX(F366:M366, MATCH(TRUE, F366:M366&lt;&gt;"-",0)),"")</f>
        <v>[{order:"365",result:"Milan 0-2 Arsenal",playerday:"Cesc Fàbregas",year:"2008", category:"Champions",prow:["Arsenal","Milan","CC"], pcolumn: ["ESP","Played Euro 2008","Barcelona"],ylink:"https://www.youtube.com/watch?v=XfZp0gQ6je4"}],</v>
      </c>
      <c r="E366" s="6" t="str">
        <f t="shared" si="23"/>
        <v>[{"order":"365","result":"Milan 0-2 Arsenal","playerday":"Cesc Fàbregas","year":"2008", "category":"Champions","prow":["Arsenal","Milan","CC"], "pcolumn": ["ESP","Played Euro 2008","Barcelona"],"ylink":"https://www.youtube.com/watch?v=XfZp0gQ6je4"}],</v>
      </c>
      <c r="F366" s="1" t="str">
        <f>IFERROR(_xlfn.XLOOKUP(C366,Champions!J:J,Champions!K:K),"-")</f>
        <v>[{order:"365",result:"Milan 0-2 Arsenal",playerday:"Cesc Fàbregas",year:"2008", category:"Champions",prow:["Arsenal","Milan","CC"], pcolumn: ["ESP","Played Euro 2008","Barcelona"],ylink:"https://www.youtube.com/watch?v=XfZp0gQ6je4"}],</v>
      </c>
      <c r="G366" s="1" t="str">
        <f>IFERROR(_xlfn.XLOOKUP($C366,EuropaL!J:J,EuropaL!K:K),"-")</f>
        <v>-</v>
      </c>
      <c r="H366" s="1" t="str">
        <f>IFERROR(_xlfn.XLOOKUP($C366,WC!J:J,WC!K:K),"-")</f>
        <v>-</v>
      </c>
      <c r="I366" s="1" t="str">
        <f>IFERROR(_xlfn.XLOOKUP($C366,EURO!J:J,EURO!K:K),"-")</f>
        <v>-</v>
      </c>
      <c r="J366" s="1" t="str">
        <f>IFERROR(_xlfn.XLOOKUP($C366,Other!J:J,Other!K:K),"-")</f>
        <v>-</v>
      </c>
      <c r="K366" s="1" t="str">
        <f>IFERROR(_xlfn.XLOOKUP($C366,Premier!J:J,Premier!K:K),"-")</f>
        <v>-</v>
      </c>
      <c r="L366" s="1" t="str">
        <f>IFERROR(_xlfn.XLOOKUP($C366,LaLiga!K:K,LaLiga!L:L),"-")</f>
        <v>-</v>
      </c>
      <c r="M366" s="1" t="str">
        <f>IFERROR(_xlfn.XLOOKUP($C366,SerieA!J:J,SerieA!K:K),"-")</f>
        <v>-</v>
      </c>
    </row>
    <row r="367" spans="1:13" x14ac:dyDescent="0.35">
      <c r="A367" s="3">
        <f t="shared" si="20"/>
        <v>45633</v>
      </c>
      <c r="B367" s="5">
        <f t="shared" si="24"/>
        <v>6</v>
      </c>
      <c r="C367" s="9">
        <f t="shared" si="22"/>
        <v>366</v>
      </c>
      <c r="D367" s="6" t="str" cm="1">
        <f t="array" ref="D367">IFERROR(INDEX(F367:M367, MATCH(TRUE, F367:M367&lt;&gt;"-",0)),"")</f>
        <v>[{order:"366",result:"Germany 2-0 Denmark",playerday:"Antonio Rüdiger",year:"2024", category:"EURO",prow:["DF","namehas_R","Played Euro 2024"], pcolumn: ["GER","DEN","Real Madrid"],ylink:"https://www.uefa.com/euro2024/match/2036197--germany-vs-denmark/"}],</v>
      </c>
      <c r="E367" s="6" t="str">
        <f t="shared" si="23"/>
        <v>[{"order":"366","result":"Germany 2-0 Denmark","playerday":"Antonio Rüdiger","year":"2024", "category":"EURO","prow":["DF","namehas_R","Played Euro 2024"], "pcolumn": ["GER","DEN","Real Madrid"],"ylink":"https://www.uefa.com/euro2024/match/2036197--germany-vs-denmark/"}],</v>
      </c>
      <c r="F367" s="1" t="str">
        <f>IFERROR(_xlfn.XLOOKUP(C367,Champions!J:J,Champions!K:K),"-")</f>
        <v>-</v>
      </c>
      <c r="G367" s="1" t="str">
        <f>IFERROR(_xlfn.XLOOKUP($C367,EuropaL!J:J,EuropaL!K:K),"-")</f>
        <v>-</v>
      </c>
      <c r="H367" s="1" t="str">
        <f>IFERROR(_xlfn.XLOOKUP($C367,WC!J:J,WC!K:K),"-")</f>
        <v>-</v>
      </c>
      <c r="I367" s="1" t="str">
        <f>IFERROR(_xlfn.XLOOKUP($C367,EURO!J:J,EURO!K:K),"-")</f>
        <v>[{order:"366",result:"Germany 2-0 Denmark",playerday:"Antonio Rüdiger",year:"2024", category:"EURO",prow:["DF","namehas_R","Played Euro 2024"], pcolumn: ["GER","DEN","Real Madrid"],ylink:"https://www.uefa.com/euro2024/match/2036197--germany-vs-denmark/"}],</v>
      </c>
      <c r="J367" s="1" t="str">
        <f>IFERROR(_xlfn.XLOOKUP($C367,Other!J:J,Other!K:K),"-")</f>
        <v>-</v>
      </c>
      <c r="K367" s="1" t="str">
        <f>IFERROR(_xlfn.XLOOKUP($C367,Premier!J:J,Premier!K:K),"-")</f>
        <v>-</v>
      </c>
      <c r="L367" s="1" t="str">
        <f>IFERROR(_xlfn.XLOOKUP($C367,LaLiga!K:K,LaLiga!L:L),"-")</f>
        <v>-</v>
      </c>
      <c r="M367" s="1" t="str">
        <f>IFERROR(_xlfn.XLOOKUP($C367,SerieA!J:J,SerieA!K:K),"-")</f>
        <v>-</v>
      </c>
    </row>
    <row r="368" spans="1:13" x14ac:dyDescent="0.35">
      <c r="A368" s="3">
        <f t="shared" si="20"/>
        <v>45634</v>
      </c>
      <c r="B368" s="5">
        <f t="shared" si="24"/>
        <v>7</v>
      </c>
      <c r="C368" s="9">
        <f t="shared" si="22"/>
        <v>367</v>
      </c>
      <c r="D368" s="6" t="str" cm="1">
        <f t="array" ref="D368">IFERROR(INDEX(F368:M368, MATCH(TRUE, F368:M368&lt;&gt;"-",0)),"")</f>
        <v>[{order:"367",result:"Juventus 2-0 Genoa",playerday:"Juan Cuadrado",year:"2021", category:"SerieA",prow:["Juventus","DF","CC"], pcolumn: ["Chelsea","Inter","Fiorentina"],ylink:"https://www.youtube.com/watch?v=cTmHwVZaEbA"}],</v>
      </c>
      <c r="E368" s="6" t="str">
        <f t="shared" si="23"/>
        <v>[{"order":"367","result":"Juventus 2-0 Genoa","playerday":"Juan Cuadrado","year":"2021", "category":"SerieA","prow":["Juventus","DF","CC"], "pcolumn": ["Chelsea","Inter","Fiorentina"],"ylink":"https://www.youtube.com/watch?v=cTmHwVZaEbA"}],</v>
      </c>
      <c r="F368" s="1" t="str">
        <f>IFERROR(_xlfn.XLOOKUP(C368,Champions!J:J,Champions!K:K),"-")</f>
        <v>-</v>
      </c>
      <c r="G368" s="1" t="str">
        <f>IFERROR(_xlfn.XLOOKUP($C368,EuropaL!J:J,EuropaL!K:K),"-")</f>
        <v>-</v>
      </c>
      <c r="H368" s="1" t="str">
        <f>IFERROR(_xlfn.XLOOKUP($C368,WC!J:J,WC!K:K),"-")</f>
        <v>-</v>
      </c>
      <c r="I368" s="1" t="str">
        <f>IFERROR(_xlfn.XLOOKUP($C368,EURO!J:J,EURO!K:K),"-")</f>
        <v>-</v>
      </c>
      <c r="J368" s="1" t="str">
        <f>IFERROR(_xlfn.XLOOKUP($C368,Other!J:J,Other!K:K),"-")</f>
        <v>-</v>
      </c>
      <c r="K368" s="1" t="str">
        <f>IFERROR(_xlfn.XLOOKUP($C368,Premier!J:J,Premier!K:K),"-")</f>
        <v>-</v>
      </c>
      <c r="L368" s="1" t="str">
        <f>IFERROR(_xlfn.XLOOKUP($C368,LaLiga!K:K,LaLiga!L:L),"-")</f>
        <v>-</v>
      </c>
      <c r="M368" s="1" t="str">
        <f>IFERROR(_xlfn.XLOOKUP($C368,SerieA!J:J,SerieA!K:K),"-")</f>
        <v>[{order:"367",result:"Juventus 2-0 Genoa",playerday:"Juan Cuadrado",year:"2021", category:"SerieA",prow:["Juventus","DF","CC"], pcolumn: ["Chelsea","Inter","Fiorentina"],ylink:"https://www.youtube.com/watch?v=cTmHwVZaEbA"}],</v>
      </c>
    </row>
    <row r="369" spans="1:13" x14ac:dyDescent="0.35">
      <c r="A369" s="3">
        <f t="shared" si="20"/>
        <v>45635</v>
      </c>
      <c r="B369" s="5">
        <f t="shared" si="24"/>
        <v>1</v>
      </c>
      <c r="C369" s="9">
        <f t="shared" si="22"/>
        <v>368</v>
      </c>
      <c r="D369" s="6" t="str" cm="1">
        <f t="array" ref="D369">IFERROR(INDEX(F369:M369, MATCH(TRUE, F369:M369&lt;&gt;"-",0)),"")</f>
        <v>[{order:"368",result:"Atletico 0-3 Valencia",playerday:"Gaizka Mendieta",year:"1999", category:"Other",prow:["CC","ESP","Barcelona"], pcolumn: ["Valencia","Atletico","Lazio"],ylink:"https://www.youtube.com/watch?v=dKIj6MxNrHg"}],</v>
      </c>
      <c r="E369" s="6" t="str">
        <f t="shared" si="23"/>
        <v>[{"order":"368","result":"Atletico 0-3 Valencia","playerday":"Gaizka Mendieta","year":"1999", "category":"Other","prow":["CC","ESP","Barcelona"], "pcolumn": ["Valencia","Atletico","Lazio"],"ylink":"https://www.youtube.com/watch?v=dKIj6MxNrHg"}],</v>
      </c>
      <c r="F369" s="1" t="str">
        <f>IFERROR(_xlfn.XLOOKUP(C369,Champions!J:J,Champions!K:K),"-")</f>
        <v>-</v>
      </c>
      <c r="G369" s="1" t="str">
        <f>IFERROR(_xlfn.XLOOKUP($C369,EuropaL!J:J,EuropaL!K:K),"-")</f>
        <v>-</v>
      </c>
      <c r="H369" s="1" t="str">
        <f>IFERROR(_xlfn.XLOOKUP($C369,WC!J:J,WC!K:K),"-")</f>
        <v>-</v>
      </c>
      <c r="I369" s="1" t="str">
        <f>IFERROR(_xlfn.XLOOKUP($C369,EURO!J:J,EURO!K:K),"-")</f>
        <v>-</v>
      </c>
      <c r="J369" s="1" t="str">
        <f>IFERROR(_xlfn.XLOOKUP($C369,Other!J:J,Other!K:K),"-")</f>
        <v>[{order:"368",result:"Atletico 0-3 Valencia",playerday:"Gaizka Mendieta",year:"1999", category:"Other",prow:["CC","ESP","Barcelona"], pcolumn: ["Valencia","Atletico","Lazio"],ylink:"https://www.youtube.com/watch?v=dKIj6MxNrHg"}],</v>
      </c>
      <c r="K369" s="1" t="str">
        <f>IFERROR(_xlfn.XLOOKUP($C369,Premier!J:J,Premier!K:K),"-")</f>
        <v>-</v>
      </c>
      <c r="L369" s="1" t="str">
        <f>IFERROR(_xlfn.XLOOKUP($C369,LaLiga!K:K,LaLiga!L:L),"-")</f>
        <v>-</v>
      </c>
      <c r="M369" s="1" t="str">
        <f>IFERROR(_xlfn.XLOOKUP($C369,SerieA!J:J,SerieA!K:K),"-")</f>
        <v>-</v>
      </c>
    </row>
    <row r="370" spans="1:13" x14ac:dyDescent="0.35">
      <c r="A370" s="3">
        <f t="shared" si="20"/>
        <v>45636</v>
      </c>
      <c r="B370" s="5">
        <f t="shared" si="24"/>
        <v>2</v>
      </c>
      <c r="C370" s="9">
        <f t="shared" si="22"/>
        <v>369</v>
      </c>
      <c r="D370" s="6" t="str" cm="1">
        <f t="array" ref="D370">IFERROR(INDEX(F370:M370, MATCH(TRUE, F370:M370&lt;&gt;"-",0)),"")</f>
        <v>[{order:"369",result:"Cameroon 3-3 Serbia",playerday:"Vincent Aboubakar",year:"2022", category:"World Cup",prow:["DL","CC","Played WC 2022"], pcolumn: ["CMR","SRB","Porto"],ylink:"https://www.youtube.com/watch?v=6eNsjaHBAgg"}],</v>
      </c>
      <c r="E370" s="6" t="str">
        <f t="shared" si="23"/>
        <v>[{"order":"369","result":"Cameroon 3-3 Serbia","playerday":"Vincent Aboubakar","year":"2022", "category":"World Cup","prow":["DL","CC","Played WC 2022"], "pcolumn": ["CMR","SRB","Porto"],"ylink":"https://www.youtube.com/watch?v=6eNsjaHBAgg"}],</v>
      </c>
      <c r="F370" s="1" t="str">
        <f>IFERROR(_xlfn.XLOOKUP(C370,Champions!J:J,Champions!K:K),"-")</f>
        <v>-</v>
      </c>
      <c r="G370" s="1" t="str">
        <f>IFERROR(_xlfn.XLOOKUP($C370,EuropaL!J:J,EuropaL!K:K),"-")</f>
        <v>-</v>
      </c>
      <c r="H370" s="1" t="str">
        <f>IFERROR(_xlfn.XLOOKUP($C370,WC!J:J,WC!K:K),"-")</f>
        <v>[{order:"369",result:"Cameroon 3-3 Serbia",playerday:"Vincent Aboubakar",year:"2022", category:"World Cup",prow:["DL","CC","Played WC 2022"], pcolumn: ["CMR","SRB","Porto"],ylink:"https://www.youtube.com/watch?v=6eNsjaHBAgg"}],</v>
      </c>
      <c r="I370" s="1" t="str">
        <f>IFERROR(_xlfn.XLOOKUP($C370,EURO!J:J,EURO!K:K),"-")</f>
        <v>-</v>
      </c>
      <c r="J370" s="1" t="str">
        <f>IFERROR(_xlfn.XLOOKUP($C370,Other!J:J,Other!K:K),"-")</f>
        <v>-</v>
      </c>
      <c r="K370" s="1" t="str">
        <f>IFERROR(_xlfn.XLOOKUP($C370,Premier!J:J,Premier!K:K),"-")</f>
        <v>-</v>
      </c>
      <c r="L370" s="1" t="str">
        <f>IFERROR(_xlfn.XLOOKUP($C370,LaLiga!K:K,LaLiga!L:L),"-")</f>
        <v>-</v>
      </c>
      <c r="M370" s="1" t="str">
        <f>IFERROR(_xlfn.XLOOKUP($C370,SerieA!J:J,SerieA!K:K),"-")</f>
        <v>-</v>
      </c>
    </row>
    <row r="371" spans="1:13" x14ac:dyDescent="0.35">
      <c r="A371" s="3">
        <f t="shared" si="20"/>
        <v>45637</v>
      </c>
      <c r="B371" s="5">
        <f t="shared" si="24"/>
        <v>3</v>
      </c>
      <c r="C371" s="9">
        <f t="shared" si="22"/>
        <v>370</v>
      </c>
      <c r="D371" s="6" t="str" cm="1">
        <f t="array" ref="D371">IFERROR(INDEX(F371:M371, MATCH(TRUE, F371:M371&lt;&gt;"-",0)),"")</f>
        <v>[{order:"370",result:"Chelsea 1-0 Stuttgart",playerday:"Gianfranco Zola",year:"1998", category:"Other",prow:["CC","CC","CC"], pcolumn: ["Chelsea","Stuttgart","Parma"],ylink:"https://www.youtube.com/watch?v=3cMdkZ8pWv4"}],</v>
      </c>
      <c r="E371" s="6" t="str">
        <f t="shared" si="23"/>
        <v>[{"order":"370","result":"Chelsea 1-0 Stuttgart","playerday":"Gianfranco Zola","year":"1998", "category":"Other","prow":["CC","CC","CC"], "pcolumn": ["Chelsea","Stuttgart","Parma"],"ylink":"https://www.youtube.com/watch?v=3cMdkZ8pWv4"}],</v>
      </c>
      <c r="F371" s="1" t="str">
        <f>IFERROR(_xlfn.XLOOKUP(C371,Champions!J:J,Champions!K:K),"-")</f>
        <v>-</v>
      </c>
      <c r="G371" s="1" t="str">
        <f>IFERROR(_xlfn.XLOOKUP($C371,EuropaL!J:J,EuropaL!K:K),"-")</f>
        <v>-</v>
      </c>
      <c r="H371" s="1" t="str">
        <f>IFERROR(_xlfn.XLOOKUP($C371,WC!J:J,WC!K:K),"-")</f>
        <v>-</v>
      </c>
      <c r="I371" s="1" t="str">
        <f>IFERROR(_xlfn.XLOOKUP($C371,EURO!J:J,EURO!K:K),"-")</f>
        <v>-</v>
      </c>
      <c r="J371" s="1" t="str">
        <f>IFERROR(_xlfn.XLOOKUP($C371,Other!J:J,Other!K:K),"-")</f>
        <v>[{order:"370",result:"Chelsea 1-0 Stuttgart",playerday:"Gianfranco Zola",year:"1998", category:"Other",prow:["CC","CC","CC"], pcolumn: ["Chelsea","Stuttgart","Parma"],ylink:"https://www.youtube.com/watch?v=3cMdkZ8pWv4"}],</v>
      </c>
      <c r="K371" s="1" t="str">
        <f>IFERROR(_xlfn.XLOOKUP($C371,Premier!J:J,Premier!K:K),"-")</f>
        <v>-</v>
      </c>
      <c r="L371" s="1" t="str">
        <f>IFERROR(_xlfn.XLOOKUP($C371,LaLiga!K:K,LaLiga!L:L),"-")</f>
        <v>-</v>
      </c>
      <c r="M371" s="1" t="str">
        <f>IFERROR(_xlfn.XLOOKUP($C371,SerieA!J:J,SerieA!K:K),"-")</f>
        <v>-</v>
      </c>
    </row>
    <row r="372" spans="1:13" x14ac:dyDescent="0.35">
      <c r="A372" s="3">
        <f t="shared" si="20"/>
        <v>45638</v>
      </c>
      <c r="B372" s="5">
        <f t="shared" si="24"/>
        <v>4</v>
      </c>
      <c r="C372" s="9">
        <f t="shared" si="22"/>
        <v>371</v>
      </c>
      <c r="D372" s="6" t="str" cm="1">
        <f t="array" ref="D372">IFERROR(INDEX(F372:M372, MATCH(TRUE, F372:M372&lt;&gt;"-",0)),"")</f>
        <v>[{order:"371",result:"Estoril 2-3 Porto",playerday:"Francisco Conceição",year:"2022", category:"Other",prow:["POR","DL","Played Euro 2000"], pcolumn: ["Porto","Inter","Played WC 2002"],ylink:"https://www.youtube.com/watch?v=Ae2lzoAnnrA"}],</v>
      </c>
      <c r="E372" s="6" t="str">
        <f t="shared" si="23"/>
        <v>[{"order":"371","result":"Estoril 2-3 Porto","playerday":"Francisco Conceição","year":"2022", "category":"Other","prow":["POR","DL","Played Euro 2000"], "pcolumn": ["Porto","Inter","Played WC 2002"],"ylink":"https://www.youtube.com/watch?v=Ae2lzoAnnrA"}],</v>
      </c>
      <c r="F372" s="1" t="str">
        <f>IFERROR(_xlfn.XLOOKUP(C372,Champions!J:J,Champions!K:K),"-")</f>
        <v>-</v>
      </c>
      <c r="G372" s="1" t="str">
        <f>IFERROR(_xlfn.XLOOKUP($C372,EuropaL!J:J,EuropaL!K:K),"-")</f>
        <v>-</v>
      </c>
      <c r="H372" s="1" t="str">
        <f>IFERROR(_xlfn.XLOOKUP($C372,WC!J:J,WC!K:K),"-")</f>
        <v>-</v>
      </c>
      <c r="I372" s="1" t="str">
        <f>IFERROR(_xlfn.XLOOKUP($C372,EURO!J:J,EURO!K:K),"-")</f>
        <v>-</v>
      </c>
      <c r="J372" s="1" t="str">
        <f>IFERROR(_xlfn.XLOOKUP($C372,Other!J:J,Other!K:K),"-")</f>
        <v>[{order:"371",result:"Estoril 2-3 Porto",playerday:"Francisco Conceição",year:"2022", category:"Other",prow:["POR","DL","Played Euro 2000"], pcolumn: ["Porto","Inter","Played WC 2002"],ylink:"https://www.youtube.com/watch?v=Ae2lzoAnnrA"}],</v>
      </c>
      <c r="K372" s="1" t="str">
        <f>IFERROR(_xlfn.XLOOKUP($C372,Premier!J:J,Premier!K:K),"-")</f>
        <v>-</v>
      </c>
      <c r="L372" s="1" t="str">
        <f>IFERROR(_xlfn.XLOOKUP($C372,LaLiga!K:K,LaLiga!L:L),"-")</f>
        <v>-</v>
      </c>
      <c r="M372" s="1" t="str">
        <f>IFERROR(_xlfn.XLOOKUP($C372,SerieA!J:J,SerieA!K:K),"-")</f>
        <v>-</v>
      </c>
    </row>
    <row r="373" spans="1:13" x14ac:dyDescent="0.35">
      <c r="A373" s="3">
        <f t="shared" si="20"/>
        <v>45639</v>
      </c>
      <c r="B373" s="5">
        <f t="shared" si="24"/>
        <v>5</v>
      </c>
      <c r="C373" s="9">
        <f t="shared" si="22"/>
        <v>372</v>
      </c>
      <c r="D373" s="6" t="str" cm="1">
        <f t="array" ref="D373">IFERROR(INDEX(F373:M373, MATCH(TRUE, F373:M373&lt;&gt;"-",0)),"")</f>
        <v>[{order:"372",result:"Galatasaray 3-2 R. Madrid",playerday:"Emmanuel Eboué",year:"2013", category:"Champions",prow:["DF","Arsenal","namehas_E"], pcolumn: ["Galatasaray","Real Madrid","CIV"],ylink:"https://www.youtube.com/watch?v=DZ6kq7YhpBE"}],</v>
      </c>
      <c r="E373" s="6" t="str">
        <f t="shared" si="23"/>
        <v>[{"order":"372","result":"Galatasaray 3-2 R. Madrid","playerday":"Emmanuel Eboué","year":"2013", "category":"Champions","prow":["DF","Arsenal","namehas_E"], "pcolumn": ["Galatasaray","Real Madrid","CIV"],"ylink":"https://www.youtube.com/watch?v=DZ6kq7YhpBE"}],</v>
      </c>
      <c r="F373" s="1" t="str">
        <f>IFERROR(_xlfn.XLOOKUP(C373,Champions!J:J,Champions!K:K),"-")</f>
        <v>[{order:"372",result:"Galatasaray 3-2 R. Madrid",playerday:"Emmanuel Eboué",year:"2013", category:"Champions",prow:["DF","Arsenal","namehas_E"], pcolumn: ["Galatasaray","Real Madrid","CIV"],ylink:"https://www.youtube.com/watch?v=DZ6kq7YhpBE"}],</v>
      </c>
      <c r="G373" s="1" t="str">
        <f>IFERROR(_xlfn.XLOOKUP($C373,EuropaL!J:J,EuropaL!K:K),"-")</f>
        <v>-</v>
      </c>
      <c r="H373" s="1" t="str">
        <f>IFERROR(_xlfn.XLOOKUP($C373,WC!J:J,WC!K:K),"-")</f>
        <v>-</v>
      </c>
      <c r="I373" s="1" t="str">
        <f>IFERROR(_xlfn.XLOOKUP($C373,EURO!J:J,EURO!K:K),"-")</f>
        <v>-</v>
      </c>
      <c r="J373" s="1" t="str">
        <f>IFERROR(_xlfn.XLOOKUP($C373,Other!J:J,Other!K:K),"-")</f>
        <v>-</v>
      </c>
      <c r="K373" s="1" t="str">
        <f>IFERROR(_xlfn.XLOOKUP($C373,Premier!J:J,Premier!K:K),"-")</f>
        <v>-</v>
      </c>
      <c r="L373" s="1" t="str">
        <f>IFERROR(_xlfn.XLOOKUP($C373,LaLiga!K:K,LaLiga!L:L),"-")</f>
        <v>-</v>
      </c>
      <c r="M373" s="1" t="str">
        <f>IFERROR(_xlfn.XLOOKUP($C373,SerieA!J:J,SerieA!K:K),"-")</f>
        <v>-</v>
      </c>
    </row>
    <row r="374" spans="1:13" x14ac:dyDescent="0.35">
      <c r="A374" s="3">
        <f t="shared" si="20"/>
        <v>45640</v>
      </c>
      <c r="B374" s="5">
        <f t="shared" si="24"/>
        <v>6</v>
      </c>
      <c r="C374" s="9">
        <f t="shared" si="22"/>
        <v>373</v>
      </c>
      <c r="D374" s="6" t="str" cm="1">
        <f t="array" ref="D374">IFERROR(INDEX(F374:M374, MATCH(TRUE, F374:M374&lt;&gt;"-",0)),"")</f>
        <v>[{order:"373",result:"Villarreal 2-1 Las Palmas",playerday:"Kevin-Prince Boateng",year:"2016", category:"LaLiga",prow:["DL","CC","DF"], pcolumn: ["Villarreal","LaLigaWin","GHA"],ylink:"https://www.youtube.com/watch?v=ssoxmXoBll8"}],</v>
      </c>
      <c r="E374" s="6" t="str">
        <f t="shared" si="23"/>
        <v>[{"order":"373","result":"Villarreal 2-1 Las Palmas","playerday":"Kevin-Prince Boateng","year":"2016", "category":"LaLiga","prow":["DL","CC","DF"], "pcolumn": ["Villarreal","LaLigaWin","GHA"],"ylink":"https://www.youtube.com/watch?v=ssoxmXoBll8"}],</v>
      </c>
      <c r="F374" s="1" t="str">
        <f>IFERROR(_xlfn.XLOOKUP(C374,Champions!J:J,Champions!K:K),"-")</f>
        <v>-</v>
      </c>
      <c r="G374" s="1" t="str">
        <f>IFERROR(_xlfn.XLOOKUP($C374,EuropaL!J:J,EuropaL!K:K),"-")</f>
        <v>-</v>
      </c>
      <c r="H374" s="1" t="str">
        <f>IFERROR(_xlfn.XLOOKUP($C374,WC!J:J,WC!K:K),"-")</f>
        <v>-</v>
      </c>
      <c r="I374" s="1" t="str">
        <f>IFERROR(_xlfn.XLOOKUP($C374,EURO!J:J,EURO!K:K),"-")</f>
        <v>-</v>
      </c>
      <c r="J374" s="1" t="str">
        <f>IFERROR(_xlfn.XLOOKUP($C374,Other!J:J,Other!K:K),"-")</f>
        <v>-</v>
      </c>
      <c r="K374" s="1" t="str">
        <f>IFERROR(_xlfn.XLOOKUP($C374,Premier!J:J,Premier!K:K),"-")</f>
        <v>-</v>
      </c>
      <c r="L374" s="1" t="str">
        <f>IFERROR(_xlfn.XLOOKUP($C374,LaLiga!K:K,LaLiga!L:L),"-")</f>
        <v>[{order:"373",result:"Villarreal 2-1 Las Palmas",playerday:"Kevin-Prince Boateng",year:"2016", category:"LaLiga",prow:["DL","CC","DF"], pcolumn: ["Villarreal","LaLigaWin","GHA"],ylink:"https://www.youtube.com/watch?v=ssoxmXoBll8"}],</v>
      </c>
      <c r="M374" s="1" t="str">
        <f>IFERROR(_xlfn.XLOOKUP($C374,SerieA!J:J,SerieA!K:K),"-")</f>
        <v>-</v>
      </c>
    </row>
    <row r="375" spans="1:13" x14ac:dyDescent="0.35">
      <c r="A375" s="3">
        <f t="shared" si="20"/>
        <v>45641</v>
      </c>
      <c r="B375" s="5">
        <f t="shared" si="24"/>
        <v>7</v>
      </c>
      <c r="C375" s="9">
        <f t="shared" si="22"/>
        <v>374</v>
      </c>
      <c r="D375" s="6" t="str" cm="1">
        <f t="array" ref="D375">IFERROR(INDEX(F375:M375, MATCH(TRUE, F375:M375&lt;&gt;"-",0)),"")</f>
        <v>[{order:"374",result:"Wolfsburg 5-1 Bayern",playerday:"Grafite",year:"2009", category:"Other",prow:["DL","DL","DL"], pcolumn: ["Wolfsburg","Bayern","BRA"],ylink:"https://www.youtube.com/watch?v=TcCA5bG_KUc"}],</v>
      </c>
      <c r="E375" s="6" t="str">
        <f t="shared" si="23"/>
        <v>[{"order":"374","result":"Wolfsburg 5-1 Bayern","playerday":"Grafite","year":"2009", "category":"Other","prow":["DL","DL","DL"], "pcolumn": ["Wolfsburg","Bayern","BRA"],"ylink":"https://www.youtube.com/watch?v=TcCA5bG_KUc"}],</v>
      </c>
      <c r="F375" s="1" t="str">
        <f>IFERROR(_xlfn.XLOOKUP(C375,Champions!J:J,Champions!K:K),"-")</f>
        <v>-</v>
      </c>
      <c r="G375" s="1" t="str">
        <f>IFERROR(_xlfn.XLOOKUP($C375,EuropaL!J:J,EuropaL!K:K),"-")</f>
        <v>-</v>
      </c>
      <c r="H375" s="1" t="str">
        <f>IFERROR(_xlfn.XLOOKUP($C375,WC!J:J,WC!K:K),"-")</f>
        <v>-</v>
      </c>
      <c r="I375" s="1" t="str">
        <f>IFERROR(_xlfn.XLOOKUP($C375,EURO!J:J,EURO!K:K),"-")</f>
        <v>-</v>
      </c>
      <c r="J375" s="1" t="str">
        <f>IFERROR(_xlfn.XLOOKUP($C375,Other!J:J,Other!K:K),"-")</f>
        <v>[{order:"374",result:"Wolfsburg 5-1 Bayern",playerday:"Grafite",year:"2009", category:"Other",prow:["DL","DL","DL"], pcolumn: ["Wolfsburg","Bayern","BRA"],ylink:"https://www.youtube.com/watch?v=TcCA5bG_KUc"}],</v>
      </c>
      <c r="K375" s="1" t="str">
        <f>IFERROR(_xlfn.XLOOKUP($C375,Premier!J:J,Premier!K:K),"-")</f>
        <v>-</v>
      </c>
      <c r="L375" s="1" t="str">
        <f>IFERROR(_xlfn.XLOOKUP($C375,LaLiga!K:K,LaLiga!L:L),"-")</f>
        <v>-</v>
      </c>
      <c r="M375" s="1" t="str">
        <f>IFERROR(_xlfn.XLOOKUP($C375,SerieA!J:J,SerieA!K:K),"-")</f>
        <v>-</v>
      </c>
    </row>
    <row r="376" spans="1:13" x14ac:dyDescent="0.35">
      <c r="A376" s="3">
        <f t="shared" si="20"/>
        <v>45642</v>
      </c>
      <c r="B376" s="5">
        <f t="shared" si="24"/>
        <v>1</v>
      </c>
      <c r="C376" s="9">
        <f t="shared" si="22"/>
        <v>375</v>
      </c>
      <c r="D376" s="6" t="str" cm="1">
        <f t="array" ref="D376">IFERROR(INDEX(F376:M376, MATCH(TRUE, F376:M376&lt;&gt;"-",0)),"")</f>
        <v>[{order:"375",result:"Wales 2-1 Austria",playerday:"Gareth Bale",year:"2022", category:"World Cup",prow:["DL","CC","DF"], pcolumn: ["WAL","AUT","Tottenham"],ylink:"https://www.youtube.com/watch?v=0MRKeUmsm8w"}],</v>
      </c>
      <c r="E376" s="6" t="str">
        <f t="shared" si="23"/>
        <v>[{"order":"375","result":"Wales 2-1 Austria","playerday":"Gareth Bale","year":"2022", "category":"World Cup","prow":["DL","CC","DF"], "pcolumn": ["WAL","AUT","Tottenham"],"ylink":"https://www.youtube.com/watch?v=0MRKeUmsm8w"}],</v>
      </c>
      <c r="F376" s="1" t="str">
        <f>IFERROR(_xlfn.XLOOKUP(C376,Champions!J:J,Champions!K:K),"-")</f>
        <v>-</v>
      </c>
      <c r="G376" s="1" t="str">
        <f>IFERROR(_xlfn.XLOOKUP($C376,EuropaL!J:J,EuropaL!K:K),"-")</f>
        <v>-</v>
      </c>
      <c r="H376" s="1" t="str">
        <f>IFERROR(_xlfn.XLOOKUP($C376,WC!J:J,WC!K:K),"-")</f>
        <v>[{order:"375",result:"Wales 2-1 Austria",playerday:"Gareth Bale",year:"2022", category:"World Cup",prow:["DL","CC","DF"], pcolumn: ["WAL","AUT","Tottenham"],ylink:"https://www.youtube.com/watch?v=0MRKeUmsm8w"}],</v>
      </c>
      <c r="I376" s="1" t="str">
        <f>IFERROR(_xlfn.XLOOKUP($C376,EURO!J:J,EURO!K:K),"-")</f>
        <v>-</v>
      </c>
      <c r="J376" s="1" t="str">
        <f>IFERROR(_xlfn.XLOOKUP($C376,Other!J:J,Other!K:K),"-")</f>
        <v>-</v>
      </c>
      <c r="K376" s="1" t="str">
        <f>IFERROR(_xlfn.XLOOKUP($C376,Premier!J:J,Premier!K:K),"-")</f>
        <v>-</v>
      </c>
      <c r="L376" s="1" t="str">
        <f>IFERROR(_xlfn.XLOOKUP($C376,LaLiga!K:K,LaLiga!L:L),"-")</f>
        <v>-</v>
      </c>
      <c r="M376" s="1" t="str">
        <f>IFERROR(_xlfn.XLOOKUP($C376,SerieA!J:J,SerieA!K:K),"-")</f>
        <v>-</v>
      </c>
    </row>
    <row r="377" spans="1:13" x14ac:dyDescent="0.35">
      <c r="A377" s="3">
        <f t="shared" si="20"/>
        <v>45643</v>
      </c>
      <c r="B377" s="5">
        <f t="shared" si="24"/>
        <v>2</v>
      </c>
      <c r="C377" s="9">
        <f t="shared" si="22"/>
        <v>376</v>
      </c>
      <c r="D377" s="6" t="str" cm="1">
        <f t="array" ref="D377">IFERROR(INDEX(F377:M377, MATCH(TRUE, F377:M377&lt;&gt;"-",0)),"")</f>
        <v>[{order:"376",result:"Lazio 2-1 Porto",playerday:"Pedro Rodríguez",year:"2024", category:"Champions",prow:["Lazio","Porto","DL"], pcolumn: ["ESP","ChampionsWin","startP"],ylink:"https://www.youtube.com/watch?v=H1qb4xcJ5Lg"}],</v>
      </c>
      <c r="E377" s="6" t="str">
        <f t="shared" si="23"/>
        <v>[{"order":"376","result":"Lazio 2-1 Porto","playerday":"Pedro Rodríguez","year":"2024", "category":"Champions","prow":["Lazio","Porto","DL"], "pcolumn": ["ESP","ChampionsWin","startP"],"ylink":"https://www.youtube.com/watch?v=H1qb4xcJ5Lg"}],</v>
      </c>
      <c r="F377" s="1" t="str">
        <f>IFERROR(_xlfn.XLOOKUP(C377,Champions!J:J,Champions!K:K),"-")</f>
        <v>[{order:"376",result:"Lazio 2-1 Porto",playerday:"Pedro Rodríguez",year:"2024", category:"Champions",prow:["Lazio","Porto","DL"], pcolumn: ["ESP","ChampionsWin","startP"],ylink:"https://www.youtube.com/watch?v=H1qb4xcJ5Lg"}],</v>
      </c>
      <c r="G377" s="1" t="str">
        <f>IFERROR(_xlfn.XLOOKUP($C377,EuropaL!J:J,EuropaL!K:K),"-")</f>
        <v>-</v>
      </c>
      <c r="H377" s="1" t="str">
        <f>IFERROR(_xlfn.XLOOKUP($C377,WC!J:J,WC!K:K),"-")</f>
        <v>-</v>
      </c>
      <c r="I377" s="1" t="str">
        <f>IFERROR(_xlfn.XLOOKUP($C377,EURO!J:J,EURO!K:K),"-")</f>
        <v>-</v>
      </c>
      <c r="J377" s="1" t="str">
        <f>IFERROR(_xlfn.XLOOKUP($C377,Other!J:J,Other!K:K),"-")</f>
        <v>-</v>
      </c>
      <c r="K377" s="1" t="str">
        <f>IFERROR(_xlfn.XLOOKUP($C377,Premier!J:J,Premier!K:K),"-")</f>
        <v>-</v>
      </c>
      <c r="L377" s="1" t="str">
        <f>IFERROR(_xlfn.XLOOKUP($C377,LaLiga!K:K,LaLiga!L:L),"-")</f>
        <v>-</v>
      </c>
      <c r="M377" s="1" t="str">
        <f>IFERROR(_xlfn.XLOOKUP($C377,SerieA!J:J,SerieA!K:K),"-")</f>
        <v>-</v>
      </c>
    </row>
    <row r="378" spans="1:13" x14ac:dyDescent="0.35">
      <c r="A378" s="3">
        <f t="shared" si="20"/>
        <v>45644</v>
      </c>
      <c r="B378" s="5">
        <f t="shared" si="24"/>
        <v>3</v>
      </c>
      <c r="C378" s="9">
        <f t="shared" si="22"/>
        <v>377</v>
      </c>
      <c r="D378" s="6" t="str" cm="1">
        <f t="array" ref="D378">IFERROR(INDEX(F378:M378, MATCH(TRUE, F378:M378&lt;&gt;"-",0)),"")</f>
        <v>[{order:"377",result:"Valencia 5-0 Basel",playerday:"Paco Alcácer",year:"2014", category:"Europa League",prow:["DL","DL","DL"], pcolumn: ["Valencia","Basel","Borussia"],ylink:"https://www.youtube.com/watch?v=VBet-grZMDA"}],</v>
      </c>
      <c r="E378" s="6" t="str">
        <f t="shared" si="23"/>
        <v>[{"order":"377","result":"Valencia 5-0 Basel","playerday":"Paco Alcácer","year":"2014", "category":"Europa League","prow":["DL","DL","DL"], "pcolumn": ["Valencia","Basel","Borussia"],"ylink":"https://www.youtube.com/watch?v=VBet-grZMDA"}],</v>
      </c>
      <c r="F378" s="1" t="str">
        <f>IFERROR(_xlfn.XLOOKUP(C378,Champions!J:J,Champions!K:K),"-")</f>
        <v>-</v>
      </c>
      <c r="G378" s="1" t="str">
        <f>IFERROR(_xlfn.XLOOKUP($C378,EuropaL!J:J,EuropaL!K:K),"-")</f>
        <v>[{order:"377",result:"Valencia 5-0 Basel",playerday:"Paco Alcácer",year:"2014", category:"Europa League",prow:["DL","DL","DL"], pcolumn: ["Valencia","Basel","Borussia"],ylink:"https://www.youtube.com/watch?v=VBet-grZMDA"}],</v>
      </c>
      <c r="H378" s="1" t="str">
        <f>IFERROR(_xlfn.XLOOKUP($C378,WC!J:J,WC!K:K),"-")</f>
        <v>-</v>
      </c>
      <c r="I378" s="1" t="str">
        <f>IFERROR(_xlfn.XLOOKUP($C378,EURO!J:J,EURO!K:K),"-")</f>
        <v>-</v>
      </c>
      <c r="J378" s="1" t="str">
        <f>IFERROR(_xlfn.XLOOKUP($C378,Other!J:J,Other!K:K),"-")</f>
        <v>-</v>
      </c>
      <c r="K378" s="1" t="str">
        <f>IFERROR(_xlfn.XLOOKUP($C378,Premier!J:J,Premier!K:K),"-")</f>
        <v>-</v>
      </c>
      <c r="L378" s="1" t="str">
        <f>IFERROR(_xlfn.XLOOKUP($C378,LaLiga!K:K,LaLiga!L:L),"-")</f>
        <v>-</v>
      </c>
      <c r="M378" s="1" t="str">
        <f>IFERROR(_xlfn.XLOOKUP($C378,SerieA!J:J,SerieA!K:K),"-")</f>
        <v>-</v>
      </c>
    </row>
    <row r="379" spans="1:13" x14ac:dyDescent="0.35">
      <c r="A379" s="3">
        <f t="shared" si="20"/>
        <v>45645</v>
      </c>
      <c r="B379" s="5">
        <f t="shared" si="24"/>
        <v>4</v>
      </c>
      <c r="C379" s="9">
        <f t="shared" si="22"/>
        <v>378</v>
      </c>
      <c r="D379" s="6" t="str" cm="1">
        <f t="array" ref="D379">IFERROR(INDEX(F379:M379, MATCH(TRUE, F379:M379&lt;&gt;"-",0)),"")</f>
        <v>[{order:"378",result:"Benfica 3-0 Santa Clara",playerday:"Ángel Di María",year:"2024", category:"Other",prow:["Juventus","Benfica","namehas_Di"], pcolumn: ["Man Utd","Real Madrid","ARG"],ylink:"https://www.youtube.com/watch?v=O5R3mnBgSl8"}],</v>
      </c>
      <c r="E379" s="6" t="str">
        <f t="shared" si="23"/>
        <v>[{"order":"378","result":"Benfica 3-0 Santa Clara","playerday":"Ángel Di María","year":"2024", "category":"Other","prow":["Juventus","Benfica","namehas_Di"], "pcolumn": ["Man Utd","Real Madrid","ARG"],"ylink":"https://www.youtube.com/watch?v=O5R3mnBgSl8"}],</v>
      </c>
      <c r="F379" s="1" t="str">
        <f>IFERROR(_xlfn.XLOOKUP(C379,Champions!J:J,Champions!K:K),"-")</f>
        <v>-</v>
      </c>
      <c r="G379" s="1" t="str">
        <f>IFERROR(_xlfn.XLOOKUP($C379,EuropaL!J:J,EuropaL!K:K),"-")</f>
        <v>-</v>
      </c>
      <c r="H379" s="1" t="str">
        <f>IFERROR(_xlfn.XLOOKUP($C379,WC!J:J,WC!K:K),"-")</f>
        <v>-</v>
      </c>
      <c r="I379" s="1" t="str">
        <f>IFERROR(_xlfn.XLOOKUP($C379,EURO!J:J,EURO!K:K),"-")</f>
        <v>-</v>
      </c>
      <c r="J379" s="1" t="str">
        <f>IFERROR(_xlfn.XLOOKUP($C379,Other!J:J,Other!K:K),"-")</f>
        <v>[{order:"378",result:"Benfica 3-0 Santa Clara",playerday:"Ángel Di María",year:"2024", category:"Other",prow:["Juventus","Benfica","namehas_Di"], pcolumn: ["Man Utd","Real Madrid","ARG"],ylink:"https://www.youtube.com/watch?v=O5R3mnBgSl8"}],</v>
      </c>
      <c r="K379" s="1" t="str">
        <f>IFERROR(_xlfn.XLOOKUP($C379,Premier!J:J,Premier!K:K),"-")</f>
        <v>-</v>
      </c>
      <c r="L379" s="1" t="str">
        <f>IFERROR(_xlfn.XLOOKUP($C379,LaLiga!K:K,LaLiga!L:L),"-")</f>
        <v>-</v>
      </c>
      <c r="M379" s="1" t="str">
        <f>IFERROR(_xlfn.XLOOKUP($C379,SerieA!J:J,SerieA!K:K),"-")</f>
        <v>-</v>
      </c>
    </row>
    <row r="380" spans="1:13" x14ac:dyDescent="0.35">
      <c r="A380" s="685">
        <f t="shared" si="20"/>
        <v>45646</v>
      </c>
      <c r="B380" s="686">
        <f t="shared" si="24"/>
        <v>5</v>
      </c>
      <c r="C380" s="9">
        <f t="shared" si="22"/>
        <v>379</v>
      </c>
      <c r="D380" s="6" t="str" cm="1">
        <f t="array" ref="D380">IFERROR(INDEX(F380:M380, MATCH(TRUE, F380:M380&lt;&gt;"-",0)),"")</f>
        <v>[{order:"379",result:"Athletic 1-4 Barcelona",playerday:"Yaya Touré",year:"2012", category:"Other",prow:["CC","CC","CC"], pcolumn: ["Athletic","Barcelona","CIV"],ylink:"https://www.youtube.com/watch?v=EOb2LSZksFg"}],</v>
      </c>
      <c r="E380" s="6" t="str">
        <f t="shared" si="23"/>
        <v>[{"order":"379","result":"Athletic 1-4 Barcelona","playerday":"Yaya Touré","year":"2012", "category":"Other","prow":["CC","CC","CC"], "pcolumn": ["Athletic","Barcelona","CIV"],"ylink":"https://www.youtube.com/watch?v=EOb2LSZksFg"}],</v>
      </c>
      <c r="F380" s="1" t="str">
        <f>IFERROR(_xlfn.XLOOKUP(C380,Champions!J:J,Champions!K:K),"-")</f>
        <v>-</v>
      </c>
      <c r="G380" s="1" t="str">
        <f>IFERROR(_xlfn.XLOOKUP($C380,EuropaL!J:J,EuropaL!K:K),"-")</f>
        <v>-</v>
      </c>
      <c r="H380" s="1" t="str">
        <f>IFERROR(_xlfn.XLOOKUP($C380,WC!J:J,WC!K:K),"-")</f>
        <v>-</v>
      </c>
      <c r="I380" s="1" t="str">
        <f>IFERROR(_xlfn.XLOOKUP($C380,EURO!J:J,EURO!K:K),"-")</f>
        <v>-</v>
      </c>
      <c r="J380" s="1" t="str">
        <f>IFERROR(_xlfn.XLOOKUP($C380,Other!J:J,Other!K:K),"-")</f>
        <v>[{order:"379",result:"Athletic 1-4 Barcelona",playerday:"Yaya Touré",year:"2012", category:"Other",prow:["CC","CC","CC"], pcolumn: ["Athletic","Barcelona","CIV"],ylink:"https://www.youtube.com/watch?v=EOb2LSZksFg"}],</v>
      </c>
      <c r="K380" s="1" t="str">
        <f>IFERROR(_xlfn.XLOOKUP($C380,Premier!J:J,Premier!K:K),"-")</f>
        <v>-</v>
      </c>
      <c r="L380" s="1" t="str">
        <f>IFERROR(_xlfn.XLOOKUP($C380,LaLiga!K:K,LaLiga!L:L),"-")</f>
        <v>-</v>
      </c>
      <c r="M380" s="1" t="str">
        <f>IFERROR(_xlfn.XLOOKUP($C380,SerieA!J:J,SerieA!K:K),"-")</f>
        <v>-</v>
      </c>
    </row>
    <row r="381" spans="1:13" x14ac:dyDescent="0.35">
      <c r="A381" s="3">
        <f t="shared" si="20"/>
        <v>45647</v>
      </c>
      <c r="B381" s="5">
        <f t="shared" si="24"/>
        <v>6</v>
      </c>
      <c r="C381" s="9">
        <f t="shared" si="22"/>
        <v>380</v>
      </c>
      <c r="D381" s="6" t="str" cm="1">
        <f t="array" ref="D381">IFERROR(INDEX(F381:M381, MATCH(TRUE, F381:M381&lt;&gt;"-",0)),"")</f>
        <v>[{order:"380",result:"Hannover 2-3 Leverkusen",playerday:"Genki Haraguchi",year:"2019", category:"Other",prow:["namehas_G","namehas_H","CC"], pcolumn: ["Leverkusen","ge1520","JPN"],ylink:"https://www.youtube.com/watch?v=Z2FlTPuQNdg"}],</v>
      </c>
      <c r="E381" s="6" t="str">
        <f t="shared" si="23"/>
        <v>[{"order":"380","result":"Hannover 2-3 Leverkusen","playerday":"Genki Haraguchi","year":"2019", "category":"Other","prow":["namehas_G","namehas_H","CC"], "pcolumn": ["Leverkusen","ge1520","JPN"],"ylink":"https://www.youtube.com/watch?v=Z2FlTPuQNdg"}],</v>
      </c>
      <c r="F381" s="1" t="str">
        <f>IFERROR(_xlfn.XLOOKUP(C381,Champions!J:J,Champions!K:K),"-")</f>
        <v>-</v>
      </c>
      <c r="G381" s="1" t="str">
        <f>IFERROR(_xlfn.XLOOKUP($C381,EuropaL!J:J,EuropaL!K:K),"-")</f>
        <v>-</v>
      </c>
      <c r="H381" s="1" t="str">
        <f>IFERROR(_xlfn.XLOOKUP($C381,WC!J:J,WC!K:K),"-")</f>
        <v>-</v>
      </c>
      <c r="I381" s="1" t="str">
        <f>IFERROR(_xlfn.XLOOKUP($C381,EURO!J:J,EURO!K:K),"-")</f>
        <v>-</v>
      </c>
      <c r="J381" s="1" t="str">
        <f>IFERROR(_xlfn.XLOOKUP($C381,Other!J:J,Other!K:K),"-")</f>
        <v>[{order:"380",result:"Hannover 2-3 Leverkusen",playerday:"Genki Haraguchi",year:"2019", category:"Other",prow:["namehas_G","namehas_H","CC"], pcolumn: ["Leverkusen","ge1520","JPN"],ylink:"https://www.youtube.com/watch?v=Z2FlTPuQNdg"}],</v>
      </c>
      <c r="K381" s="1" t="str">
        <f>IFERROR(_xlfn.XLOOKUP($C381,Premier!J:J,Premier!K:K),"-")</f>
        <v>-</v>
      </c>
      <c r="L381" s="1" t="str">
        <f>IFERROR(_xlfn.XLOOKUP($C381,LaLiga!K:K,LaLiga!L:L),"-")</f>
        <v>-</v>
      </c>
      <c r="M381" s="1" t="str">
        <f>IFERROR(_xlfn.XLOOKUP($C381,SerieA!J:J,SerieA!K:K),"-")</f>
        <v>-</v>
      </c>
    </row>
    <row r="382" spans="1:13" x14ac:dyDescent="0.35">
      <c r="A382" s="3">
        <f t="shared" si="20"/>
        <v>45648</v>
      </c>
      <c r="B382" s="5">
        <f t="shared" si="24"/>
        <v>7</v>
      </c>
      <c r="C382" s="9">
        <f t="shared" si="22"/>
        <v>381</v>
      </c>
      <c r="D382" s="6" t="str" cm="1">
        <f t="array" ref="D382">IFERROR(INDEX(F382:M382, MATCH(TRUE, F382:M382&lt;&gt;"-",0)),"")</f>
        <v>[{order:"381",result:"Dnipro 2-3 Sevilla",playerday:"Carlos Bacca",year:"2015", category:"Europa League",prow:["DL","DL","DL"], pcolumn: ["Sevilla","UKR","COL"],ylink:"https://www.youtube.com/watch?v=jyYXRoLzcqo"}],</v>
      </c>
      <c r="E382" s="6" t="str">
        <f t="shared" si="23"/>
        <v>[{"order":"381","result":"Dnipro 2-3 Sevilla","playerday":"Carlos Bacca","year":"2015", "category":"Europa League","prow":["DL","DL","DL"], "pcolumn": ["Sevilla","UKR","COL"],"ylink":"https://www.youtube.com/watch?v=jyYXRoLzcqo"}],</v>
      </c>
      <c r="F382" s="1" t="str">
        <f>IFERROR(_xlfn.XLOOKUP(C382,Champions!J:J,Champions!K:K),"-")</f>
        <v>-</v>
      </c>
      <c r="G382" s="1" t="str">
        <f>IFERROR(_xlfn.XLOOKUP($C382,EuropaL!J:J,EuropaL!K:K),"-")</f>
        <v>[{order:"381",result:"Dnipro 2-3 Sevilla",playerday:"Carlos Bacca",year:"2015", category:"Europa League",prow:["DL","DL","DL"], pcolumn: ["Sevilla","UKR","COL"],ylink:"https://www.youtube.com/watch?v=jyYXRoLzcqo"}],</v>
      </c>
      <c r="H382" s="1" t="str">
        <f>IFERROR(_xlfn.XLOOKUP($C382,WC!J:J,WC!K:K),"-")</f>
        <v>-</v>
      </c>
      <c r="I382" s="1" t="str">
        <f>IFERROR(_xlfn.XLOOKUP($C382,EURO!J:J,EURO!K:K),"-")</f>
        <v>-</v>
      </c>
      <c r="J382" s="1" t="str">
        <f>IFERROR(_xlfn.XLOOKUP($C382,Other!J:J,Other!K:K),"-")</f>
        <v>-</v>
      </c>
      <c r="K382" s="1" t="str">
        <f>IFERROR(_xlfn.XLOOKUP($C382,Premier!J:J,Premier!K:K),"-")</f>
        <v>-</v>
      </c>
      <c r="L382" s="1" t="str">
        <f>IFERROR(_xlfn.XLOOKUP($C382,LaLiga!K:K,LaLiga!L:L),"-")</f>
        <v>-</v>
      </c>
      <c r="M382" s="1" t="str">
        <f>IFERROR(_xlfn.XLOOKUP($C382,SerieA!J:J,SerieA!K:K),"-")</f>
        <v>-</v>
      </c>
    </row>
    <row r="383" spans="1:13" x14ac:dyDescent="0.35">
      <c r="A383" s="3">
        <f t="shared" si="20"/>
        <v>45649</v>
      </c>
      <c r="B383" s="5">
        <f t="shared" si="24"/>
        <v>1</v>
      </c>
      <c r="C383" s="9">
        <f t="shared" si="22"/>
        <v>382</v>
      </c>
      <c r="D383" s="6" t="str" cm="1">
        <f t="array" ref="D383">IFERROR(INDEX(F383:M383, MATCH(TRUE, F383:M383&lt;&gt;"-",0)),"")</f>
        <v>[{order:"382",result:"Leicester 4-2 Watford",playerday:"Jamie Vardy",year:"2021", category:"Premier League",prow:["Leicester","namehas_J","namehas_V"], pcolumn: ["ENG","ENG","ENG"],ylink:"https://www.youtube.com/watch?v=V6H9U_EiMPI"}],</v>
      </c>
      <c r="E383" s="6" t="str">
        <f t="shared" si="23"/>
        <v>[{"order":"382","result":"Leicester 4-2 Watford","playerday":"Jamie Vardy","year":"2021", "category":"Premier League","prow":["Leicester","namehas_J","namehas_V"], "pcolumn": ["ENG","ENG","ENG"],"ylink":"https://www.youtube.com/watch?v=V6H9U_EiMPI"}],</v>
      </c>
      <c r="F383" s="1" t="str">
        <f>IFERROR(_xlfn.XLOOKUP(C383,Champions!J:J,Champions!K:K),"-")</f>
        <v>-</v>
      </c>
      <c r="G383" s="1" t="str">
        <f>IFERROR(_xlfn.XLOOKUP($C383,EuropaL!J:J,EuropaL!K:K),"-")</f>
        <v>-</v>
      </c>
      <c r="H383" s="1" t="str">
        <f>IFERROR(_xlfn.XLOOKUP($C383,WC!J:J,WC!K:K),"-")</f>
        <v>-</v>
      </c>
      <c r="I383" s="1" t="str">
        <f>IFERROR(_xlfn.XLOOKUP($C383,EURO!J:J,EURO!K:K),"-")</f>
        <v>-</v>
      </c>
      <c r="J383" s="1" t="str">
        <f>IFERROR(_xlfn.XLOOKUP($C383,Other!J:J,Other!K:K),"-")</f>
        <v>-</v>
      </c>
      <c r="K383" s="1" t="str">
        <f>IFERROR(_xlfn.XLOOKUP($C383,Premier!J:J,Premier!K:K),"-")</f>
        <v>[{order:"382",result:"Leicester 4-2 Watford",playerday:"Jamie Vardy",year:"2021", category:"Premier League",prow:["Leicester","namehas_J","namehas_V"], pcolumn: ["ENG","ENG","ENG"],ylink:"https://www.youtube.com/watch?v=V6H9U_EiMPI"}],</v>
      </c>
      <c r="L383" s="1" t="str">
        <f>IFERROR(_xlfn.XLOOKUP($C383,LaLiga!K:K,LaLiga!L:L),"-")</f>
        <v>-</v>
      </c>
      <c r="M383" s="1" t="str">
        <f>IFERROR(_xlfn.XLOOKUP($C383,SerieA!J:J,SerieA!K:K),"-")</f>
        <v>-</v>
      </c>
    </row>
    <row r="384" spans="1:13" x14ac:dyDescent="0.35">
      <c r="A384" s="3">
        <f t="shared" si="20"/>
        <v>45650</v>
      </c>
      <c r="B384" s="5">
        <f t="shared" si="24"/>
        <v>2</v>
      </c>
      <c r="C384" s="9">
        <f t="shared" si="22"/>
        <v>383</v>
      </c>
      <c r="D384" s="6" t="str" cm="1">
        <f t="array" ref="D384">IFERROR(INDEX(F384:M384, MATCH(TRUE, F384:M384&lt;&gt;"-",0)),"")</f>
        <v>[{order:"383",result:"Spartak 1-2 Inter",playerday:"Ronaldo Nazario",year:"1998", category:"Champions",prow:["DL","DF","CC"], pcolumn: ["RUS","BRA","Inter"],ylink:"https://www.youtube.com/watch?v=eauRZmS2XzU"}],</v>
      </c>
      <c r="E384" s="6" t="str">
        <f t="shared" si="23"/>
        <v>[{"order":"383","result":"Spartak 1-2 Inter","playerday":"Ronaldo Nazario","year":"1998", "category":"Champions","prow":["DL","DF","CC"], "pcolumn": ["RUS","BRA","Inter"],"ylink":"https://www.youtube.com/watch?v=eauRZmS2XzU"}],</v>
      </c>
      <c r="F384" s="1" t="str">
        <f>IFERROR(_xlfn.XLOOKUP(C384,Champions!J:J,Champions!K:K),"-")</f>
        <v>[{order:"383",result:"Spartak 1-2 Inter",playerday:"Ronaldo Nazario",year:"1998", category:"Champions",prow:["DL","DF","CC"], pcolumn: ["RUS","BRA","Inter"],ylink:"https://www.youtube.com/watch?v=eauRZmS2XzU"}],</v>
      </c>
      <c r="G384" s="1" t="str">
        <f>IFERROR(_xlfn.XLOOKUP($C384,EuropaL!J:J,EuropaL!K:K),"-")</f>
        <v>-</v>
      </c>
      <c r="H384" s="1" t="str">
        <f>IFERROR(_xlfn.XLOOKUP($C384,WC!J:J,WC!K:K),"-")</f>
        <v>-</v>
      </c>
      <c r="I384" s="1" t="str">
        <f>IFERROR(_xlfn.XLOOKUP($C384,EURO!J:J,EURO!K:K),"-")</f>
        <v>-</v>
      </c>
      <c r="J384" s="1" t="str">
        <f>IFERROR(_xlfn.XLOOKUP($C384,Other!J:J,Other!K:K),"-")</f>
        <v>-</v>
      </c>
      <c r="K384" s="1" t="str">
        <f>IFERROR(_xlfn.XLOOKUP($C384,Premier!J:J,Premier!K:K),"-")</f>
        <v>-</v>
      </c>
      <c r="L384" s="1" t="str">
        <f>IFERROR(_xlfn.XLOOKUP($C384,LaLiga!K:K,LaLiga!L:L),"-")</f>
        <v>-</v>
      </c>
      <c r="M384" s="1" t="str">
        <f>IFERROR(_xlfn.XLOOKUP($C384,SerieA!J:J,SerieA!K:K),"-")</f>
        <v>-</v>
      </c>
    </row>
    <row r="385" spans="1:13" x14ac:dyDescent="0.35">
      <c r="A385" s="3">
        <f t="shared" si="20"/>
        <v>45651</v>
      </c>
      <c r="B385" s="5">
        <f t="shared" si="24"/>
        <v>3</v>
      </c>
      <c r="C385" s="9">
        <f t="shared" si="22"/>
        <v>384</v>
      </c>
      <c r="D385" s="6" t="str" cm="1">
        <f t="array" ref="D385">IFERROR(INDEX(F385:M385, MATCH(TRUE, F385:M385&lt;&gt;"-",0)),"")</f>
        <v>[{order:"384",result:"Man Utd 4-3 Newcastle",playerday:"Javier Hernández",year:"2012", category:"Premier League",prow:["DL","namehas_J","namehas_H"], pcolumn: ["Man Utd","Newcastle","MEX"],ylink:"https://www.youtube.com/watch?v=G31uGE1p-fk"}],</v>
      </c>
      <c r="E385" s="6" t="str">
        <f t="shared" si="23"/>
        <v>[{"order":"384","result":"Man Utd 4-3 Newcastle","playerday":"Javier Hernández","year":"2012", "category":"Premier League","prow":["DL","namehas_J","namehas_H"], "pcolumn": ["Man Utd","Newcastle","MEX"],"ylink":"https://www.youtube.com/watch?v=G31uGE1p-fk"}],</v>
      </c>
      <c r="F385" s="1" t="str">
        <f>IFERROR(_xlfn.XLOOKUP(C385,Champions!J:J,Champions!K:K),"-")</f>
        <v>-</v>
      </c>
      <c r="G385" s="1" t="str">
        <f>IFERROR(_xlfn.XLOOKUP($C385,EuropaL!J:J,EuropaL!K:K),"-")</f>
        <v>-</v>
      </c>
      <c r="H385" s="1" t="str">
        <f>IFERROR(_xlfn.XLOOKUP($C385,WC!J:J,WC!K:K),"-")</f>
        <v>-</v>
      </c>
      <c r="I385" s="1" t="str">
        <f>IFERROR(_xlfn.XLOOKUP($C385,EURO!J:J,EURO!K:K),"-")</f>
        <v>-</v>
      </c>
      <c r="J385" s="1" t="str">
        <f>IFERROR(_xlfn.XLOOKUP($C385,Other!J:J,Other!K:K),"-")</f>
        <v>-</v>
      </c>
      <c r="K385" s="1" t="str">
        <f>IFERROR(_xlfn.XLOOKUP($C385,Premier!J:J,Premier!K:K),"-")</f>
        <v>[{order:"384",result:"Man Utd 4-3 Newcastle",playerday:"Javier Hernández",year:"2012", category:"Premier League",prow:["DL","namehas_J","namehas_H"], pcolumn: ["Man Utd","Newcastle","MEX"],ylink:"https://www.youtube.com/watch?v=G31uGE1p-fk"}],</v>
      </c>
      <c r="L385" s="1" t="str">
        <f>IFERROR(_xlfn.XLOOKUP($C385,LaLiga!K:K,LaLiga!L:L),"-")</f>
        <v>-</v>
      </c>
      <c r="M385" s="1" t="str">
        <f>IFERROR(_xlfn.XLOOKUP($C385,SerieA!J:J,SerieA!K:K),"-")</f>
        <v>-</v>
      </c>
    </row>
    <row r="386" spans="1:13" x14ac:dyDescent="0.35">
      <c r="A386" s="3">
        <f t="shared" si="20"/>
        <v>45652</v>
      </c>
      <c r="B386" s="5">
        <f t="shared" si="24"/>
        <v>4</v>
      </c>
      <c r="C386" s="9">
        <f t="shared" si="22"/>
        <v>385</v>
      </c>
      <c r="D386" s="6" t="str" cm="1">
        <f t="array" ref="D386">IFERROR(INDEX(F386:M386, MATCH(TRUE, F386:M386&lt;&gt;"-",0)),"")</f>
        <v>[{order:"385",result:"Newcastle 7-1 Tottenham",playerday:"Alan Shearer",year:"1996", category:"Premier League",prow:["DL","DL","DL"], pcolumn: ["Newcastle","Tottenham_goals_1-7","ENG"],ylink:"https://www.youtube.com/watch?v=bPgp_cWEPGw"}],</v>
      </c>
      <c r="E386" s="6" t="str">
        <f t="shared" si="23"/>
        <v>[{"order":"385","result":"Newcastle 7-1 Tottenham","playerday":"Alan Shearer","year":"1996", "category":"Premier League","prow":["DL","DL","DL"], "pcolumn": ["Newcastle","Tottenham_goals_1-7","ENG"],"ylink":"https://www.youtube.com/watch?v=bPgp_cWEPGw"}],</v>
      </c>
      <c r="F386" s="1" t="str">
        <f>IFERROR(_xlfn.XLOOKUP(C386,Champions!J:J,Champions!K:K),"-")</f>
        <v>-</v>
      </c>
      <c r="G386" s="1" t="str">
        <f>IFERROR(_xlfn.XLOOKUP($C386,EuropaL!J:J,EuropaL!K:K),"-")</f>
        <v>-</v>
      </c>
      <c r="H386" s="1" t="str">
        <f>IFERROR(_xlfn.XLOOKUP($C386,WC!J:J,WC!K:K),"-")</f>
        <v>-</v>
      </c>
      <c r="I386" s="1" t="str">
        <f>IFERROR(_xlfn.XLOOKUP($C386,EURO!J:J,EURO!K:K),"-")</f>
        <v>-</v>
      </c>
      <c r="J386" s="1" t="str">
        <f>IFERROR(_xlfn.XLOOKUP($C386,Other!J:J,Other!K:K),"-")</f>
        <v>-</v>
      </c>
      <c r="K386" s="1" t="str">
        <f>IFERROR(_xlfn.XLOOKUP($C386,Premier!J:J,Premier!K:K),"-")</f>
        <v>[{order:"385",result:"Newcastle 7-1 Tottenham",playerday:"Alan Shearer",year:"1996", category:"Premier League",prow:["DL","DL","DL"], pcolumn: ["Newcastle","Tottenham_goals_1-7","ENG"],ylink:"https://www.youtube.com/watch?v=bPgp_cWEPGw"}],</v>
      </c>
      <c r="L386" s="1" t="str">
        <f>IFERROR(_xlfn.XLOOKUP($C386,LaLiga!K:K,LaLiga!L:L),"-")</f>
        <v>-</v>
      </c>
      <c r="M386" s="1" t="str">
        <f>IFERROR(_xlfn.XLOOKUP($C386,SerieA!J:J,SerieA!K:K),"-")</f>
        <v>-</v>
      </c>
    </row>
    <row r="387" spans="1:13" x14ac:dyDescent="0.35">
      <c r="A387" s="3">
        <f t="shared" si="20"/>
        <v>45653</v>
      </c>
      <c r="B387" s="5">
        <f t="shared" si="24"/>
        <v>5</v>
      </c>
      <c r="C387" s="9">
        <f t="shared" si="22"/>
        <v>386</v>
      </c>
      <c r="D387" s="6" t="str" cm="1">
        <f t="array" ref="D387">IFERROR(INDEX(F387:M387, MATCH(TRUE, F387:M387&lt;&gt;"-",0)),"")</f>
        <v>[{order:"386",result:"Chelsea 4-4 Aston Villa",playerday:"Andriy Shevchenko",year:"2007", category:"Premier League",prow:["DF","DL","CC"], pcolumn: ["Chelsea_assists_4-44","Chelsea_goals_4-44","Chelsea_matches_44-444"],ylink:"https://youtu.be/kBicOaCGCZk?si=lYB6aQiiI_ABdwZo&amp;t=52"}],</v>
      </c>
      <c r="E387" s="6" t="str">
        <f t="shared" ref="E387:E450" si="25">SUBSTITUTE(SUBSTITUTE(SUBSTITUTE(SUBSTITUTE(SUBSTITUTE(SUBSTITUTE(SUBSTITUTE(SUBSTITUTE(D387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[{"order":"386","result":"Chelsea 4-4 Aston Villa","playerday":"Andriy Shevchenko","year":"2007", "category":"Premier League","prow":["DF","DL","CC"], "pcolumn": ["Chelsea_assists_4-44","Chelsea_goals_4-44","Chelsea_matches_44-444"],"ylink":"https://youtu.be/kBicOaCGCZk?si=lYB6aQiiI_ABdwZo&amp;t=52"}],</v>
      </c>
      <c r="F387" s="1" t="str">
        <f>IFERROR(_xlfn.XLOOKUP(C387,Champions!J:J,Champions!K:K),"-")</f>
        <v>-</v>
      </c>
      <c r="G387" s="1" t="str">
        <f>IFERROR(_xlfn.XLOOKUP($C387,EuropaL!J:J,EuropaL!K:K),"-")</f>
        <v>-</v>
      </c>
      <c r="H387" s="1" t="str">
        <f>IFERROR(_xlfn.XLOOKUP($C387,WC!J:J,WC!K:K),"-")</f>
        <v>-</v>
      </c>
      <c r="I387" s="1" t="str">
        <f>IFERROR(_xlfn.XLOOKUP($C387,EURO!J:J,EURO!K:K),"-")</f>
        <v>-</v>
      </c>
      <c r="J387" s="1" t="str">
        <f>IFERROR(_xlfn.XLOOKUP($C387,Other!J:J,Other!K:K),"-")</f>
        <v>-</v>
      </c>
      <c r="K387" s="1" t="str">
        <f>IFERROR(_xlfn.XLOOKUP($C387,Premier!J:J,Premier!K:K),"-")</f>
        <v>[{order:"386",result:"Chelsea 4-4 Aston Villa",playerday:"Andriy Shevchenko",year:"2007", category:"Premier League",prow:["DF","DL","CC"], pcolumn: ["Chelsea_assists_4-44","Chelsea_goals_4-44","Chelsea_matches_44-444"],ylink:"https://youtu.be/kBicOaCGCZk?si=lYB6aQiiI_ABdwZo&amp;t=52"}],</v>
      </c>
      <c r="L387" s="1" t="str">
        <f>IFERROR(_xlfn.XLOOKUP($C387,LaLiga!K:K,LaLiga!L:L),"-")</f>
        <v>-</v>
      </c>
      <c r="M387" s="1" t="str">
        <f>IFERROR(_xlfn.XLOOKUP($C387,SerieA!J:J,SerieA!K:K),"-")</f>
        <v>-</v>
      </c>
    </row>
    <row r="388" spans="1:13" x14ac:dyDescent="0.35">
      <c r="A388" s="3">
        <f t="shared" si="20"/>
        <v>45654</v>
      </c>
      <c r="B388" s="5">
        <f t="shared" si="24"/>
        <v>6</v>
      </c>
      <c r="C388" s="9">
        <f t="shared" si="22"/>
        <v>387</v>
      </c>
      <c r="D388" s="6" t="str" cm="1">
        <f t="array" ref="D388">IFERROR(INDEX(F388:M388, MATCH(TRUE, F388:M388&lt;&gt;"-",0)),"")</f>
        <v>[{order:"387",result:"Arsenal 6-1 Leicester",playerday:"Thierry Henry",year:"2000", category:"Premier League",prow:["FRA","DL","namehas_T"], pcolumn: ["Arsenal","Leicester","Played Euro 2000"],ylink:"https://www.youtube.com/watch?v=JSAEn5nMiQs"}],</v>
      </c>
      <c r="E388" s="6" t="str">
        <f t="shared" si="25"/>
        <v>[{"order":"387","result":"Arsenal 6-1 Leicester","playerday":"Thierry Henry","year":"2000", "category":"Premier League","prow":["FRA","DL","namehas_T"], "pcolumn": ["Arsenal","Leicester","Played Euro 2000"],"ylink":"https://www.youtube.com/watch?v=JSAEn5nMiQs"}],</v>
      </c>
      <c r="F388" s="1" t="str">
        <f>IFERROR(_xlfn.XLOOKUP(C388,Champions!J:J,Champions!K:K),"-")</f>
        <v>-</v>
      </c>
      <c r="G388" s="1" t="str">
        <f>IFERROR(_xlfn.XLOOKUP($C388,EuropaL!J:J,EuropaL!K:K),"-")</f>
        <v>-</v>
      </c>
      <c r="H388" s="1" t="str">
        <f>IFERROR(_xlfn.XLOOKUP($C388,WC!J:J,WC!K:K),"-")</f>
        <v>-</v>
      </c>
      <c r="I388" s="1" t="str">
        <f>IFERROR(_xlfn.XLOOKUP($C388,EURO!J:J,EURO!K:K),"-")</f>
        <v>-</v>
      </c>
      <c r="J388" s="1" t="str">
        <f>IFERROR(_xlfn.XLOOKUP($C388,Other!J:J,Other!K:K),"-")</f>
        <v>-</v>
      </c>
      <c r="K388" s="1" t="str">
        <f>IFERROR(_xlfn.XLOOKUP($C388,Premier!J:J,Premier!K:K),"-")</f>
        <v>[{order:"387",result:"Arsenal 6-1 Leicester",playerday:"Thierry Henry",year:"2000", category:"Premier League",prow:["FRA","DL","namehas_T"], pcolumn: ["Arsenal","Leicester","Played Euro 2000"],ylink:"https://www.youtube.com/watch?v=JSAEn5nMiQs"}],</v>
      </c>
      <c r="L388" s="1" t="str">
        <f>IFERROR(_xlfn.XLOOKUP($C388,LaLiga!K:K,LaLiga!L:L),"-")</f>
        <v>-</v>
      </c>
      <c r="M388" s="1" t="str">
        <f>IFERROR(_xlfn.XLOOKUP($C388,SerieA!J:J,SerieA!K:K),"-")</f>
        <v>-</v>
      </c>
    </row>
    <row r="389" spans="1:13" x14ac:dyDescent="0.35">
      <c r="A389" s="3">
        <f t="shared" si="20"/>
        <v>45655</v>
      </c>
      <c r="B389" s="5">
        <f t="shared" si="24"/>
        <v>7</v>
      </c>
      <c r="C389" s="9">
        <f t="shared" si="22"/>
        <v>388</v>
      </c>
      <c r="D389" s="6" t="str" cm="1">
        <f t="array" ref="D389">IFERROR(INDEX(F389:M389, MATCH(TRUE, F389:M389&lt;&gt;"-",0)),"")</f>
        <v>[{order:"388",result:"Man City 2-1 Liverpool",playerday:"Álvaro Negredo",year:"2013", category:"Premier League",prow:["Sevilla","ESP","DL"], pcolumn: ["Man City","Liverpool","Premier"],ylink:"https://www.youtube.com/watch?v=6vVidFu_SJM"}],</v>
      </c>
      <c r="E389" s="6" t="str">
        <f t="shared" si="25"/>
        <v>[{"order":"388","result":"Man City 2-1 Liverpool","playerday":"Álvaro Negredo","year":"2013", "category":"Premier League","prow":["Sevilla","ESP","DL"], "pcolumn": ["Man City","Liverpool","Premier"],"ylink":"https://www.youtube.com/watch?v=6vVidFu_SJM"}],</v>
      </c>
      <c r="F389" s="1" t="str">
        <f>IFERROR(_xlfn.XLOOKUP(C389,Champions!J:J,Champions!K:K),"-")</f>
        <v>-</v>
      </c>
      <c r="G389" s="1" t="str">
        <f>IFERROR(_xlfn.XLOOKUP($C389,EuropaL!J:J,EuropaL!K:K),"-")</f>
        <v>-</v>
      </c>
      <c r="H389" s="1" t="str">
        <f>IFERROR(_xlfn.XLOOKUP($C389,WC!J:J,WC!K:K),"-")</f>
        <v>-</v>
      </c>
      <c r="I389" s="1" t="str">
        <f>IFERROR(_xlfn.XLOOKUP($C389,EURO!J:J,EURO!K:K),"-")</f>
        <v>-</v>
      </c>
      <c r="J389" s="1" t="str">
        <f>IFERROR(_xlfn.XLOOKUP($C389,Other!J:J,Other!K:K),"-")</f>
        <v>-</v>
      </c>
      <c r="K389" s="1" t="str">
        <f>IFERROR(_xlfn.XLOOKUP($C389,Premier!J:J,Premier!K:K),"-")</f>
        <v>[{order:"388",result:"Man City 2-1 Liverpool",playerday:"Álvaro Negredo",year:"2013", category:"Premier League",prow:["Sevilla","ESP","DL"], pcolumn: ["Man City","Liverpool","Premier"],ylink:"https://www.youtube.com/watch?v=6vVidFu_SJM"}],</v>
      </c>
      <c r="L389" s="1" t="str">
        <f>IFERROR(_xlfn.XLOOKUP($C389,LaLiga!K:K,LaLiga!L:L),"-")</f>
        <v>-</v>
      </c>
      <c r="M389" s="1" t="str">
        <f>IFERROR(_xlfn.XLOOKUP($C389,SerieA!J:J,SerieA!K:K),"-")</f>
        <v>-</v>
      </c>
    </row>
    <row r="390" spans="1:13" x14ac:dyDescent="0.35">
      <c r="A390" s="3">
        <f t="shared" si="20"/>
        <v>45656</v>
      </c>
      <c r="B390" s="5">
        <f t="shared" si="24"/>
        <v>1</v>
      </c>
      <c r="C390" s="9">
        <f t="shared" si="22"/>
        <v>389</v>
      </c>
      <c r="D390" s="6" t="str" cm="1">
        <f t="array" ref="D390">IFERROR(INDEX(F390:M390, MATCH(TRUE, F390:M390&lt;&gt;"-",0)),"")</f>
        <v>[{order:"389",result:"USA 1-0 Costa Rica",playerday:"Clint Dempsey",year:"2013", category:"Other",prow:["namehas_C","CC","PO"], pcolumn: ["USA","CRC","MLSPla"],ylink:"https://www.youtube.com/watch?v=C9xuaQDkmL8"}],</v>
      </c>
      <c r="E390" s="6" t="str">
        <f t="shared" si="25"/>
        <v>[{"order":"389","result":"USA 1-0 Costa Rica","playerday":"Clint Dempsey","year":"2013", "category":"Other","prow":["namehas_C","CC","PO"], "pcolumn": ["USA","CRC","MLSPla"],"ylink":"https://www.youtube.com/watch?v=C9xuaQDkmL8"}],</v>
      </c>
      <c r="F390" s="1" t="str">
        <f>IFERROR(_xlfn.XLOOKUP(C390,Champions!J:J,Champions!K:K),"-")</f>
        <v>-</v>
      </c>
      <c r="G390" s="1" t="str">
        <f>IFERROR(_xlfn.XLOOKUP($C390,EuropaL!J:J,EuropaL!K:K),"-")</f>
        <v>-</v>
      </c>
      <c r="H390" s="1" t="str">
        <f>IFERROR(_xlfn.XLOOKUP($C390,WC!J:J,WC!K:K),"-")</f>
        <v>-</v>
      </c>
      <c r="I390" s="1" t="str">
        <f>IFERROR(_xlfn.XLOOKUP($C390,EURO!J:J,EURO!K:K),"-")</f>
        <v>-</v>
      </c>
      <c r="J390" s="1" t="str">
        <f>IFERROR(_xlfn.XLOOKUP($C390,Other!J:J,Other!K:K),"-")</f>
        <v>[{order:"389",result:"USA 1-0 Costa Rica",playerday:"Clint Dempsey",year:"2013", category:"Other",prow:["namehas_C","CC","PO"], pcolumn: ["USA","CRC","MLSPla"],ylink:"https://www.youtube.com/watch?v=C9xuaQDkmL8"}],</v>
      </c>
      <c r="K390" s="1" t="str">
        <f>IFERROR(_xlfn.XLOOKUP($C390,Premier!J:J,Premier!K:K),"-")</f>
        <v>-</v>
      </c>
      <c r="L390" s="1" t="str">
        <f>IFERROR(_xlfn.XLOOKUP($C390,LaLiga!K:K,LaLiga!L:L),"-")</f>
        <v>-</v>
      </c>
      <c r="M390" s="1" t="str">
        <f>IFERROR(_xlfn.XLOOKUP($C390,SerieA!J:J,SerieA!K:K),"-")</f>
        <v>-</v>
      </c>
    </row>
    <row r="391" spans="1:13" x14ac:dyDescent="0.35">
      <c r="A391" s="3">
        <f t="shared" si="20"/>
        <v>45657</v>
      </c>
      <c r="B391" s="5">
        <f t="shared" si="24"/>
        <v>2</v>
      </c>
      <c r="C391" s="9">
        <f t="shared" si="22"/>
        <v>390</v>
      </c>
      <c r="D391" s="6" t="str" cm="1">
        <f t="array" ref="D391">IFERROR(INDEX(F391:M391, MATCH(TRUE, F391:M391&lt;&gt;"-",0)),"")</f>
        <v>[{order:"390",result:"Galatasaray 1-0 Juventus",playerday:"Wesley Sneijder",year:"2013", category:"Champions",prow:["Inter","Real Madrid","ChampionsWin"], pcolumn: ["Galatasaray","Juventus","NED"],ylink:"https://www.youtube.com/watch?v=JDdk3JJU_Sg"}],</v>
      </c>
      <c r="E391" s="6" t="str">
        <f t="shared" si="25"/>
        <v>[{"order":"390","result":"Galatasaray 1-0 Juventus","playerday":"Wesley Sneijder","year":"2013", "category":"Champions","prow":["Inter","Real Madrid","ChampionsWin"], "pcolumn": ["Galatasaray","Juventus","NED"],"ylink":"https://www.youtube.com/watch?v=JDdk3JJU_Sg"}],</v>
      </c>
      <c r="F391" s="1" t="str">
        <f>IFERROR(_xlfn.XLOOKUP(C391,Champions!J:J,Champions!K:K),"-")</f>
        <v>[{order:"390",result:"Galatasaray 1-0 Juventus",playerday:"Wesley Sneijder",year:"2013", category:"Champions",prow:["Inter","Real Madrid","ChampionsWin"], pcolumn: ["Galatasaray","Juventus","NED"],ylink:"https://www.youtube.com/watch?v=JDdk3JJU_Sg"}],</v>
      </c>
      <c r="G391" s="1" t="str">
        <f>IFERROR(_xlfn.XLOOKUP($C391,EuropaL!J:J,EuropaL!K:K),"-")</f>
        <v>-</v>
      </c>
      <c r="H391" s="1" t="str">
        <f>IFERROR(_xlfn.XLOOKUP($C391,WC!J:J,WC!K:K),"-")</f>
        <v>-</v>
      </c>
      <c r="I391" s="1" t="str">
        <f>IFERROR(_xlfn.XLOOKUP($C391,EURO!J:J,EURO!K:K),"-")</f>
        <v>-</v>
      </c>
      <c r="J391" s="1" t="str">
        <f>IFERROR(_xlfn.XLOOKUP($C391,Other!J:J,Other!K:K),"-")</f>
        <v>-</v>
      </c>
      <c r="K391" s="1" t="str">
        <f>IFERROR(_xlfn.XLOOKUP($C391,Premier!J:J,Premier!K:K),"-")</f>
        <v>-</v>
      </c>
      <c r="L391" s="1" t="str">
        <f>IFERROR(_xlfn.XLOOKUP($C391,LaLiga!K:K,LaLiga!L:L),"-")</f>
        <v>-</v>
      </c>
      <c r="M391" s="1" t="str">
        <f>IFERROR(_xlfn.XLOOKUP($C391,SerieA!J:J,SerieA!K:K),"-")</f>
        <v>-</v>
      </c>
    </row>
    <row r="392" spans="1:13" x14ac:dyDescent="0.35">
      <c r="A392" s="692">
        <f t="shared" si="20"/>
        <v>45658</v>
      </c>
      <c r="B392" s="5">
        <f t="shared" si="24"/>
        <v>3</v>
      </c>
      <c r="C392" s="9">
        <f t="shared" si="22"/>
        <v>391</v>
      </c>
      <c r="D392" s="6" t="str" cm="1">
        <f t="array" ref="D392">IFERROR(INDEX(F392:M392, MATCH(TRUE, F392:M392&lt;&gt;"-",0)),"")</f>
        <v>[{order:"391",result:"R. Madrid 3-3 Man City",playerday:"Joško Gvardiol",year:"2024", category:"Champions",prow:["ChampionsWin","Real Madrid","Man City"], pcolumn: ["FRA","CRO","POR"],ylink:"https://www.youtube.com/watch?v=zRth8txD7n0"}],</v>
      </c>
      <c r="E392" s="6" t="str">
        <f t="shared" si="25"/>
        <v>[{"order":"391","result":"R. Madrid 3-3 Man City","playerday":"Joško Gvardiol","year":"2024", "category":"Champions","prow":["ChampionsWin","Real Madrid","Man City"], "pcolumn": ["FRA","CRO","POR"],"ylink":"https://www.youtube.com/watch?v=zRth8txD7n0"}],</v>
      </c>
      <c r="F392" s="1" t="str">
        <f>IFERROR(_xlfn.XLOOKUP(C392,Champions!J:J,Champions!K:K),"-")</f>
        <v>[{order:"391",result:"R. Madrid 3-3 Man City",playerday:"Joško Gvardiol",year:"2024", category:"Champions",prow:["ChampionsWin","Real Madrid","Man City"], pcolumn: ["FRA","CRO","POR"],ylink:"https://www.youtube.com/watch?v=zRth8txD7n0"}],</v>
      </c>
      <c r="G392" s="1" t="str">
        <f>IFERROR(_xlfn.XLOOKUP($C392,EuropaL!J:J,EuropaL!K:K),"-")</f>
        <v>-</v>
      </c>
      <c r="H392" s="1" t="str">
        <f>IFERROR(_xlfn.XLOOKUP($C392,WC!J:J,WC!K:K),"-")</f>
        <v>-</v>
      </c>
      <c r="I392" s="1" t="str">
        <f>IFERROR(_xlfn.XLOOKUP($C392,EURO!J:J,EURO!K:K),"-")</f>
        <v>-</v>
      </c>
      <c r="J392" s="1" t="str">
        <f>IFERROR(_xlfn.XLOOKUP($C392,Other!J:J,Other!K:K),"-")</f>
        <v>-</v>
      </c>
      <c r="K392" s="1" t="str">
        <f>IFERROR(_xlfn.XLOOKUP($C392,Premier!J:J,Premier!K:K),"-")</f>
        <v>-</v>
      </c>
      <c r="L392" s="1" t="str">
        <f>IFERROR(_xlfn.XLOOKUP($C392,LaLiga!K:K,LaLiga!L:L),"-")</f>
        <v>-</v>
      </c>
      <c r="M392" s="1" t="str">
        <f>IFERROR(_xlfn.XLOOKUP($C392,SerieA!J:J,SerieA!K:K),"-")</f>
        <v>-</v>
      </c>
    </row>
    <row r="393" spans="1:13" s="690" customFormat="1" x14ac:dyDescent="0.35">
      <c r="A393" s="692">
        <f t="shared" si="20"/>
        <v>45659</v>
      </c>
      <c r="B393" s="5">
        <f t="shared" si="24"/>
        <v>4</v>
      </c>
      <c r="C393" s="9">
        <f t="shared" si="22"/>
        <v>392</v>
      </c>
      <c r="D393" s="688" t="str" cm="1">
        <f t="array" ref="D393">IFERROR(INDEX(F393:M393, MATCH(TRUE, F393:M393&lt;&gt;"-",0)),"")</f>
        <v>[{order:"392",result:"Tottenham 4-3 Man Utd",playerday:"Son Heung-min",year:"2024", category:"Premier League",prow:["DL","CC","noprem"], pcolumn: ["KOR","Tottenham","Leverkusen"],ylink:"https://www.youtube.com/watch?v=P8zCaj-xqdQ"}],</v>
      </c>
      <c r="E393" s="688" t="str">
        <f t="shared" si="25"/>
        <v>[{"order":"392","result":"Tottenham 4-3 Man Utd","playerday":"Son Heung-min","year":"2024", "category":"Premier League","prow":["DL","CC","noprem"], "pcolumn": ["KOR","Tottenham","Leverkusen"],"ylink":"https://www.youtube.com/watch?v=P8zCaj-xqdQ"}],</v>
      </c>
      <c r="F393" s="689" t="str">
        <f>IFERROR(_xlfn.XLOOKUP(C393,Champions!J:J,Champions!K:K),"-")</f>
        <v>-</v>
      </c>
      <c r="G393" s="689" t="str">
        <f>IFERROR(_xlfn.XLOOKUP($C393,EuropaL!J:J,EuropaL!K:K),"-")</f>
        <v>-</v>
      </c>
      <c r="H393" s="689" t="str">
        <f>IFERROR(_xlfn.XLOOKUP($C393,WC!J:J,WC!K:K),"-")</f>
        <v>-</v>
      </c>
      <c r="I393" s="689" t="str">
        <f>IFERROR(_xlfn.XLOOKUP($C393,EURO!J:J,EURO!K:K),"-")</f>
        <v>-</v>
      </c>
      <c r="J393" s="689" t="str">
        <f>IFERROR(_xlfn.XLOOKUP($C393,Other!J:J,Other!K:K),"-")</f>
        <v>-</v>
      </c>
      <c r="K393" s="689" t="str">
        <f>IFERROR(_xlfn.XLOOKUP($C393,Premier!J:J,Premier!K:K),"-")</f>
        <v>[{order:"392",result:"Tottenham 4-3 Man Utd",playerday:"Son Heung-min",year:"2024", category:"Premier League",prow:["DL","CC","noprem"], pcolumn: ["KOR","Tottenham","Leverkusen"],ylink:"https://www.youtube.com/watch?v=P8zCaj-xqdQ"}],</v>
      </c>
      <c r="L393" s="689" t="str">
        <f>IFERROR(_xlfn.XLOOKUP($C393,LaLiga!K:K,LaLiga!L:L),"-")</f>
        <v>-</v>
      </c>
      <c r="M393" s="689" t="str">
        <f>IFERROR(_xlfn.XLOOKUP($C393,SerieA!J:J,SerieA!K:K),"-")</f>
        <v>-</v>
      </c>
    </row>
    <row r="394" spans="1:13" x14ac:dyDescent="0.35">
      <c r="A394" s="692">
        <f t="shared" si="20"/>
        <v>45660</v>
      </c>
      <c r="B394" s="5">
        <f t="shared" si="24"/>
        <v>5</v>
      </c>
      <c r="C394" s="9">
        <f t="shared" si="22"/>
        <v>393</v>
      </c>
      <c r="D394" s="6" t="str" cm="1">
        <f t="array" ref="D394">IFERROR(INDEX(F394:M394, MATCH(TRUE, F394:M394&lt;&gt;"-",0)),"")</f>
        <v>[{order:"393",result:"Borussia 4-1 R. Madrid",playerday:"Robert Lewandowski",year:"2013", category:"Champions",prow:["DL","namehas_R","ChampionsWin"], pcolumn: ["Borussia_goals_4-44","Bayern_goals_4-44","POL"],ylink:"https://www.youtube.com/watch?v=DkL-kz2MG4c"}],</v>
      </c>
      <c r="E394" s="6" t="str">
        <f t="shared" si="25"/>
        <v>[{"order":"393","result":"Borussia 4-1 R. Madrid","playerday":"Robert Lewandowski","year":"2013", "category":"Champions","prow":["DL","namehas_R","ChampionsWin"], "pcolumn": ["Borussia_goals_4-44","Bayern_goals_4-44","POL"],"ylink":"https://www.youtube.com/watch?v=DkL-kz2MG4c"}],</v>
      </c>
      <c r="F394" s="1" t="str">
        <f>IFERROR(_xlfn.XLOOKUP(C394,Champions!J:J,Champions!K:K),"-")</f>
        <v>[{order:"393",result:"Borussia 4-1 R. Madrid",playerday:"Robert Lewandowski",year:"2013", category:"Champions",prow:["DL","namehas_R","ChampionsWin"], pcolumn: ["Borussia_goals_4-44","Bayern_goals_4-44","POL"],ylink:"https://www.youtube.com/watch?v=DkL-kz2MG4c"}],</v>
      </c>
      <c r="G394" s="1" t="str">
        <f>IFERROR(_xlfn.XLOOKUP($C394,EuropaL!J:J,EuropaL!K:K),"-")</f>
        <v>-</v>
      </c>
      <c r="H394" s="1" t="str">
        <f>IFERROR(_xlfn.XLOOKUP($C394,WC!J:J,WC!K:K),"-")</f>
        <v>-</v>
      </c>
      <c r="I394" s="1" t="str">
        <f>IFERROR(_xlfn.XLOOKUP($C394,EURO!J:J,EURO!K:K),"-")</f>
        <v>-</v>
      </c>
      <c r="J394" s="1" t="str">
        <f>IFERROR(_xlfn.XLOOKUP($C394,Other!J:J,Other!K:K),"-")</f>
        <v>-</v>
      </c>
      <c r="K394" s="1" t="str">
        <f>IFERROR(_xlfn.XLOOKUP($C394,Premier!J:J,Premier!K:K),"-")</f>
        <v>-</v>
      </c>
      <c r="L394" s="1" t="str">
        <f>IFERROR(_xlfn.XLOOKUP($C394,LaLiga!K:K,LaLiga!L:L),"-")</f>
        <v>-</v>
      </c>
      <c r="M394" s="1" t="str">
        <f>IFERROR(_xlfn.XLOOKUP($C394,SerieA!J:J,SerieA!K:K),"-")</f>
        <v>-</v>
      </c>
    </row>
    <row r="395" spans="1:13" x14ac:dyDescent="0.35">
      <c r="A395" s="692">
        <f t="shared" si="20"/>
        <v>45661</v>
      </c>
      <c r="B395" s="5">
        <f t="shared" si="24"/>
        <v>6</v>
      </c>
      <c r="C395" s="9">
        <f t="shared" si="22"/>
        <v>394</v>
      </c>
      <c r="D395" s="6" t="str" cm="1">
        <f t="array" ref="D395">IFERROR(INDEX(F395:M395, MATCH(TRUE, F395:M395&lt;&gt;"-",0)),"")</f>
        <v>[{order:"394",result:"Olympiakos 1-0 Fiorentina",playerday:"Ayoub El Kaabi",year:"2024", category:"Other",prow:["DL","DL","DL"], pcolumn: ["Olympiakos","af2024","MAR"],ylink:"https://www.youtube.com/watch?v=H5CNmkkUalk"}],</v>
      </c>
      <c r="E395" s="6" t="str">
        <f t="shared" si="25"/>
        <v>[{"order":"394","result":"Olympiakos 1-0 Fiorentina","playerday":"Ayoub El Kaabi","year":"2024", "category":"Other","prow":["DL","DL","DL"], "pcolumn": ["Olympiakos","af2024","MAR"],"ylink":"https://www.youtube.com/watch?v=H5CNmkkUalk"}],</v>
      </c>
      <c r="F395" s="1" t="str">
        <f>IFERROR(_xlfn.XLOOKUP(C395,Champions!J:J,Champions!K:K),"-")</f>
        <v>-</v>
      </c>
      <c r="G395" s="1" t="str">
        <f>IFERROR(_xlfn.XLOOKUP($C395,EuropaL!J:J,EuropaL!K:K),"-")</f>
        <v>-</v>
      </c>
      <c r="H395" s="1" t="str">
        <f>IFERROR(_xlfn.XLOOKUP($C395,WC!J:J,WC!K:K),"-")</f>
        <v>-</v>
      </c>
      <c r="I395" s="1" t="str">
        <f>IFERROR(_xlfn.XLOOKUP($C395,EURO!J:J,EURO!K:K),"-")</f>
        <v>-</v>
      </c>
      <c r="J395" s="1" t="str">
        <f>IFERROR(_xlfn.XLOOKUP($C395,Other!J:J,Other!K:K),"-")</f>
        <v>[{order:"394",result:"Olympiakos 1-0 Fiorentina",playerday:"Ayoub El Kaabi",year:"2024", category:"Other",prow:["DL","DL","DL"], pcolumn: ["Olympiakos","af2024","MAR"],ylink:"https://www.youtube.com/watch?v=H5CNmkkUalk"}],</v>
      </c>
      <c r="K395" s="1" t="str">
        <f>IFERROR(_xlfn.XLOOKUP($C395,Premier!J:J,Premier!K:K),"-")</f>
        <v>-</v>
      </c>
      <c r="L395" s="1" t="str">
        <f>IFERROR(_xlfn.XLOOKUP($C395,LaLiga!K:K,LaLiga!L:L),"-")</f>
        <v>-</v>
      </c>
      <c r="M395" s="1" t="str">
        <f>IFERROR(_xlfn.XLOOKUP($C395,SerieA!J:J,SerieA!K:K),"-")</f>
        <v>-</v>
      </c>
    </row>
    <row r="396" spans="1:13" x14ac:dyDescent="0.35">
      <c r="A396" s="692">
        <f t="shared" si="20"/>
        <v>45662</v>
      </c>
      <c r="B396" s="5">
        <f t="shared" si="24"/>
        <v>7</v>
      </c>
      <c r="C396" s="9">
        <f t="shared" si="22"/>
        <v>395</v>
      </c>
      <c r="D396" s="6" t="str" cm="1">
        <f t="array" ref="D396">IFERROR(INDEX(F396:M396, MATCH(TRUE, F396:M396&lt;&gt;"-",0)),"")</f>
        <v>[{order:"395",result:"LAFC 4-0 San Jose",playerday:"Carlos Vela",year:"2011", category:"Other",prow:["DL","startC","CC"], pcolumn: ["MLSPla","MEX","Arsenal"],ylink:"https://www.youtube.com/watch?v=3-z9MPafDwc"}],</v>
      </c>
      <c r="E396" s="6" t="str">
        <f t="shared" si="25"/>
        <v>[{"order":"395","result":"LAFC 4-0 San Jose","playerday":"Carlos Vela","year":"2011", "category":"Other","prow":["DL","startC","CC"], "pcolumn": ["MLSPla","MEX","Arsenal"],"ylink":"https://www.youtube.com/watch?v=3-z9MPafDwc"}],</v>
      </c>
      <c r="F396" s="1" t="str">
        <f>IFERROR(_xlfn.XLOOKUP(C396,Champions!J:J,Champions!K:K),"-")</f>
        <v>-</v>
      </c>
      <c r="G396" s="1" t="str">
        <f>IFERROR(_xlfn.XLOOKUP($C396,EuropaL!J:J,EuropaL!K:K),"-")</f>
        <v>-</v>
      </c>
      <c r="H396" s="1" t="str">
        <f>IFERROR(_xlfn.XLOOKUP($C396,WC!J:J,WC!K:K),"-")</f>
        <v>-</v>
      </c>
      <c r="I396" s="1" t="str">
        <f>IFERROR(_xlfn.XLOOKUP($C396,EURO!J:J,EURO!K:K),"-")</f>
        <v>-</v>
      </c>
      <c r="J396" s="1" t="str">
        <f>IFERROR(_xlfn.XLOOKUP($C396,Other!J:J,Other!K:K),"-")</f>
        <v>[{order:"395",result:"LAFC 4-0 San Jose",playerday:"Carlos Vela",year:"2011", category:"Other",prow:["DL","startC","CC"], pcolumn: ["MLSPla","MEX","Arsenal"],ylink:"https://www.youtube.com/watch?v=3-z9MPafDwc"}],</v>
      </c>
      <c r="K396" s="1" t="str">
        <f>IFERROR(_xlfn.XLOOKUP($C396,Premier!J:J,Premier!K:K),"-")</f>
        <v>-</v>
      </c>
      <c r="L396" s="1" t="str">
        <f>IFERROR(_xlfn.XLOOKUP($C396,LaLiga!K:K,LaLiga!L:L),"-")</f>
        <v>-</v>
      </c>
      <c r="M396" s="1" t="str">
        <f>IFERROR(_xlfn.XLOOKUP($C396,SerieA!J:J,SerieA!K:K),"-")</f>
        <v>-</v>
      </c>
    </row>
    <row r="397" spans="1:13" x14ac:dyDescent="0.35">
      <c r="A397" s="692">
        <f t="shared" si="20"/>
        <v>45663</v>
      </c>
      <c r="B397" s="5">
        <f t="shared" si="24"/>
        <v>1</v>
      </c>
      <c r="C397" s="9">
        <f t="shared" si="22"/>
        <v>396</v>
      </c>
      <c r="D397" s="6" t="str" cm="1">
        <f t="array" ref="D397">IFERROR(INDEX(F397:M397, MATCH(TRUE, F397:M397&lt;&gt;"-",0)),"")</f>
        <v>[{order:"396",result:"Kobe 5-3 Nagoya",playerday:"Andrés Iniesta",year:"2019", category:"Other",prow:["Barcelona","WC01","ESP"], pcolumn: ["jpleag","Played Euro 2008","namehas_i"],ylink:"https://www.youtube.com/watch?v=gtBL87rVIyk"}],</v>
      </c>
      <c r="E397" s="6" t="str">
        <f t="shared" si="25"/>
        <v>[{"order":"396","result":"Kobe 5-3 Nagoya","playerday":"Andrés Iniesta","year":"2019", "category":"Other","prow":["Barcelona","WC01","ESP"], "pcolumn": ["jpleag","Played Euro 2008","namehas_i"],"ylink":"https://www.youtube.com/watch?v=gtBL87rVIyk"}],</v>
      </c>
      <c r="F397" s="1" t="str">
        <f>IFERROR(_xlfn.XLOOKUP(C397,Champions!J:J,Champions!K:K),"-")</f>
        <v>-</v>
      </c>
      <c r="G397" s="1" t="str">
        <f>IFERROR(_xlfn.XLOOKUP($C397,EuropaL!J:J,EuropaL!K:K),"-")</f>
        <v>-</v>
      </c>
      <c r="H397" s="1" t="str">
        <f>IFERROR(_xlfn.XLOOKUP($C397,WC!J:J,WC!K:K),"-")</f>
        <v>-</v>
      </c>
      <c r="I397" s="1" t="str">
        <f>IFERROR(_xlfn.XLOOKUP($C397,EURO!J:J,EURO!K:K),"-")</f>
        <v>-</v>
      </c>
      <c r="J397" s="1" t="str">
        <f>IFERROR(_xlfn.XLOOKUP($C397,Other!J:J,Other!K:K),"-")</f>
        <v>[{order:"396",result:"Kobe 5-3 Nagoya",playerday:"Andrés Iniesta",year:"2019", category:"Other",prow:["Barcelona","WC01","ESP"], pcolumn: ["jpleag","Played Euro 2008","namehas_i"],ylink:"https://www.youtube.com/watch?v=gtBL87rVIyk"}],</v>
      </c>
      <c r="K397" s="1" t="str">
        <f>IFERROR(_xlfn.XLOOKUP($C397,Premier!J:J,Premier!K:K),"-")</f>
        <v>-</v>
      </c>
      <c r="L397" s="1" t="str">
        <f>IFERROR(_xlfn.XLOOKUP($C397,LaLiga!K:K,LaLiga!L:L),"-")</f>
        <v>-</v>
      </c>
      <c r="M397" s="1" t="str">
        <f>IFERROR(_xlfn.XLOOKUP($C397,SerieA!J:J,SerieA!K:K),"-")</f>
        <v>-</v>
      </c>
    </row>
    <row r="398" spans="1:13" x14ac:dyDescent="0.35">
      <c r="A398" s="692">
        <f t="shared" si="20"/>
        <v>45664</v>
      </c>
      <c r="B398" s="5">
        <f t="shared" si="24"/>
        <v>2</v>
      </c>
      <c r="C398" s="9">
        <f t="shared" si="22"/>
        <v>397</v>
      </c>
      <c r="D398" s="6" t="str" cm="1">
        <f t="array" ref="D398">IFERROR(INDEX(F398:M398, MATCH(TRUE, F398:M398&lt;&gt;"-",0)),"")</f>
        <v>[{order:"397",result:"Verona 1-4 Roma",playerday:"Gabriel Batistuta",year:"2000", category:"SerieA",prow:["it9700","DL","SerieAWin"], pcolumn: ["Roma","Fiorentina","ARG"],ylink:"https://www.youtube.com/watch?v=3rFzkX9RbGw"}],</v>
      </c>
      <c r="E398" s="6" t="str">
        <f t="shared" si="25"/>
        <v>[{"order":"397","result":"Verona 1-4 Roma","playerday":"Gabriel Batistuta","year":"2000", "category":"SerieA","prow":["it9700","DL","SerieAWin"], "pcolumn": ["Roma","Fiorentina","ARG"],"ylink":"https://www.youtube.com/watch?v=3rFzkX9RbGw"}],</v>
      </c>
      <c r="F398" s="1" t="str">
        <f>IFERROR(_xlfn.XLOOKUP(C398,Champions!J:J,Champions!K:K),"-")</f>
        <v>-</v>
      </c>
      <c r="G398" s="1" t="str">
        <f>IFERROR(_xlfn.XLOOKUP($C398,EuropaL!J:J,EuropaL!K:K),"-")</f>
        <v>-</v>
      </c>
      <c r="H398" s="1" t="str">
        <f>IFERROR(_xlfn.XLOOKUP($C398,WC!J:J,WC!K:K),"-")</f>
        <v>-</v>
      </c>
      <c r="I398" s="1" t="str">
        <f>IFERROR(_xlfn.XLOOKUP($C398,EURO!J:J,EURO!K:K),"-")</f>
        <v>-</v>
      </c>
      <c r="J398" s="1" t="str">
        <f>IFERROR(_xlfn.XLOOKUP($C398,Other!J:J,Other!K:K),"-")</f>
        <v>-</v>
      </c>
      <c r="K398" s="1" t="str">
        <f>IFERROR(_xlfn.XLOOKUP($C398,Premier!J:J,Premier!K:K),"-")</f>
        <v>-</v>
      </c>
      <c r="L398" s="1" t="str">
        <f>IFERROR(_xlfn.XLOOKUP($C398,LaLiga!K:K,LaLiga!L:L),"-")</f>
        <v>-</v>
      </c>
      <c r="M398" s="1" t="str">
        <f>IFERROR(_xlfn.XLOOKUP($C398,SerieA!J:J,SerieA!K:K),"-")</f>
        <v>[{order:"397",result:"Verona 1-4 Roma",playerday:"Gabriel Batistuta",year:"2000", category:"SerieA",prow:["it9700","DL","SerieAWin"], pcolumn: ["Roma","Fiorentina","ARG"],ylink:"https://www.youtube.com/watch?v=3rFzkX9RbGw"}],</v>
      </c>
    </row>
    <row r="399" spans="1:13" x14ac:dyDescent="0.35">
      <c r="A399" s="692">
        <f t="shared" si="20"/>
        <v>45665</v>
      </c>
      <c r="B399" s="5">
        <f t="shared" si="24"/>
        <v>3</v>
      </c>
      <c r="C399" s="9">
        <f t="shared" si="22"/>
        <v>398</v>
      </c>
      <c r="D399" s="6" t="str" cm="1">
        <f t="array" ref="D399">IFERROR(INDEX(F399:M399, MATCH(TRUE, F399:M399&lt;&gt;"-",0)),"")</f>
        <v>[{order:"398",result:"R. Madrid 1-4 Ajax",playerday:"Dušan Tadić",year:"2019", category:"Champions",prow:["DL","namehas_D","namehas_T"], pcolumn: ["Ajax","Fenerbahce","SRB"],ylink:"https://www.youtube.com/watch?v=KBrxvvFzIz8"}],</v>
      </c>
      <c r="E399" s="6" t="str">
        <f t="shared" si="25"/>
        <v>[{"order":"398","result":"R. Madrid 1-4 Ajax","playerday":"Dušan Tadić","year":"2019", "category":"Champions","prow":["DL","namehas_D","namehas_T"], "pcolumn": ["Ajax","Fenerbahce","SRB"],"ylink":"https://www.youtube.com/watch?v=KBrxvvFzIz8"}],</v>
      </c>
      <c r="F399" s="1" t="str">
        <f>IFERROR(_xlfn.XLOOKUP(C399,Champions!J:J,Champions!K:K),"-")</f>
        <v>[{order:"398",result:"R. Madrid 1-4 Ajax",playerday:"Dušan Tadić",year:"2019", category:"Champions",prow:["DL","namehas_D","namehas_T"], pcolumn: ["Ajax","Fenerbahce","SRB"],ylink:"https://www.youtube.com/watch?v=KBrxvvFzIz8"}],</v>
      </c>
      <c r="G399" s="1" t="str">
        <f>IFERROR(_xlfn.XLOOKUP($C399,EuropaL!J:J,EuropaL!K:K),"-")</f>
        <v>-</v>
      </c>
      <c r="H399" s="1" t="str">
        <f>IFERROR(_xlfn.XLOOKUP($C399,WC!J:J,WC!K:K),"-")</f>
        <v>-</v>
      </c>
      <c r="I399" s="1" t="str">
        <f>IFERROR(_xlfn.XLOOKUP($C399,EURO!J:J,EURO!K:K),"-")</f>
        <v>-</v>
      </c>
      <c r="J399" s="1" t="str">
        <f>IFERROR(_xlfn.XLOOKUP($C399,Other!J:J,Other!K:K),"-")</f>
        <v>-</v>
      </c>
      <c r="K399" s="1" t="str">
        <f>IFERROR(_xlfn.XLOOKUP($C399,Premier!J:J,Premier!K:K),"-")</f>
        <v>-</v>
      </c>
      <c r="L399" s="1" t="str">
        <f>IFERROR(_xlfn.XLOOKUP($C399,LaLiga!K:K,LaLiga!L:L),"-")</f>
        <v>-</v>
      </c>
      <c r="M399" s="1" t="str">
        <f>IFERROR(_xlfn.XLOOKUP($C399,SerieA!J:J,SerieA!K:K),"-")</f>
        <v>-</v>
      </c>
    </row>
    <row r="400" spans="1:13" x14ac:dyDescent="0.35">
      <c r="A400" s="692">
        <f t="shared" si="20"/>
        <v>45666</v>
      </c>
      <c r="B400" s="5">
        <f t="shared" si="24"/>
        <v>4</v>
      </c>
      <c r="C400" s="9">
        <f t="shared" si="22"/>
        <v>399</v>
      </c>
      <c r="D400" s="6" t="str" cm="1">
        <f t="array" ref="D400">IFERROR(INDEX(F400:M400, MATCH(TRUE, F400:M400&lt;&gt;"-",0)),"")</f>
        <v>[{order:"399",result:"Croatia 2-1 England",playerday:"Mario Mandžukić",year:"2018", category:"World Cup",prow:["Played WC 2018","Played WC 2018","Played WC 2018"], pcolumn: ["CRO","Juventus","Atletico"],ylink:"https://www.youtube.com/watch?v=gi_2GELMwfY"}],</v>
      </c>
      <c r="E400" s="6" t="str">
        <f t="shared" si="25"/>
        <v>[{"order":"399","result":"Croatia 2-1 England","playerday":"Mario Mandžukić","year":"2018", "category":"World Cup","prow":["Played WC 2018","Played WC 2018","Played WC 2018"], "pcolumn": ["CRO","Juventus","Atletico"],"ylink":"https://www.youtube.com/watch?v=gi_2GELMwfY"}],</v>
      </c>
      <c r="F400" s="1" t="str">
        <f>IFERROR(_xlfn.XLOOKUP(C400,Champions!J:J,Champions!K:K),"-")</f>
        <v>-</v>
      </c>
      <c r="G400" s="1" t="str">
        <f>IFERROR(_xlfn.XLOOKUP($C400,EuropaL!J:J,EuropaL!K:K),"-")</f>
        <v>-</v>
      </c>
      <c r="H400" s="1" t="str">
        <f>IFERROR(_xlfn.XLOOKUP($C400,WC!J:J,WC!K:K),"-")</f>
        <v>[{order:"399",result:"Croatia 2-1 England",playerday:"Mario Mandžukić",year:"2018", category:"World Cup",prow:["Played WC 2018","Played WC 2018","Played WC 2018"], pcolumn: ["CRO","Juventus","Atletico"],ylink:"https://www.youtube.com/watch?v=gi_2GELMwfY"}],</v>
      </c>
      <c r="I400" s="1" t="str">
        <f>IFERROR(_xlfn.XLOOKUP($C400,EURO!J:J,EURO!K:K),"-")</f>
        <v>-</v>
      </c>
      <c r="J400" s="1" t="str">
        <f>IFERROR(_xlfn.XLOOKUP($C400,Other!J:J,Other!K:K),"-")</f>
        <v>-</v>
      </c>
      <c r="K400" s="1" t="str">
        <f>IFERROR(_xlfn.XLOOKUP($C400,Premier!J:J,Premier!K:K),"-")</f>
        <v>-</v>
      </c>
      <c r="L400" s="1" t="str">
        <f>IFERROR(_xlfn.XLOOKUP($C400,LaLiga!K:K,LaLiga!L:L),"-")</f>
        <v>-</v>
      </c>
      <c r="M400" s="1" t="str">
        <f>IFERROR(_xlfn.XLOOKUP($C400,SerieA!J:J,SerieA!K:K),"-")</f>
        <v>-</v>
      </c>
    </row>
    <row r="401" spans="1:13" x14ac:dyDescent="0.35">
      <c r="A401" s="692">
        <f t="shared" si="20"/>
        <v>45667</v>
      </c>
      <c r="B401" s="5">
        <f t="shared" si="24"/>
        <v>5</v>
      </c>
      <c r="C401" s="9">
        <f t="shared" si="22"/>
        <v>400</v>
      </c>
      <c r="D401" s="6" t="str" cm="1">
        <f t="array" ref="D401">IFERROR(INDEX(F401:M401, MATCH(TRUE, F401:M401&lt;&gt;"-",0)),"")</f>
        <v>[{order:"400",result:"Bayern 6-0 Bremen",playerday:"Xabi Alonso",year:"2016", category:"Other",prow:["ChampionsWin","Liverpool","Bayern"], pcolumn: ["Real Madrid","ge1520","namehas_X"],ylink:"https://www.youtube.com/watch?v=64VuoXa4shA"}],</v>
      </c>
      <c r="E401" s="6" t="str">
        <f t="shared" si="25"/>
        <v>[{"order":"400","result":"Bayern 6-0 Bremen","playerday":"Xabi Alonso","year":"2016", "category":"Other","prow":["ChampionsWin","Liverpool","Bayern"], "pcolumn": ["Real Madrid","ge1520","namehas_X"],"ylink":"https://www.youtube.com/watch?v=64VuoXa4shA"}],</v>
      </c>
      <c r="F401" s="1" t="str">
        <f>IFERROR(_xlfn.XLOOKUP(C401,Champions!J:J,Champions!K:K),"-")</f>
        <v>-</v>
      </c>
      <c r="G401" s="1" t="str">
        <f>IFERROR(_xlfn.XLOOKUP($C401,EuropaL!J:J,EuropaL!K:K),"-")</f>
        <v>-</v>
      </c>
      <c r="H401" s="1" t="str">
        <f>IFERROR(_xlfn.XLOOKUP($C401,WC!J:J,WC!K:K),"-")</f>
        <v>-</v>
      </c>
      <c r="I401" s="1" t="str">
        <f>IFERROR(_xlfn.XLOOKUP($C401,EURO!J:J,EURO!K:K),"-")</f>
        <v>-</v>
      </c>
      <c r="J401" s="1" t="str">
        <f>IFERROR(_xlfn.XLOOKUP($C401,Other!J:J,Other!K:K),"-")</f>
        <v>[{order:"400",result:"Bayern 6-0 Bremen",playerday:"Xabi Alonso",year:"2016", category:"Other",prow:["ChampionsWin","Liverpool","Bayern"], pcolumn: ["Real Madrid","ge1520","namehas_X"],ylink:"https://www.youtube.com/watch?v=64VuoXa4shA"}],</v>
      </c>
      <c r="K401" s="1" t="str">
        <f>IFERROR(_xlfn.XLOOKUP($C401,Premier!J:J,Premier!K:K),"-")</f>
        <v>-</v>
      </c>
      <c r="L401" s="1" t="str">
        <f>IFERROR(_xlfn.XLOOKUP($C401,LaLiga!K:K,LaLiga!L:L),"-")</f>
        <v>-</v>
      </c>
      <c r="M401" s="1" t="str">
        <f>IFERROR(_xlfn.XLOOKUP($C401,SerieA!J:J,SerieA!K:K),"-")</f>
        <v>-</v>
      </c>
    </row>
    <row r="402" spans="1:13" x14ac:dyDescent="0.35">
      <c r="A402" s="692">
        <f t="shared" si="20"/>
        <v>45668</v>
      </c>
      <c r="B402" s="5">
        <f t="shared" si="24"/>
        <v>6</v>
      </c>
      <c r="C402" s="9">
        <f t="shared" si="22"/>
        <v>401</v>
      </c>
      <c r="D402" s="6" t="str" cm="1">
        <f t="array" ref="D402">IFERROR(INDEX(F402:M402, MATCH(TRUE, F402:M402&lt;&gt;"-",0)),"")</f>
        <v>[{order:"401",result:"Atletico 6-0 Deportivo",playerday:"Radamel Falcao",year:"2012", category:"LaLiga",prow:["Porto","DL","namehas_R"], pcolumn: ["Atletico","Monaco","COL"],ylink:"https://www.youtube.com/watch?v=7ZKN237Y4aY"}],</v>
      </c>
      <c r="E402" s="6" t="str">
        <f t="shared" si="25"/>
        <v>[{"order":"401","result":"Atletico 6-0 Deportivo","playerday":"Radamel Falcao","year":"2012", "category":"LaLiga","prow":["Porto","DL","namehas_R"], "pcolumn": ["Atletico","Monaco","COL"],"ylink":"https://www.youtube.com/watch?v=7ZKN237Y4aY"}],</v>
      </c>
      <c r="F402" s="1" t="str">
        <f>IFERROR(_xlfn.XLOOKUP(C402,Champions!J:J,Champions!K:K),"-")</f>
        <v>-</v>
      </c>
      <c r="G402" s="1" t="str">
        <f>IFERROR(_xlfn.XLOOKUP($C402,EuropaL!J:J,EuropaL!K:K),"-")</f>
        <v>-</v>
      </c>
      <c r="H402" s="1" t="str">
        <f>IFERROR(_xlfn.XLOOKUP($C402,WC!J:J,WC!K:K),"-")</f>
        <v>-</v>
      </c>
      <c r="I402" s="1" t="str">
        <f>IFERROR(_xlfn.XLOOKUP($C402,EURO!J:J,EURO!K:K),"-")</f>
        <v>-</v>
      </c>
      <c r="J402" s="1" t="str">
        <f>IFERROR(_xlfn.XLOOKUP($C402,Other!J:J,Other!K:K),"-")</f>
        <v>-</v>
      </c>
      <c r="K402" s="1" t="str">
        <f>IFERROR(_xlfn.XLOOKUP($C402,Premier!J:J,Premier!K:K),"-")</f>
        <v>-</v>
      </c>
      <c r="L402" s="1" t="str">
        <f>IFERROR(_xlfn.XLOOKUP($C402,LaLiga!K:K,LaLiga!L:L),"-")</f>
        <v>[{order:"401",result:"Atletico 6-0 Deportivo",playerday:"Radamel Falcao",year:"2012", category:"LaLiga",prow:["Porto","DL","namehas_R"], pcolumn: ["Atletico","Monaco","COL"],ylink:"https://www.youtube.com/watch?v=7ZKN237Y4aY"}],</v>
      </c>
      <c r="M402" s="1" t="str">
        <f>IFERROR(_xlfn.XLOOKUP($C402,SerieA!J:J,SerieA!K:K),"-")</f>
        <v>-</v>
      </c>
    </row>
    <row r="403" spans="1:13" x14ac:dyDescent="0.35">
      <c r="A403" s="692">
        <f t="shared" si="20"/>
        <v>45669</v>
      </c>
      <c r="B403" s="5">
        <f t="shared" si="24"/>
        <v>7</v>
      </c>
      <c r="C403" s="9">
        <f t="shared" si="22"/>
        <v>402</v>
      </c>
      <c r="D403" s="6" t="str" cm="1">
        <f t="array" ref="D403">IFERROR(INDEX(F403:M403, MATCH(TRUE, F403:M403&lt;&gt;"-",0)),"")</f>
        <v>[{order:"402",result:"Aston Villa 1-2 Arsenal",playerday:"Robert Pirès",year:"2002", category:"Premier League",prow:["FRA","CC","DL"], pcolumn: ["Arsenal","Marseille","Villarreal"],ylink:"https://www.youtube.com/shorts/7diX-hscecY"}],</v>
      </c>
      <c r="E403" s="6" t="str">
        <f t="shared" si="25"/>
        <v>[{"order":"402","result":"Aston Villa 1-2 Arsenal","playerday":"Robert Pirès","year":"2002", "category":"Premier League","prow":["FRA","CC","DL"], "pcolumn": ["Arsenal","Marseille","Villarreal"],"ylink":"https://www.youtube.com/shorts/7diX-hscecY"}],</v>
      </c>
      <c r="F403" s="1" t="str">
        <f>IFERROR(_xlfn.XLOOKUP(C403,Champions!J:J,Champions!K:K),"-")</f>
        <v>-</v>
      </c>
      <c r="G403" s="1" t="str">
        <f>IFERROR(_xlfn.XLOOKUP($C403,EuropaL!J:J,EuropaL!K:K),"-")</f>
        <v>-</v>
      </c>
      <c r="H403" s="1" t="str">
        <f>IFERROR(_xlfn.XLOOKUP($C403,WC!J:J,WC!K:K),"-")</f>
        <v>-</v>
      </c>
      <c r="I403" s="1" t="str">
        <f>IFERROR(_xlfn.XLOOKUP($C403,EURO!J:J,EURO!K:K),"-")</f>
        <v>-</v>
      </c>
      <c r="J403" s="1" t="str">
        <f>IFERROR(_xlfn.XLOOKUP($C403,Other!J:J,Other!K:K),"-")</f>
        <v>-</v>
      </c>
      <c r="K403" s="1" t="str">
        <f>IFERROR(_xlfn.XLOOKUP($C403,Premier!J:J,Premier!K:K),"-")</f>
        <v>[{order:"402",result:"Aston Villa 1-2 Arsenal",playerday:"Robert Pirès",year:"2002", category:"Premier League",prow:["FRA","CC","DL"], pcolumn: ["Arsenal","Marseille","Villarreal"],ylink:"https://www.youtube.com/shorts/7diX-hscecY"}],</v>
      </c>
      <c r="L403" s="1" t="str">
        <f>IFERROR(_xlfn.XLOOKUP($C403,LaLiga!K:K,LaLiga!L:L),"-")</f>
        <v>-</v>
      </c>
      <c r="M403" s="1" t="str">
        <f>IFERROR(_xlfn.XLOOKUP($C403,SerieA!J:J,SerieA!K:K),"-")</f>
        <v>-</v>
      </c>
    </row>
    <row r="404" spans="1:13" x14ac:dyDescent="0.35">
      <c r="A404" s="692">
        <f t="shared" si="20"/>
        <v>45670</v>
      </c>
      <c r="B404" s="5">
        <f t="shared" si="24"/>
        <v>1</v>
      </c>
      <c r="C404" s="9">
        <f t="shared" si="22"/>
        <v>403</v>
      </c>
      <c r="D404" s="6" t="str" cm="1">
        <f t="array" ref="D404">IFERROR(INDEX(F404:M404, MATCH(TRUE, F404:M404&lt;&gt;"-",0)),"")</f>
        <v>[{order:"403",result:"Barcelona 2-2 R. Madrid",playerday:"Raúl González Blanco",year:"1999", category:"LaLiga",prow:["Real Madrid","ESP","ChampionsWin"], pcolumn: ["Schalke","es9700","Played Euro 2000"],ylink:"https://youtu.be/Sxr9pnMXvC4?si=RLC74quegZppiipE&amp;t=119"}],</v>
      </c>
      <c r="E404" s="6" t="str">
        <f t="shared" si="25"/>
        <v>[{"order":"403","result":"Barcelona 2-2 R. Madrid","playerday":"Raúl González Blanco","year":"1999", "category":"LaLiga","prow":["Real Madrid","ESP","ChampionsWin"], "pcolumn": ["Schalke","es9700","Played Euro 2000"],"ylink":"https://youtu.be/Sxr9pnMXvC4?si=RLC74quegZppiipE&amp;t=119"}],</v>
      </c>
      <c r="F404" s="1" t="str">
        <f>IFERROR(_xlfn.XLOOKUP(C404,Champions!J:J,Champions!K:K),"-")</f>
        <v>-</v>
      </c>
      <c r="G404" s="1" t="str">
        <f>IFERROR(_xlfn.XLOOKUP($C404,EuropaL!J:J,EuropaL!K:K),"-")</f>
        <v>-</v>
      </c>
      <c r="H404" s="1" t="str">
        <f>IFERROR(_xlfn.XLOOKUP($C404,WC!J:J,WC!K:K),"-")</f>
        <v>-</v>
      </c>
      <c r="I404" s="1" t="str">
        <f>IFERROR(_xlfn.XLOOKUP($C404,EURO!J:J,EURO!K:K),"-")</f>
        <v>-</v>
      </c>
      <c r="J404" s="1" t="str">
        <f>IFERROR(_xlfn.XLOOKUP($C404,Other!J:J,Other!K:K),"-")</f>
        <v>-</v>
      </c>
      <c r="K404" s="1" t="str">
        <f>IFERROR(_xlfn.XLOOKUP($C404,Premier!J:J,Premier!K:K),"-")</f>
        <v>-</v>
      </c>
      <c r="L404" s="1" t="str">
        <f>IFERROR(_xlfn.XLOOKUP($C404,LaLiga!K:K,LaLiga!L:L),"-")</f>
        <v>[{order:"403",result:"Barcelona 2-2 R. Madrid",playerday:"Raúl González Blanco",year:"1999", category:"LaLiga",prow:["Real Madrid","ESP","ChampionsWin"], pcolumn: ["Schalke","es9700","Played Euro 2000"],ylink:"https://youtu.be/Sxr9pnMXvC4?si=RLC74quegZppiipE&amp;t=119"}],</v>
      </c>
      <c r="M404" s="1" t="str">
        <f>IFERROR(_xlfn.XLOOKUP($C404,SerieA!J:J,SerieA!K:K),"-")</f>
        <v>-</v>
      </c>
    </row>
    <row r="405" spans="1:13" x14ac:dyDescent="0.35">
      <c r="A405" s="692">
        <f t="shared" si="20"/>
        <v>45671</v>
      </c>
      <c r="B405" s="5">
        <f t="shared" si="24"/>
        <v>2</v>
      </c>
      <c r="C405" s="9">
        <f t="shared" si="22"/>
        <v>404</v>
      </c>
      <c r="D405" s="6" t="str" cm="1">
        <f t="array" ref="D405">IFERROR(INDEX(F405:M405, MATCH(TRUE, F405:M405&lt;&gt;"-",0)),"")</f>
        <v>[{order:"404",result:"Sassuolo 1-6 Napoli",playerday:"Khvicha Kvaratskhelia",year:"2011", category:"SerieA",prow:["DL","Played Euro 2024","SerieAWin"], pcolumn: ["GEO","namehas_K","Napoli"],ylink:"https://www.youtube.com/watch?v=KVVZ9AFv-74"}],</v>
      </c>
      <c r="E405" s="6" t="str">
        <f t="shared" si="25"/>
        <v>[{"order":"404","result":"Sassuolo 1-6 Napoli","playerday":"Khvicha Kvaratskhelia","year":"2011", "category":"SerieA","prow":["DL","Played Euro 2024","SerieAWin"], "pcolumn": ["GEO","namehas_K","Napoli"],"ylink":"https://www.youtube.com/watch?v=KVVZ9AFv-74"}],</v>
      </c>
      <c r="F405" s="1" t="str">
        <f>IFERROR(_xlfn.XLOOKUP(C405,Champions!J:J,Champions!K:K),"-")</f>
        <v>-</v>
      </c>
      <c r="G405" s="1" t="str">
        <f>IFERROR(_xlfn.XLOOKUP($C405,EuropaL!J:J,EuropaL!K:K),"-")</f>
        <v>-</v>
      </c>
      <c r="H405" s="1" t="str">
        <f>IFERROR(_xlfn.XLOOKUP($C405,WC!J:J,WC!K:K),"-")</f>
        <v>-</v>
      </c>
      <c r="I405" s="1" t="str">
        <f>IFERROR(_xlfn.XLOOKUP($C405,EURO!J:J,EURO!K:K),"-")</f>
        <v>-</v>
      </c>
      <c r="J405" s="1" t="str">
        <f>IFERROR(_xlfn.XLOOKUP($C405,Other!J:J,Other!K:K),"-")</f>
        <v>-</v>
      </c>
      <c r="K405" s="1" t="str">
        <f>IFERROR(_xlfn.XLOOKUP($C405,Premier!J:J,Premier!K:K),"-")</f>
        <v>-</v>
      </c>
      <c r="L405" s="1" t="str">
        <f>IFERROR(_xlfn.XLOOKUP($C405,LaLiga!K:K,LaLiga!L:L),"-")</f>
        <v>-</v>
      </c>
      <c r="M405" s="1" t="str">
        <f>IFERROR(_xlfn.XLOOKUP($C405,SerieA!J:J,SerieA!K:K),"-")</f>
        <v>[{order:"404",result:"Sassuolo 1-6 Napoli",playerday:"Khvicha Kvaratskhelia",year:"2011", category:"SerieA",prow:["DL","Played Euro 2024","SerieAWin"], pcolumn: ["GEO","namehas_K","Napoli"],ylink:"https://www.youtube.com/watch?v=KVVZ9AFv-74"}],</v>
      </c>
    </row>
    <row r="406" spans="1:13" x14ac:dyDescent="0.35">
      <c r="A406" s="692">
        <f t="shared" si="20"/>
        <v>45672</v>
      </c>
      <c r="B406" s="5">
        <f t="shared" si="24"/>
        <v>3</v>
      </c>
      <c r="C406" s="9">
        <f t="shared" si="22"/>
        <v>405</v>
      </c>
      <c r="D406" s="6" t="str" cm="1">
        <f t="array" ref="D406">IFERROR(INDEX(F406:M406, MATCH(TRUE, F406:M406&lt;&gt;"-",0)),"")</f>
        <v>[{order:"405",result:"Atletico 3-0 Osasuna",playerday:"Salvatore Sirigu",year:"2017", category:"LaLiga",prow:["PO","startS","ITA"], pcolumn: ["Sevilla","ParisSG","es1520"],ylink:"https://www.youtube.com/watch?v=0dqQRxYvbo8"}],</v>
      </c>
      <c r="E406" s="6" t="str">
        <f t="shared" si="25"/>
        <v>[{"order":"405","result":"Atletico 3-0 Osasuna","playerday":"Salvatore Sirigu","year":"2017", "category":"LaLiga","prow":["PO","startS","ITA"], "pcolumn": ["Sevilla","ParisSG","es1520"],"ylink":"https://www.youtube.com/watch?v=0dqQRxYvbo8"}],</v>
      </c>
      <c r="F406" s="1" t="str">
        <f>IFERROR(_xlfn.XLOOKUP(C406,Champions!J:J,Champions!K:K),"-")</f>
        <v>-</v>
      </c>
      <c r="G406" s="1" t="str">
        <f>IFERROR(_xlfn.XLOOKUP($C406,EuropaL!J:J,EuropaL!K:K),"-")</f>
        <v>-</v>
      </c>
      <c r="H406" s="1" t="str">
        <f>IFERROR(_xlfn.XLOOKUP($C406,WC!J:J,WC!K:K),"-")</f>
        <v>-</v>
      </c>
      <c r="I406" s="1" t="str">
        <f>IFERROR(_xlfn.XLOOKUP($C406,EURO!J:J,EURO!K:K),"-")</f>
        <v>-</v>
      </c>
      <c r="J406" s="1" t="str">
        <f>IFERROR(_xlfn.XLOOKUP($C406,Other!J:J,Other!K:K),"-")</f>
        <v>-</v>
      </c>
      <c r="K406" s="1" t="str">
        <f>IFERROR(_xlfn.XLOOKUP($C406,Premier!J:J,Premier!K:K),"-")</f>
        <v>-</v>
      </c>
      <c r="L406" s="1" t="str">
        <f>IFERROR(_xlfn.XLOOKUP($C406,LaLiga!K:K,LaLiga!L:L),"-")</f>
        <v>[{order:"405",result:"Atletico 3-0 Osasuna",playerday:"Salvatore Sirigu",year:"2017", category:"LaLiga",prow:["PO","startS","ITA"], pcolumn: ["Sevilla","ParisSG","es1520"],ylink:"https://www.youtube.com/watch?v=0dqQRxYvbo8"}],</v>
      </c>
      <c r="M406" s="1" t="str">
        <f>IFERROR(_xlfn.XLOOKUP($C406,SerieA!J:J,SerieA!K:K),"-")</f>
        <v>-</v>
      </c>
    </row>
    <row r="407" spans="1:13" x14ac:dyDescent="0.35">
      <c r="A407" s="692">
        <f t="shared" si="20"/>
        <v>45673</v>
      </c>
      <c r="B407" s="5">
        <f t="shared" si="24"/>
        <v>4</v>
      </c>
      <c r="C407" s="9">
        <f t="shared" si="22"/>
        <v>406</v>
      </c>
      <c r="D407" s="6" t="str" cm="1">
        <f t="array" ref="D407">IFERROR(INDEX(F407:M407, MATCH(TRUE, F407:M407&lt;&gt;"-",0)),"")</f>
        <v>[{order:"406",result:"Juventus 0-3 R. Madrid",playerday:"Cristiano Ronaldo",year:"2018", category:"Champions",prow:["ChampionsWin","LaLigaWin","Premier"], pcolumn: ["Juventus","saleag","POR"],ylink:"https://www.youtube.com/watch?v=c_JlCriK3fY"}],</v>
      </c>
      <c r="E407" s="6" t="str">
        <f t="shared" si="25"/>
        <v>[{"order":"406","result":"Juventus 0-3 R. Madrid","playerday":"Cristiano Ronaldo","year":"2018", "category":"Champions","prow":["ChampionsWin","LaLigaWin","Premier"], "pcolumn": ["Juventus","saleag","POR"],"ylink":"https://www.youtube.com/watch?v=c_JlCriK3fY"}],</v>
      </c>
      <c r="F407" s="1" t="str">
        <f>IFERROR(_xlfn.XLOOKUP(C407,Champions!J:J,Champions!K:K),"-")</f>
        <v>[{order:"406",result:"Juventus 0-3 R. Madrid",playerday:"Cristiano Ronaldo",year:"2018", category:"Champions",prow:["ChampionsWin","LaLigaWin","Premier"], pcolumn: ["Juventus","saleag","POR"],ylink:"https://www.youtube.com/watch?v=c_JlCriK3fY"}],</v>
      </c>
      <c r="G407" s="1" t="str">
        <f>IFERROR(_xlfn.XLOOKUP($C407,EuropaL!J:J,EuropaL!K:K),"-")</f>
        <v>-</v>
      </c>
      <c r="H407" s="1" t="str">
        <f>IFERROR(_xlfn.XLOOKUP($C407,WC!J:J,WC!K:K),"-")</f>
        <v>-</v>
      </c>
      <c r="I407" s="1" t="str">
        <f>IFERROR(_xlfn.XLOOKUP($C407,EURO!J:J,EURO!K:K),"-")</f>
        <v>-</v>
      </c>
      <c r="J407" s="1" t="str">
        <f>IFERROR(_xlfn.XLOOKUP($C407,Other!J:J,Other!K:K),"-")</f>
        <v>-</v>
      </c>
      <c r="K407" s="1" t="str">
        <f>IFERROR(_xlfn.XLOOKUP($C407,Premier!J:J,Premier!K:K),"-")</f>
        <v>-</v>
      </c>
      <c r="L407" s="1" t="str">
        <f>IFERROR(_xlfn.XLOOKUP($C407,LaLiga!K:K,LaLiga!L:L),"-")</f>
        <v>-</v>
      </c>
      <c r="M407" s="1" t="str">
        <f>IFERROR(_xlfn.XLOOKUP($C407,SerieA!J:J,SerieA!K:K),"-")</f>
        <v>-</v>
      </c>
    </row>
    <row r="408" spans="1:13" x14ac:dyDescent="0.35">
      <c r="A408" s="692">
        <f t="shared" si="20"/>
        <v>45674</v>
      </c>
      <c r="B408" s="5">
        <f t="shared" ref="B408:B471" si="26">WEEKDAY(A408,2)</f>
        <v>5</v>
      </c>
      <c r="C408" s="9">
        <f t="shared" si="22"/>
        <v>407</v>
      </c>
      <c r="D408" s="6" t="str" cm="1">
        <f t="array" ref="D408">IFERROR(INDEX(F408:M408, MATCH(TRUE, F408:M408&lt;&gt;"-",0)),"")</f>
        <v>[{order:"407",result:"Inter 2-0 Frosinone",playerday:"Federico Dimarco",year:"2023", category:"SerieA",prow:["ITA","ITA","ITA"], pcolumn: ["Inter","namehas_Di","it2024"],ylink:"https://youtu.be/CGCQjcDFAFE?si=eOHe-ofZ5HkrZqxm&amp;t=44"}],</v>
      </c>
      <c r="E408" s="6" t="str">
        <f t="shared" si="25"/>
        <v>[{"order":"407","result":"Inter 2-0 Frosinone","playerday":"Federico Dimarco","year":"2023", "category":"SerieA","prow":["ITA","ITA","ITA"], "pcolumn": ["Inter","namehas_Di","it2024"],"ylink":"https://youtu.be/CGCQjcDFAFE?si=eOHe-ofZ5HkrZqxm&amp;t=44"}],</v>
      </c>
      <c r="F408" s="1" t="str">
        <f>IFERROR(_xlfn.XLOOKUP(C408,Champions!J:J,Champions!K:K),"-")</f>
        <v>-</v>
      </c>
      <c r="G408" s="1" t="str">
        <f>IFERROR(_xlfn.XLOOKUP($C408,EuropaL!J:J,EuropaL!K:K),"-")</f>
        <v>-</v>
      </c>
      <c r="H408" s="1" t="str">
        <f>IFERROR(_xlfn.XLOOKUP($C408,WC!J:J,WC!K:K),"-")</f>
        <v>-</v>
      </c>
      <c r="I408" s="1" t="str">
        <f>IFERROR(_xlfn.XLOOKUP($C408,EURO!J:J,EURO!K:K),"-")</f>
        <v>-</v>
      </c>
      <c r="J408" s="1" t="str">
        <f>IFERROR(_xlfn.XLOOKUP($C408,Other!J:J,Other!K:K),"-")</f>
        <v>-</v>
      </c>
      <c r="K408" s="1" t="str">
        <f>IFERROR(_xlfn.XLOOKUP($C408,Premier!J:J,Premier!K:K),"-")</f>
        <v>-</v>
      </c>
      <c r="L408" s="1" t="str">
        <f>IFERROR(_xlfn.XLOOKUP($C408,LaLiga!K:K,LaLiga!L:L),"-")</f>
        <v>-</v>
      </c>
      <c r="M408" s="1" t="str">
        <f>IFERROR(_xlfn.XLOOKUP($C408,SerieA!J:J,SerieA!K:K),"-")</f>
        <v>[{order:"407",result:"Inter 2-0 Frosinone",playerday:"Federico Dimarco",year:"2023", category:"SerieA",prow:["ITA","ITA","ITA"], pcolumn: ["Inter","namehas_Di","it2024"],ylink:"https://youtu.be/CGCQjcDFAFE?si=eOHe-ofZ5HkrZqxm&amp;t=44"}],</v>
      </c>
    </row>
    <row r="409" spans="1:13" x14ac:dyDescent="0.35">
      <c r="A409" s="692">
        <f t="shared" si="20"/>
        <v>45675</v>
      </c>
      <c r="B409" s="5">
        <f t="shared" si="26"/>
        <v>6</v>
      </c>
      <c r="C409" s="9">
        <f t="shared" si="22"/>
        <v>408</v>
      </c>
      <c r="D409" s="6" t="str" cm="1">
        <f t="array" ref="D409">IFERROR(INDEX(F409:M409, MATCH(TRUE, F409:M409&lt;&gt;"-",0)),"")</f>
        <v>[{order:"408",result:"Chelsea 3-5 Arsenal",playerday:"Robin van Persie",year:"2011", category:"Premier League",prow:["DL","Premier","NED"], pcolumn: ["namehas_van","Man Utd","Arsenal_goals_30-300"],ylink:"https://www.youtube.com/watch?v=2GiWWpMenf8"}],</v>
      </c>
      <c r="E409" s="6" t="str">
        <f t="shared" si="25"/>
        <v>[{"order":"408","result":"Chelsea 3-5 Arsenal","playerday":"Robin van Persie","year":"2011", "category":"Premier League","prow":["DL","Premier","NED"], "pcolumn": ["namehas_van","Man Utd","Arsenal_goals_30-300"],"ylink":"https://www.youtube.com/watch?v=2GiWWpMenf8"}],</v>
      </c>
      <c r="F409" s="1" t="str">
        <f>IFERROR(_xlfn.XLOOKUP(C409,Champions!J:J,Champions!K:K),"-")</f>
        <v>-</v>
      </c>
      <c r="G409" s="1" t="str">
        <f>IFERROR(_xlfn.XLOOKUP($C409,EuropaL!J:J,EuropaL!K:K),"-")</f>
        <v>-</v>
      </c>
      <c r="H409" s="1" t="str">
        <f>IFERROR(_xlfn.XLOOKUP($C409,WC!J:J,WC!K:K),"-")</f>
        <v>-</v>
      </c>
      <c r="I409" s="1" t="str">
        <f>IFERROR(_xlfn.XLOOKUP($C409,EURO!J:J,EURO!K:K),"-")</f>
        <v>-</v>
      </c>
      <c r="J409" s="1" t="str">
        <f>IFERROR(_xlfn.XLOOKUP($C409,Other!J:J,Other!K:K),"-")</f>
        <v>-</v>
      </c>
      <c r="K409" s="1" t="str">
        <f>IFERROR(_xlfn.XLOOKUP($C409,Premier!J:J,Premier!K:K),"-")</f>
        <v>[{order:"408",result:"Chelsea 3-5 Arsenal",playerday:"Robin van Persie",year:"2011", category:"Premier League",prow:["DL","Premier","NED"], pcolumn: ["namehas_van","Man Utd","Arsenal_goals_30-300"],ylink:"https://www.youtube.com/watch?v=2GiWWpMenf8"}],</v>
      </c>
      <c r="L409" s="1" t="str">
        <f>IFERROR(_xlfn.XLOOKUP($C409,LaLiga!K:K,LaLiga!L:L),"-")</f>
        <v>-</v>
      </c>
      <c r="M409" s="1" t="str">
        <f>IFERROR(_xlfn.XLOOKUP($C409,SerieA!J:J,SerieA!K:K),"-")</f>
        <v>-</v>
      </c>
    </row>
    <row r="410" spans="1:13" x14ac:dyDescent="0.35">
      <c r="A410" s="692">
        <f t="shared" si="20"/>
        <v>45676</v>
      </c>
      <c r="B410" s="5">
        <f t="shared" si="26"/>
        <v>7</v>
      </c>
      <c r="C410" s="9">
        <f t="shared" si="22"/>
        <v>409</v>
      </c>
      <c r="D410" s="6" t="str" cm="1">
        <f t="array" ref="D410">IFERROR(INDEX(F410:M410, MATCH(TRUE, F410:M410&lt;&gt;"-",0)),"")</f>
        <v>[{order:"409",result:"Parma 2-2 Fiorentina",playerday:"Matías Fernández",year:"2014", category:"SerieA",prow:["namehas_M","CC","it1015"], pcolumn: ["Villarreal","Fiorentina","CHI"],ylink:"https://www.youtube.com/watch?v=3IfRd8uYBgA"}],</v>
      </c>
      <c r="E410" s="6" t="str">
        <f t="shared" si="25"/>
        <v>[{"order":"409","result":"Parma 2-2 Fiorentina","playerday":"Matías Fernández","year":"2014", "category":"SerieA","prow":["namehas_M","CC","it1015"], "pcolumn": ["Villarreal","Fiorentina","CHI"],"ylink":"https://www.youtube.com/watch?v=3IfRd8uYBgA"}],</v>
      </c>
      <c r="F410" s="1" t="str">
        <f>IFERROR(_xlfn.XLOOKUP(C410,Champions!J:J,Champions!K:K),"-")</f>
        <v>-</v>
      </c>
      <c r="G410" s="1" t="str">
        <f>IFERROR(_xlfn.XLOOKUP($C410,EuropaL!J:J,EuropaL!K:K),"-")</f>
        <v>-</v>
      </c>
      <c r="H410" s="1" t="str">
        <f>IFERROR(_xlfn.XLOOKUP($C410,WC!J:J,WC!K:K),"-")</f>
        <v>-</v>
      </c>
      <c r="I410" s="1" t="str">
        <f>IFERROR(_xlfn.XLOOKUP($C410,EURO!J:J,EURO!K:K),"-")</f>
        <v>-</v>
      </c>
      <c r="J410" s="1" t="str">
        <f>IFERROR(_xlfn.XLOOKUP($C410,Other!J:J,Other!K:K),"-")</f>
        <v>-</v>
      </c>
      <c r="K410" s="1" t="str">
        <f>IFERROR(_xlfn.XLOOKUP($C410,Premier!J:J,Premier!K:K),"-")</f>
        <v>-</v>
      </c>
      <c r="L410" s="1" t="str">
        <f>IFERROR(_xlfn.XLOOKUP($C410,LaLiga!K:K,LaLiga!L:L),"-")</f>
        <v>-</v>
      </c>
      <c r="M410" s="1" t="str">
        <f>IFERROR(_xlfn.XLOOKUP($C410,SerieA!J:J,SerieA!K:K),"-")</f>
        <v>[{order:"409",result:"Parma 2-2 Fiorentina",playerday:"Matías Fernández",year:"2014", category:"SerieA",prow:["namehas_M","CC","it1015"], pcolumn: ["Villarreal","Fiorentina","CHI"],ylink:"https://www.youtube.com/watch?v=3IfRd8uYBgA"}],</v>
      </c>
    </row>
    <row r="411" spans="1:13" x14ac:dyDescent="0.35">
      <c r="A411" s="692">
        <f t="shared" si="20"/>
        <v>45677</v>
      </c>
      <c r="B411" s="5">
        <f t="shared" si="26"/>
        <v>1</v>
      </c>
      <c r="C411" s="9">
        <f t="shared" si="22"/>
        <v>410</v>
      </c>
      <c r="D411" s="6" t="str" cm="1">
        <f t="array" ref="D411">IFERROR(INDEX(F411:M411, MATCH(TRUE, F411:M411&lt;&gt;"-",0)),"")</f>
        <v>[{order:"410",result:"Valencia 5-0 Malaga",playerday:"Simone Zaza",year:"2016", category:"LaLiga",prow:["Juventus","DL","es1520"], pcolumn: ["Valencia","namehas_Z","namehas_Z"],ylink:"https://www.youtube.com/watch?v=AJt3ey7Ln-k"}],</v>
      </c>
      <c r="E411" s="6" t="str">
        <f t="shared" si="25"/>
        <v>[{"order":"410","result":"Valencia 5-0 Malaga","playerday":"Simone Zaza","year":"2016", "category":"LaLiga","prow":["Juventus","DL","es1520"], "pcolumn": ["Valencia","namehas_Z","namehas_Z"],"ylink":"https://www.youtube.com/watch?v=AJt3ey7Ln-k"}],</v>
      </c>
      <c r="F411" s="1" t="str">
        <f>IFERROR(_xlfn.XLOOKUP(C411,Champions!J:J,Champions!K:K),"-")</f>
        <v>-</v>
      </c>
      <c r="G411" s="1" t="str">
        <f>IFERROR(_xlfn.XLOOKUP($C411,EuropaL!J:J,EuropaL!K:K),"-")</f>
        <v>-</v>
      </c>
      <c r="H411" s="1" t="str">
        <f>IFERROR(_xlfn.XLOOKUP($C411,WC!J:J,WC!K:K),"-")</f>
        <v>-</v>
      </c>
      <c r="I411" s="1" t="str">
        <f>IFERROR(_xlfn.XLOOKUP($C411,EURO!J:J,EURO!K:K),"-")</f>
        <v>-</v>
      </c>
      <c r="J411" s="1" t="str">
        <f>IFERROR(_xlfn.XLOOKUP($C411,Other!J:J,Other!K:K),"-")</f>
        <v>-</v>
      </c>
      <c r="K411" s="1" t="str">
        <f>IFERROR(_xlfn.XLOOKUP($C411,Premier!J:J,Premier!K:K),"-")</f>
        <v>-</v>
      </c>
      <c r="L411" s="1" t="str">
        <f>IFERROR(_xlfn.XLOOKUP($C411,LaLiga!K:K,LaLiga!L:L),"-")</f>
        <v>[{order:"410",result:"Valencia 5-0 Malaga",playerday:"Simone Zaza",year:"2016", category:"LaLiga",prow:["Juventus","DL","es1520"], pcolumn: ["Valencia","namehas_Z","namehas_Z"],ylink:"https://www.youtube.com/watch?v=AJt3ey7Ln-k"}],</v>
      </c>
      <c r="M411" s="1" t="str">
        <f>IFERROR(_xlfn.XLOOKUP($C411,SerieA!J:J,SerieA!K:K),"-")</f>
        <v>-</v>
      </c>
    </row>
    <row r="412" spans="1:13" x14ac:dyDescent="0.35">
      <c r="A412" s="692">
        <f t="shared" si="20"/>
        <v>45678</v>
      </c>
      <c r="B412" s="5">
        <f t="shared" si="26"/>
        <v>2</v>
      </c>
      <c r="C412" s="9">
        <f t="shared" si="22"/>
        <v>411</v>
      </c>
      <c r="D412" s="6" t="str" cm="1">
        <f t="array" ref="D412">IFERROR(INDEX(F412:M412, MATCH(TRUE, F412:M412&lt;&gt;"-",0)),"")</f>
        <v>[{order:"411",result:"Chelsea 1-0 Stoke",playerday:"Oscar",year:"2014", category:"Other",prow:["words1","chleag","Premier"], pcolumn: ["Chelsea","BRA","namehas_O"],ylink:"https://www.youtube.com/watch?v=uQ8vZ5Bvesg"}],</v>
      </c>
      <c r="E412" s="6" t="str">
        <f t="shared" si="25"/>
        <v>[{"order":"411","result":"Chelsea 1-0 Stoke","playerday":"Oscar","year":"2014", "category":"Other","prow":["words1","chleag","Premier"], "pcolumn": ["Chelsea","BRA","namehas_O"],"ylink":"https://www.youtube.com/watch?v=uQ8vZ5Bvesg"}],</v>
      </c>
      <c r="F412" s="1" t="str">
        <f>IFERROR(_xlfn.XLOOKUP(C412,Champions!J:J,Champions!K:K),"-")</f>
        <v>-</v>
      </c>
      <c r="G412" s="1" t="str">
        <f>IFERROR(_xlfn.XLOOKUP($C412,EuropaL!J:J,EuropaL!K:K),"-")</f>
        <v>-</v>
      </c>
      <c r="H412" s="1" t="str">
        <f>IFERROR(_xlfn.XLOOKUP($C412,WC!J:J,WC!K:K),"-")</f>
        <v>-</v>
      </c>
      <c r="I412" s="1" t="str">
        <f>IFERROR(_xlfn.XLOOKUP($C412,EURO!J:J,EURO!K:K),"-")</f>
        <v>-</v>
      </c>
      <c r="J412" s="1" t="str">
        <f>IFERROR(_xlfn.XLOOKUP($C412,Other!J:J,Other!K:K),"-")</f>
        <v>[{order:"411",result:"Chelsea 1-0 Stoke",playerday:"Oscar",year:"2014", category:"Other",prow:["words1","chleag","Premier"], pcolumn: ["Chelsea","BRA","namehas_O"],ylink:"https://www.youtube.com/watch?v=uQ8vZ5Bvesg"}],</v>
      </c>
      <c r="K412" s="1" t="str">
        <f>IFERROR(_xlfn.XLOOKUP($C412,Premier!J:J,Premier!K:K),"-")</f>
        <v>-</v>
      </c>
      <c r="L412" s="1" t="str">
        <f>IFERROR(_xlfn.XLOOKUP($C412,LaLiga!K:K,LaLiga!L:L),"-")</f>
        <v>-</v>
      </c>
      <c r="M412" s="1" t="str">
        <f>IFERROR(_xlfn.XLOOKUP($C412,SerieA!J:J,SerieA!K:K),"-")</f>
        <v>-</v>
      </c>
    </row>
    <row r="413" spans="1:13" x14ac:dyDescent="0.35">
      <c r="A413" s="692">
        <f t="shared" si="20"/>
        <v>45679</v>
      </c>
      <c r="B413" s="5">
        <f t="shared" si="26"/>
        <v>3</v>
      </c>
      <c r="C413" s="9">
        <f t="shared" si="22"/>
        <v>412</v>
      </c>
      <c r="D413" s="6" t="str" cm="1">
        <f t="array" ref="D413">IFERROR(INDEX(F413:M413, MATCH(TRUE, F413:M413&lt;&gt;"-",0)),"")</f>
        <v>[{order:"412",result:"Lazio 2-1 Mallorca",playerday:"Pavel Nedvěd",year:"1999", category:"Other",prow:["CC","CC","CC"], pcolumn: ["Lazio","CZE","it9700"],ylink:"https://www.youtube.com/watch?v=hqmseMhS0Qo"}],</v>
      </c>
      <c r="E413" s="6" t="str">
        <f t="shared" si="25"/>
        <v>[{"order":"412","result":"Lazio 2-1 Mallorca","playerday":"Pavel Nedvěd","year":"1999", "category":"Other","prow":["CC","CC","CC"], "pcolumn": ["Lazio","CZE","it9700"],"ylink":"https://www.youtube.com/watch?v=hqmseMhS0Qo"}],</v>
      </c>
      <c r="F413" s="1" t="str">
        <f>IFERROR(_xlfn.XLOOKUP(C413,Champions!J:J,Champions!K:K),"-")</f>
        <v>-</v>
      </c>
      <c r="G413" s="1" t="str">
        <f>IFERROR(_xlfn.XLOOKUP($C413,EuropaL!J:J,EuropaL!K:K),"-")</f>
        <v>-</v>
      </c>
      <c r="H413" s="1" t="str">
        <f>IFERROR(_xlfn.XLOOKUP($C413,WC!J:J,WC!K:K),"-")</f>
        <v>-</v>
      </c>
      <c r="I413" s="1" t="str">
        <f>IFERROR(_xlfn.XLOOKUP($C413,EURO!J:J,EURO!K:K),"-")</f>
        <v>-</v>
      </c>
      <c r="J413" s="1" t="str">
        <f>IFERROR(_xlfn.XLOOKUP($C413,Other!J:J,Other!K:K),"-")</f>
        <v>[{order:"412",result:"Lazio 2-1 Mallorca",playerday:"Pavel Nedvěd",year:"1999", category:"Other",prow:["CC","CC","CC"], pcolumn: ["Lazio","CZE","it9700"],ylink:"https://www.youtube.com/watch?v=hqmseMhS0Qo"}],</v>
      </c>
      <c r="K413" s="1" t="str">
        <f>IFERROR(_xlfn.XLOOKUP($C413,Premier!J:J,Premier!K:K),"-")</f>
        <v>-</v>
      </c>
      <c r="L413" s="1" t="str">
        <f>IFERROR(_xlfn.XLOOKUP($C413,LaLiga!K:K,LaLiga!L:L),"-")</f>
        <v>-</v>
      </c>
      <c r="M413" s="1" t="str">
        <f>IFERROR(_xlfn.XLOOKUP($C413,SerieA!J:J,SerieA!K:K),"-")</f>
        <v>-</v>
      </c>
    </row>
    <row r="414" spans="1:13" x14ac:dyDescent="0.35">
      <c r="A414" s="692">
        <f t="shared" si="20"/>
        <v>45680</v>
      </c>
      <c r="B414" s="5">
        <f t="shared" si="26"/>
        <v>4</v>
      </c>
      <c r="C414" s="9">
        <f t="shared" si="22"/>
        <v>413</v>
      </c>
      <c r="D414" s="6" t="str" cm="1">
        <f t="array" ref="D414">IFERROR(INDEX(F414:M414, MATCH(TRUE, F414:M414&lt;&gt;"-",0)),"")</f>
        <v>[{order:"413",result:"FC Lorient 1-3 Lyon",playerday:"Kim Källström",year:"2010", category:"Other",prow:["Arsenal","CC","namehas_M"], pcolumn: ["SWE","Lyon","startK"],ylink:"https://www.youtube.com/watch?v=lvrADZt15ts"}],</v>
      </c>
      <c r="E414" s="6" t="str">
        <f t="shared" si="25"/>
        <v>[{"order":"413","result":"FC Lorient 1-3 Lyon","playerday":"Kim Källström","year":"2010", "category":"Other","prow":["Arsenal","CC","namehas_M"], "pcolumn": ["SWE","Lyon","startK"],"ylink":"https://www.youtube.com/watch?v=lvrADZt15ts"}],</v>
      </c>
      <c r="F414" s="1" t="str">
        <f>IFERROR(_xlfn.XLOOKUP(C414,Champions!J:J,Champions!K:K),"-")</f>
        <v>-</v>
      </c>
      <c r="G414" s="1" t="str">
        <f>IFERROR(_xlfn.XLOOKUP($C414,EuropaL!J:J,EuropaL!K:K),"-")</f>
        <v>-</v>
      </c>
      <c r="H414" s="1" t="str">
        <f>IFERROR(_xlfn.XLOOKUP($C414,WC!J:J,WC!K:K),"-")</f>
        <v>-</v>
      </c>
      <c r="I414" s="1" t="str">
        <f>IFERROR(_xlfn.XLOOKUP($C414,EURO!J:J,EURO!K:K),"-")</f>
        <v>-</v>
      </c>
      <c r="J414" s="1" t="str">
        <f>IFERROR(_xlfn.XLOOKUP($C414,Other!J:J,Other!K:K),"-")</f>
        <v>[{order:"413",result:"FC Lorient 1-3 Lyon",playerday:"Kim Källström",year:"2010", category:"Other",prow:["Arsenal","CC","namehas_M"], pcolumn: ["SWE","Lyon","startK"],ylink:"https://www.youtube.com/watch?v=lvrADZt15ts"}],</v>
      </c>
      <c r="K414" s="1" t="str">
        <f>IFERROR(_xlfn.XLOOKUP($C414,Premier!J:J,Premier!K:K),"-")</f>
        <v>-</v>
      </c>
      <c r="L414" s="1" t="str">
        <f>IFERROR(_xlfn.XLOOKUP($C414,LaLiga!K:K,LaLiga!L:L),"-")</f>
        <v>-</v>
      </c>
      <c r="M414" s="1" t="str">
        <f>IFERROR(_xlfn.XLOOKUP($C414,SerieA!J:J,SerieA!K:K),"-")</f>
        <v>-</v>
      </c>
    </row>
    <row r="415" spans="1:13" x14ac:dyDescent="0.35">
      <c r="A415" s="692">
        <f t="shared" si="20"/>
        <v>45681</v>
      </c>
      <c r="B415" s="5">
        <f t="shared" si="26"/>
        <v>5</v>
      </c>
      <c r="C415" s="9">
        <f t="shared" si="22"/>
        <v>414</v>
      </c>
      <c r="D415" s="6" t="str" cm="1">
        <f t="array" ref="D415">IFERROR(INDEX(F415:M415, MATCH(TRUE, F415:M415&lt;&gt;"-",0)),"")</f>
        <v>[{order:"414",result:"Chelsea 2-0 West Ham",playerday:"Eden Hazard",year:"2019", category:"Premier League",prow:["CC","namehas_E","namehas_H"], pcolumn: ["Chelsea_matches_100-600","Real Madrid_goals_1-7","BEL"],ylink:"https://www.youtube.com/watch?v=1uuPnDwtIj4"}],</v>
      </c>
      <c r="E415" s="6" t="str">
        <f t="shared" si="25"/>
        <v>[{"order":"414","result":"Chelsea 2-0 West Ham","playerday":"Eden Hazard","year":"2019", "category":"Premier League","prow":["CC","namehas_E","namehas_H"], "pcolumn": ["Chelsea_matches_100-600","Real Madrid_goals_1-7","BEL"],"ylink":"https://www.youtube.com/watch?v=1uuPnDwtIj4"}],</v>
      </c>
      <c r="F415" s="1" t="str">
        <f>IFERROR(_xlfn.XLOOKUP(C415,Champions!J:J,Champions!K:K),"-")</f>
        <v>-</v>
      </c>
      <c r="G415" s="1" t="str">
        <f>IFERROR(_xlfn.XLOOKUP($C415,EuropaL!J:J,EuropaL!K:K),"-")</f>
        <v>-</v>
      </c>
      <c r="H415" s="1" t="str">
        <f>IFERROR(_xlfn.XLOOKUP($C415,WC!J:J,WC!K:K),"-")</f>
        <v>-</v>
      </c>
      <c r="I415" s="1" t="str">
        <f>IFERROR(_xlfn.XLOOKUP($C415,EURO!J:J,EURO!K:K),"-")</f>
        <v>-</v>
      </c>
      <c r="J415" s="1" t="str">
        <f>IFERROR(_xlfn.XLOOKUP($C415,Other!J:J,Other!K:K),"-")</f>
        <v>-</v>
      </c>
      <c r="K415" s="1" t="str">
        <f>IFERROR(_xlfn.XLOOKUP($C415,Premier!J:J,Premier!K:K),"-")</f>
        <v>[{order:"414",result:"Chelsea 2-0 West Ham",playerday:"Eden Hazard",year:"2019", category:"Premier League",prow:["CC","namehas_E","namehas_H"], pcolumn: ["Chelsea_matches_100-600","Real Madrid_goals_1-7","BEL"],ylink:"https://www.youtube.com/watch?v=1uuPnDwtIj4"}],</v>
      </c>
      <c r="L415" s="1" t="str">
        <f>IFERROR(_xlfn.XLOOKUP($C415,LaLiga!K:K,LaLiga!L:L),"-")</f>
        <v>-</v>
      </c>
      <c r="M415" s="1" t="str">
        <f>IFERROR(_xlfn.XLOOKUP($C415,SerieA!J:J,SerieA!K:K),"-")</f>
        <v>-</v>
      </c>
    </row>
    <row r="416" spans="1:13" x14ac:dyDescent="0.35">
      <c r="A416" s="692">
        <f t="shared" si="20"/>
        <v>45682</v>
      </c>
      <c r="B416" s="5">
        <f t="shared" si="26"/>
        <v>6</v>
      </c>
      <c r="C416" s="9">
        <f t="shared" si="22"/>
        <v>415</v>
      </c>
      <c r="D416" s="6" t="str" cm="1">
        <f t="array" ref="D416">IFERROR(INDEX(F416:M416, MATCH(TRUE, F416:M416&lt;&gt;"-",0)),"")</f>
        <v>[{order:"415",result:"Zenit 0-2 RB Leipzig",playerday:"Marcel Sabitzer",year:"2019", category:"Champions",prow:["CC","CC","CC"], pcolumn: ["AUT","Man Utd_matches_1-38","Borussia"],ylink:"https://www.youtube.com/shorts/6oGBq28RiwI"}],</v>
      </c>
      <c r="E416" s="6" t="str">
        <f t="shared" si="25"/>
        <v>[{"order":"415","result":"Zenit 0-2 RB Leipzig","playerday":"Marcel Sabitzer","year":"2019", "category":"Champions","prow":["CC","CC","CC"], "pcolumn": ["AUT","Man Utd_matches_1-38","Borussia"],"ylink":"https://www.youtube.com/shorts/6oGBq28RiwI"}],</v>
      </c>
      <c r="F416" s="1" t="str">
        <f>IFERROR(_xlfn.XLOOKUP(C416,Champions!J:J,Champions!K:K),"-")</f>
        <v>[{order:"415",result:"Zenit 0-2 RB Leipzig",playerday:"Marcel Sabitzer",year:"2019", category:"Champions",prow:["CC","CC","CC"], pcolumn: ["AUT","Man Utd_matches_1-38","Borussia"],ylink:"https://www.youtube.com/shorts/6oGBq28RiwI"}],</v>
      </c>
      <c r="G416" s="1" t="str">
        <f>IFERROR(_xlfn.XLOOKUP($C416,EuropaL!J:J,EuropaL!K:K),"-")</f>
        <v>-</v>
      </c>
      <c r="H416" s="1" t="str">
        <f>IFERROR(_xlfn.XLOOKUP($C416,WC!J:J,WC!K:K),"-")</f>
        <v>-</v>
      </c>
      <c r="I416" s="1" t="str">
        <f>IFERROR(_xlfn.XLOOKUP($C416,EURO!J:J,EURO!K:K),"-")</f>
        <v>-</v>
      </c>
      <c r="J416" s="1" t="str">
        <f>IFERROR(_xlfn.XLOOKUP($C416,Other!J:J,Other!K:K),"-")</f>
        <v>-</v>
      </c>
      <c r="K416" s="1" t="str">
        <f>IFERROR(_xlfn.XLOOKUP($C416,Premier!J:J,Premier!K:K),"-")</f>
        <v>-</v>
      </c>
      <c r="L416" s="1" t="str">
        <f>IFERROR(_xlfn.XLOOKUP($C416,LaLiga!K:K,LaLiga!L:L),"-")</f>
        <v>-</v>
      </c>
      <c r="M416" s="1" t="str">
        <f>IFERROR(_xlfn.XLOOKUP($C416,SerieA!J:J,SerieA!K:K),"-")</f>
        <v>-</v>
      </c>
    </row>
    <row r="417" spans="1:13" x14ac:dyDescent="0.35">
      <c r="A417" s="692">
        <f t="shared" si="20"/>
        <v>45683</v>
      </c>
      <c r="B417" s="5">
        <f t="shared" si="26"/>
        <v>7</v>
      </c>
      <c r="C417" s="9">
        <f t="shared" si="22"/>
        <v>416</v>
      </c>
      <c r="D417" s="6" t="str" cm="1">
        <f t="array" ref="D417">IFERROR(INDEX(F417:M417, MATCH(TRUE, F417:M417&lt;&gt;"-",0)),"")</f>
        <v>[{order:"416",result:"Lyon 2-1 PSG",playerday:"Nabil Fekir",year:"2018", category:"Other",prow:["FRA","DL","CC"], pcolumn: ["Lyon","ParisSG","es1520"],ylink:"https://www.youtube.com/watch?v=YgQQYITSZA0"}],</v>
      </c>
      <c r="E417" s="6" t="str">
        <f t="shared" si="25"/>
        <v>[{"order":"416","result":"Lyon 2-1 PSG","playerday":"Nabil Fekir","year":"2018", "category":"Other","prow":["FRA","DL","CC"], "pcolumn": ["Lyon","ParisSG","es1520"],"ylink":"https://www.youtube.com/watch?v=YgQQYITSZA0"}],</v>
      </c>
      <c r="F417" s="1" t="str">
        <f>IFERROR(_xlfn.XLOOKUP(C417,Champions!J:J,Champions!K:K),"-")</f>
        <v>-</v>
      </c>
      <c r="G417" s="1" t="str">
        <f>IFERROR(_xlfn.XLOOKUP($C417,EuropaL!J:J,EuropaL!K:K),"-")</f>
        <v>-</v>
      </c>
      <c r="H417" s="1" t="str">
        <f>IFERROR(_xlfn.XLOOKUP($C417,WC!J:J,WC!K:K),"-")</f>
        <v>-</v>
      </c>
      <c r="I417" s="1" t="str">
        <f>IFERROR(_xlfn.XLOOKUP($C417,EURO!J:J,EURO!K:K),"-")</f>
        <v>-</v>
      </c>
      <c r="J417" s="1" t="str">
        <f>IFERROR(_xlfn.XLOOKUP($C417,Other!J:J,Other!K:K),"-")</f>
        <v>[{order:"416",result:"Lyon 2-1 PSG",playerday:"Nabil Fekir",year:"2018", category:"Other",prow:["FRA","DL","CC"], pcolumn: ["Lyon","ParisSG","es1520"],ylink:"https://www.youtube.com/watch?v=YgQQYITSZA0"}],</v>
      </c>
      <c r="K417" s="1" t="str">
        <f>IFERROR(_xlfn.XLOOKUP($C417,Premier!J:J,Premier!K:K),"-")</f>
        <v>-</v>
      </c>
      <c r="L417" s="1" t="str">
        <f>IFERROR(_xlfn.XLOOKUP($C417,LaLiga!K:K,LaLiga!L:L),"-")</f>
        <v>-</v>
      </c>
      <c r="M417" s="1" t="str">
        <f>IFERROR(_xlfn.XLOOKUP($C417,SerieA!J:J,SerieA!K:K),"-")</f>
        <v>-</v>
      </c>
    </row>
    <row r="418" spans="1:13" x14ac:dyDescent="0.35">
      <c r="A418" s="692">
        <f t="shared" si="20"/>
        <v>45684</v>
      </c>
      <c r="B418" s="5">
        <f t="shared" si="26"/>
        <v>1</v>
      </c>
      <c r="C418" s="9">
        <f t="shared" si="22"/>
        <v>417</v>
      </c>
      <c r="D418" s="6" t="str" cm="1">
        <f t="array" ref="D418">IFERROR(INDEX(F418:M418, MATCH(TRUE, F418:M418&lt;&gt;"-",0)),"")</f>
        <v>[{order:"417",result:"Costa Rica 0-1 Serbia",playerday:"Aleksandar Kolarov",year:"2018", category:"World Cup",prow:["Played WC 2018","DF","Premier"], pcolumn: ["Man City","Roma","SRB"],ylink:"https://www.youtube.com/watch?v=bA6_7wFvG0E"}],</v>
      </c>
      <c r="E418" s="6" t="str">
        <f t="shared" si="25"/>
        <v>[{"order":"417","result":"Costa Rica 0-1 Serbia","playerday":"Aleksandar Kolarov","year":"2018", "category":"World Cup","prow":["Played WC 2018","DF","Premier"], "pcolumn": ["Man City","Roma","SRB"],"ylink":"https://www.youtube.com/watch?v=bA6_7wFvG0E"}],</v>
      </c>
      <c r="F418" s="1" t="str">
        <f>IFERROR(_xlfn.XLOOKUP(C418,Champions!J:J,Champions!K:K),"-")</f>
        <v>-</v>
      </c>
      <c r="G418" s="1" t="str">
        <f>IFERROR(_xlfn.XLOOKUP($C418,EuropaL!J:J,EuropaL!K:K),"-")</f>
        <v>-</v>
      </c>
      <c r="H418" s="1" t="str">
        <f>IFERROR(_xlfn.XLOOKUP($C418,WC!J:J,WC!K:K),"-")</f>
        <v>[{order:"417",result:"Costa Rica 0-1 Serbia",playerday:"Aleksandar Kolarov",year:"2018", category:"World Cup",prow:["Played WC 2018","DF","Premier"], pcolumn: ["Man City","Roma","SRB"],ylink:"https://www.youtube.com/watch?v=bA6_7wFvG0E"}],</v>
      </c>
      <c r="I418" s="1" t="str">
        <f>IFERROR(_xlfn.XLOOKUP($C418,EURO!J:J,EURO!K:K),"-")</f>
        <v>-</v>
      </c>
      <c r="J418" s="1" t="str">
        <f>IFERROR(_xlfn.XLOOKUP($C418,Other!J:J,Other!K:K),"-")</f>
        <v>-</v>
      </c>
      <c r="K418" s="1" t="str">
        <f>IFERROR(_xlfn.XLOOKUP($C418,Premier!J:J,Premier!K:K),"-")</f>
        <v>-</v>
      </c>
      <c r="L418" s="1" t="str">
        <f>IFERROR(_xlfn.XLOOKUP($C418,LaLiga!K:K,LaLiga!L:L),"-")</f>
        <v>-</v>
      </c>
      <c r="M418" s="1" t="str">
        <f>IFERROR(_xlfn.XLOOKUP($C418,SerieA!J:J,SerieA!K:K),"-")</f>
        <v>-</v>
      </c>
    </row>
    <row r="419" spans="1:13" x14ac:dyDescent="0.35">
      <c r="A419" s="692">
        <f t="shared" si="20"/>
        <v>45685</v>
      </c>
      <c r="B419" s="5">
        <f t="shared" si="26"/>
        <v>2</v>
      </c>
      <c r="C419" s="9">
        <f t="shared" si="22"/>
        <v>418</v>
      </c>
      <c r="D419" s="6" t="str" cm="1">
        <f t="array" ref="D419">IFERROR(INDEX(F419:M419, MATCH(TRUE, F419:M419&lt;&gt;"-",0)),"")</f>
        <v>[{order:"418",result:"Man Utd 1-1 Arsenal",playerday:"Phil Jones",year:"2015", category:"Premier League",prow:["DF","ENG","Premier"], pcolumn: ["Man Utd_matches_100-500","Man Utd_goals_1-10","startP"],ylink:"https://www.youtube.com/watch?v=t8hUZrEAnyg"}],</v>
      </c>
      <c r="E419" s="6" t="str">
        <f t="shared" si="25"/>
        <v>[{"order":"418","result":"Man Utd 1-1 Arsenal","playerday":"Phil Jones","year":"2015", "category":"Premier League","prow":["DF","ENG","Premier"], "pcolumn": ["Man Utd_matches_100-500","Man Utd_goals_1-10","startP"],"ylink":"https://www.youtube.com/watch?v=t8hUZrEAnyg"}],</v>
      </c>
      <c r="F419" s="1" t="str">
        <f>IFERROR(_xlfn.XLOOKUP(C419,Champions!J:J,Champions!K:K),"-")</f>
        <v>-</v>
      </c>
      <c r="G419" s="1" t="str">
        <f>IFERROR(_xlfn.XLOOKUP($C419,EuropaL!J:J,EuropaL!K:K),"-")</f>
        <v>-</v>
      </c>
      <c r="H419" s="1" t="str">
        <f>IFERROR(_xlfn.XLOOKUP($C419,WC!J:J,WC!K:K),"-")</f>
        <v>-</v>
      </c>
      <c r="I419" s="1" t="str">
        <f>IFERROR(_xlfn.XLOOKUP($C419,EURO!J:J,EURO!K:K),"-")</f>
        <v>-</v>
      </c>
      <c r="J419" s="1" t="str">
        <f>IFERROR(_xlfn.XLOOKUP($C419,Other!J:J,Other!K:K),"-")</f>
        <v>-</v>
      </c>
      <c r="K419" s="1" t="str">
        <f>IFERROR(_xlfn.XLOOKUP($C419,Premier!J:J,Premier!K:K),"-")</f>
        <v>[{order:"418",result:"Man Utd 1-1 Arsenal",playerday:"Phil Jones",year:"2015", category:"Premier League",prow:["DF","ENG","Premier"], pcolumn: ["Man Utd_matches_100-500","Man Utd_goals_1-10","startP"],ylink:"https://www.youtube.com/watch?v=t8hUZrEAnyg"}],</v>
      </c>
      <c r="L419" s="1" t="str">
        <f>IFERROR(_xlfn.XLOOKUP($C419,LaLiga!K:K,LaLiga!L:L),"-")</f>
        <v>-</v>
      </c>
      <c r="M419" s="1" t="str">
        <f>IFERROR(_xlfn.XLOOKUP($C419,SerieA!J:J,SerieA!K:K),"-")</f>
        <v>-</v>
      </c>
    </row>
    <row r="420" spans="1:13" x14ac:dyDescent="0.35">
      <c r="A420" s="692">
        <f t="shared" si="20"/>
        <v>45686</v>
      </c>
      <c r="B420" s="5">
        <f t="shared" si="26"/>
        <v>3</v>
      </c>
      <c r="C420" s="9">
        <f t="shared" si="22"/>
        <v>419</v>
      </c>
      <c r="D420" s="6" t="str" cm="1">
        <f t="array" ref="D420">IFERROR(INDEX(F420:M420, MATCH(TRUE, F420:M420&lt;&gt;"-",0)),"")</f>
        <v>[{order:"419",result:"R. Madrid 2-5 Barcelona",playerday:"Raphinha",year:"2025", category:"LaLiga",prow:["BRA","words1","namehas_Ra"], pcolumn: ["Barcelona","Barcelona","Barcelona"],ylink:"https://www.youtube.com/watch?v=WqCTLEbeUUI"}],</v>
      </c>
      <c r="E420" s="6" t="str">
        <f t="shared" si="25"/>
        <v>[{"order":"419","result":"R. Madrid 2-5 Barcelona","playerday":"Raphinha","year":"2025", "category":"LaLiga","prow":["BRA","words1","namehas_Ra"], "pcolumn": ["Barcelona","Barcelona","Barcelona"],"ylink":"https://www.youtube.com/watch?v=WqCTLEbeUUI"}],</v>
      </c>
      <c r="F420" s="1" t="str">
        <f>IFERROR(_xlfn.XLOOKUP(C420,Champions!J:J,Champions!K:K),"-")</f>
        <v>-</v>
      </c>
      <c r="G420" s="1" t="str">
        <f>IFERROR(_xlfn.XLOOKUP($C420,EuropaL!J:J,EuropaL!K:K),"-")</f>
        <v>-</v>
      </c>
      <c r="H420" s="1" t="str">
        <f>IFERROR(_xlfn.XLOOKUP($C420,WC!J:J,WC!K:K),"-")</f>
        <v>-</v>
      </c>
      <c r="I420" s="1" t="str">
        <f>IFERROR(_xlfn.XLOOKUP($C420,EURO!J:J,EURO!K:K),"-")</f>
        <v>-</v>
      </c>
      <c r="J420" s="1" t="str">
        <f>IFERROR(_xlfn.XLOOKUP($C420,Other!J:J,Other!K:K),"-")</f>
        <v>-</v>
      </c>
      <c r="K420" s="1" t="str">
        <f>IFERROR(_xlfn.XLOOKUP($C420,Premier!J:J,Premier!K:K),"-")</f>
        <v>-</v>
      </c>
      <c r="L420" s="1" t="str">
        <f>IFERROR(_xlfn.XLOOKUP($C420,LaLiga!K:K,LaLiga!L:L),"-")</f>
        <v>[{order:"419",result:"R. Madrid 2-5 Barcelona",playerday:"Raphinha",year:"2025", category:"LaLiga",prow:["BRA","words1","namehas_Ra"], pcolumn: ["Barcelona","Barcelona","Barcelona"],ylink:"https://www.youtube.com/watch?v=WqCTLEbeUUI"}],</v>
      </c>
      <c r="M420" s="1" t="str">
        <f>IFERROR(_xlfn.XLOOKUP($C420,SerieA!J:J,SerieA!K:K),"-")</f>
        <v>-</v>
      </c>
    </row>
    <row r="421" spans="1:13" x14ac:dyDescent="0.35">
      <c r="A421" s="692">
        <f t="shared" si="20"/>
        <v>45687</v>
      </c>
      <c r="B421" s="5">
        <f t="shared" si="26"/>
        <v>4</v>
      </c>
      <c r="C421" s="9">
        <f t="shared" si="22"/>
        <v>420</v>
      </c>
      <c r="D421" s="6" t="str" cm="1">
        <f t="array" ref="D421">IFERROR(INDEX(F421:M421, MATCH(TRUE, F421:M421&lt;&gt;"-",0)),"")</f>
        <v>[{order:"420",result:"USA 1-0 Algeria",playerday:"Landon Donovan",year:"2010", category:"World Cup",prow:["Played WC 2010","DL","CC"], pcolumn: ["USA","MLSPla","Leverkusen"],ylink:"https://youtu.be/wm7ievQ2bHo?si=8tNdvwWDsmp-DBlj&amp;t=115"}],</v>
      </c>
      <c r="E421" s="6" t="str">
        <f t="shared" si="25"/>
        <v>[{"order":"420","result":"USA 1-0 Algeria","playerday":"Landon Donovan","year":"2010", "category":"World Cup","prow":["Played WC 2010","DL","CC"], "pcolumn": ["USA","MLSPla","Leverkusen"],"ylink":"https://youtu.be/wm7ievQ2bHo?si=8tNdvwWDsmp-DBlj&amp;t=115"}],</v>
      </c>
      <c r="F421" s="1" t="str">
        <f>IFERROR(_xlfn.XLOOKUP(C421,Champions!J:J,Champions!K:K),"-")</f>
        <v>-</v>
      </c>
      <c r="G421" s="1" t="str">
        <f>IFERROR(_xlfn.XLOOKUP($C421,EuropaL!J:J,EuropaL!K:K),"-")</f>
        <v>-</v>
      </c>
      <c r="H421" s="1" t="str">
        <f>IFERROR(_xlfn.XLOOKUP($C421,WC!J:J,WC!K:K),"-")</f>
        <v>[{order:"420",result:"USA 1-0 Algeria",playerday:"Landon Donovan",year:"2010", category:"World Cup",prow:["Played WC 2010","DL","CC"], pcolumn: ["USA","MLSPla","Leverkusen"],ylink:"https://youtu.be/wm7ievQ2bHo?si=8tNdvwWDsmp-DBlj&amp;t=115"}],</v>
      </c>
      <c r="I421" s="1" t="str">
        <f>IFERROR(_xlfn.XLOOKUP($C421,EURO!J:J,EURO!K:K),"-")</f>
        <v>-</v>
      </c>
      <c r="J421" s="1" t="str">
        <f>IFERROR(_xlfn.XLOOKUP($C421,Other!J:J,Other!K:K),"-")</f>
        <v>-</v>
      </c>
      <c r="K421" s="1" t="str">
        <f>IFERROR(_xlfn.XLOOKUP($C421,Premier!J:J,Premier!K:K),"-")</f>
        <v>-</v>
      </c>
      <c r="L421" s="1" t="str">
        <f>IFERROR(_xlfn.XLOOKUP($C421,LaLiga!K:K,LaLiga!L:L),"-")</f>
        <v>-</v>
      </c>
      <c r="M421" s="1" t="str">
        <f>IFERROR(_xlfn.XLOOKUP($C421,SerieA!J:J,SerieA!K:K),"-")</f>
        <v>-</v>
      </c>
    </row>
    <row r="422" spans="1:13" x14ac:dyDescent="0.35">
      <c r="A422" s="692">
        <f t="shared" si="20"/>
        <v>45688</v>
      </c>
      <c r="B422" s="5">
        <f t="shared" si="26"/>
        <v>5</v>
      </c>
      <c r="C422" s="9">
        <f t="shared" si="22"/>
        <v>421</v>
      </c>
      <c r="D422" s="6" t="str" cm="1">
        <f t="array" ref="D422">IFERROR(INDEX(F422:M422, MATCH(TRUE, F422:M422&lt;&gt;"-",0)),"")</f>
        <v>[{order:"421",result:"Basel 1-0 Chelsea",playerday:"Mohamed Salah",year:"2013", category:"Champions",prow:["CC","DL","ChampionsWin"], pcolumn: ["Basel","Chelsea","af1520"],ylink:"https://www.youtube.com/watch?v=3CqwPUpWQIQ"}],</v>
      </c>
      <c r="E422" s="6" t="str">
        <f t="shared" si="25"/>
        <v>[{"order":"421","result":"Basel 1-0 Chelsea","playerday":"Mohamed Salah","year":"2013", "category":"Champions","prow":["CC","DL","ChampionsWin"], "pcolumn": ["Basel","Chelsea","af1520"],"ylink":"https://www.youtube.com/watch?v=3CqwPUpWQIQ"}],</v>
      </c>
      <c r="F422" s="1" t="str">
        <f>IFERROR(_xlfn.XLOOKUP(C422,Champions!J:J,Champions!K:K),"-")</f>
        <v>[{order:"421",result:"Basel 1-0 Chelsea",playerday:"Mohamed Salah",year:"2013", category:"Champions",prow:["CC","DL","ChampionsWin"], pcolumn: ["Basel","Chelsea","af1520"],ylink:"https://www.youtube.com/watch?v=3CqwPUpWQIQ"}],</v>
      </c>
      <c r="G422" s="1" t="str">
        <f>IFERROR(_xlfn.XLOOKUP($C422,EuropaL!J:J,EuropaL!K:K),"-")</f>
        <v>-</v>
      </c>
      <c r="H422" s="1" t="str">
        <f>IFERROR(_xlfn.XLOOKUP($C422,WC!J:J,WC!K:K),"-")</f>
        <v>-</v>
      </c>
      <c r="I422" s="1" t="str">
        <f>IFERROR(_xlfn.XLOOKUP($C422,EURO!J:J,EURO!K:K),"-")</f>
        <v>-</v>
      </c>
      <c r="J422" s="1" t="str">
        <f>IFERROR(_xlfn.XLOOKUP($C422,Other!J:J,Other!K:K),"-")</f>
        <v>-</v>
      </c>
      <c r="K422" s="1" t="str">
        <f>IFERROR(_xlfn.XLOOKUP($C422,Premier!J:J,Premier!K:K),"-")</f>
        <v>-</v>
      </c>
      <c r="L422" s="1" t="str">
        <f>IFERROR(_xlfn.XLOOKUP($C422,LaLiga!K:K,LaLiga!L:L),"-")</f>
        <v>-</v>
      </c>
      <c r="M422" s="1" t="str">
        <f>IFERROR(_xlfn.XLOOKUP($C422,SerieA!J:J,SerieA!K:K),"-")</f>
        <v>-</v>
      </c>
    </row>
    <row r="423" spans="1:13" x14ac:dyDescent="0.35">
      <c r="A423" s="692">
        <f t="shared" si="20"/>
        <v>45689</v>
      </c>
      <c r="B423" s="5">
        <f t="shared" si="26"/>
        <v>6</v>
      </c>
      <c r="C423" s="9">
        <f t="shared" si="22"/>
        <v>422</v>
      </c>
      <c r="D423" s="6" t="str" cm="1">
        <f t="array" ref="D423">IFERROR(INDEX(F423:M423, MATCH(TRUE, F423:M423&lt;&gt;"-",0)),"")</f>
        <v>[{order:"422",result:"Red Star 2-3 Bayern",playerday:"Toni Kroos",year:"2007", category:"Europa League",prow:["CC","ChampionsWin","Real Madrid"], pcolumn: ["ge0510","GER","Bayern"],ylink:"https://www.youtube.com/watch?v=G5BWXUXJ3oE"}],</v>
      </c>
      <c r="E423" s="6" t="str">
        <f t="shared" si="25"/>
        <v>[{"order":"422","result":"Red Star 2-3 Bayern","playerday":"Toni Kroos","year":"2007", "category":"Europa League","prow":["CC","ChampionsWin","Real Madrid"], "pcolumn": ["ge0510","GER","Bayern"],"ylink":"https://www.youtube.com/watch?v=G5BWXUXJ3oE"}],</v>
      </c>
      <c r="F423" s="1" t="str">
        <f>IFERROR(_xlfn.XLOOKUP(C423,Champions!J:J,Champions!K:K),"-")</f>
        <v>-</v>
      </c>
      <c r="G423" s="1" t="str">
        <f>IFERROR(_xlfn.XLOOKUP($C423,EuropaL!J:J,EuropaL!K:K),"-")</f>
        <v>[{order:"422",result:"Red Star 2-3 Bayern",playerday:"Toni Kroos",year:"2007", category:"Europa League",prow:["CC","ChampionsWin","Real Madrid"], pcolumn: ["ge0510","GER","Bayern"],ylink:"https://www.youtube.com/watch?v=G5BWXUXJ3oE"}],</v>
      </c>
      <c r="H423" s="1" t="str">
        <f>IFERROR(_xlfn.XLOOKUP($C423,WC!J:J,WC!K:K),"-")</f>
        <v>-</v>
      </c>
      <c r="I423" s="1" t="str">
        <f>IFERROR(_xlfn.XLOOKUP($C423,EURO!J:J,EURO!K:K),"-")</f>
        <v>-</v>
      </c>
      <c r="J423" s="1" t="str">
        <f>IFERROR(_xlfn.XLOOKUP($C423,Other!J:J,Other!K:K),"-")</f>
        <v>-</v>
      </c>
      <c r="K423" s="1" t="str">
        <f>IFERROR(_xlfn.XLOOKUP($C423,Premier!J:J,Premier!K:K),"-")</f>
        <v>-</v>
      </c>
      <c r="L423" s="1" t="str">
        <f>IFERROR(_xlfn.XLOOKUP($C423,LaLiga!K:K,LaLiga!L:L),"-")</f>
        <v>-</v>
      </c>
      <c r="M423" s="1" t="str">
        <f>IFERROR(_xlfn.XLOOKUP($C423,SerieA!J:J,SerieA!K:K),"-")</f>
        <v>-</v>
      </c>
    </row>
    <row r="424" spans="1:13" x14ac:dyDescent="0.35">
      <c r="A424" s="692">
        <f t="shared" si="20"/>
        <v>45690</v>
      </c>
      <c r="B424" s="5">
        <f t="shared" si="26"/>
        <v>7</v>
      </c>
      <c r="C424" s="9">
        <f t="shared" si="22"/>
        <v>423</v>
      </c>
      <c r="D424" s="6" t="str" cm="1">
        <f t="array" ref="D424">IFERROR(INDEX(F424:M424, MATCH(TRUE, F424:M424&lt;&gt;"-",0)),"")</f>
        <v>[{order:"423",result:"Galatasaray 5-0 Rizespor",playerday:"Victor Osimhen",year:"2024", category:"Other",prow:["DL","namehas_V","namehas_O"], pcolumn: ["Galatasaray","Napoli","NGA"],ylink:"https://youtu.be/J_24rx4ZfRo?si=6uchUmNYtG3tcEuT&amp;t=116"}],</v>
      </c>
      <c r="E424" s="6" t="str">
        <f t="shared" si="25"/>
        <v>[{"order":"423","result":"Galatasaray 5-0 Rizespor","playerday":"Victor Osimhen","year":"2024", "category":"Other","prow":["DL","namehas_V","namehas_O"], "pcolumn": ["Galatasaray","Napoli","NGA"],"ylink":"https://youtu.be/J_24rx4ZfRo?si=6uchUmNYtG3tcEuT&amp;t=116"}],</v>
      </c>
      <c r="F424" s="1" t="str">
        <f>IFERROR(_xlfn.XLOOKUP(C424,Champions!J:J,Champions!K:K),"-")</f>
        <v>-</v>
      </c>
      <c r="G424" s="1" t="str">
        <f>IFERROR(_xlfn.XLOOKUP($C424,EuropaL!J:J,EuropaL!K:K),"-")</f>
        <v>-</v>
      </c>
      <c r="H424" s="1" t="str">
        <f>IFERROR(_xlfn.XLOOKUP($C424,WC!J:J,WC!K:K),"-")</f>
        <v>-</v>
      </c>
      <c r="I424" s="1" t="str">
        <f>IFERROR(_xlfn.XLOOKUP($C424,EURO!J:J,EURO!K:K),"-")</f>
        <v>-</v>
      </c>
      <c r="J424" s="1" t="str">
        <f>IFERROR(_xlfn.XLOOKUP($C424,Other!J:J,Other!K:K),"-")</f>
        <v>[{order:"423",result:"Galatasaray 5-0 Rizespor",playerday:"Victor Osimhen",year:"2024", category:"Other",prow:["DL","namehas_V","namehas_O"], pcolumn: ["Galatasaray","Napoli","NGA"],ylink:"https://youtu.be/J_24rx4ZfRo?si=6uchUmNYtG3tcEuT&amp;t=116"}],</v>
      </c>
      <c r="K424" s="1" t="str">
        <f>IFERROR(_xlfn.XLOOKUP($C424,Premier!J:J,Premier!K:K),"-")</f>
        <v>-</v>
      </c>
      <c r="L424" s="1" t="str">
        <f>IFERROR(_xlfn.XLOOKUP($C424,LaLiga!K:K,LaLiga!L:L),"-")</f>
        <v>-</v>
      </c>
      <c r="M424" s="1" t="str">
        <f>IFERROR(_xlfn.XLOOKUP($C424,SerieA!J:J,SerieA!K:K),"-")</f>
        <v>-</v>
      </c>
    </row>
    <row r="425" spans="1:13" x14ac:dyDescent="0.35">
      <c r="A425" s="692">
        <f t="shared" si="20"/>
        <v>45691</v>
      </c>
      <c r="B425" s="5">
        <f t="shared" si="26"/>
        <v>1</v>
      </c>
      <c r="C425" s="9">
        <f t="shared" si="22"/>
        <v>424</v>
      </c>
      <c r="D425" s="6" t="str" cm="1">
        <f t="array" ref="D425">IFERROR(INDEX(F425:M425, MATCH(TRUE, F425:M425&lt;&gt;"-",0)),"")</f>
        <v>[{order:"424",result:"Colombia 1-1 England",playerday:"Yerry Mina",year:"2018", category:"World Cup",prow:["COL","DF","namehas_Y"], pcolumn: ["Played WC 2018","Barcelona","Everton"],ylink:"https://www.youtube.com/watch?v=RbmaLT320hw"}],</v>
      </c>
      <c r="E425" s="6" t="str">
        <f t="shared" si="25"/>
        <v>[{"order":"424","result":"Colombia 1-1 England","playerday":"Yerry Mina","year":"2018", "category":"World Cup","prow":["COL","DF","namehas_Y"], "pcolumn": ["Played WC 2018","Barcelona","Everton"],"ylink":"https://www.youtube.com/watch?v=RbmaLT320hw"}],</v>
      </c>
      <c r="F425" s="1" t="str">
        <f>IFERROR(_xlfn.XLOOKUP(C425,Champions!J:J,Champions!K:K),"-")</f>
        <v>-</v>
      </c>
      <c r="G425" s="1" t="str">
        <f>IFERROR(_xlfn.XLOOKUP($C425,EuropaL!J:J,EuropaL!K:K),"-")</f>
        <v>-</v>
      </c>
      <c r="H425" s="1" t="str">
        <f>IFERROR(_xlfn.XLOOKUP($C425,WC!J:J,WC!K:K),"-")</f>
        <v>[{order:"424",result:"Colombia 1-1 England",playerday:"Yerry Mina",year:"2018", category:"World Cup",prow:["COL","DF","namehas_Y"], pcolumn: ["Played WC 2018","Barcelona","Everton"],ylink:"https://www.youtube.com/watch?v=RbmaLT320hw"}],</v>
      </c>
      <c r="I425" s="1" t="str">
        <f>IFERROR(_xlfn.XLOOKUP($C425,EURO!J:J,EURO!K:K),"-")</f>
        <v>-</v>
      </c>
      <c r="J425" s="1" t="str">
        <f>IFERROR(_xlfn.XLOOKUP($C425,Other!J:J,Other!K:K),"-")</f>
        <v>-</v>
      </c>
      <c r="K425" s="1" t="str">
        <f>IFERROR(_xlfn.XLOOKUP($C425,Premier!J:J,Premier!K:K),"-")</f>
        <v>-</v>
      </c>
      <c r="L425" s="1" t="str">
        <f>IFERROR(_xlfn.XLOOKUP($C425,LaLiga!K:K,LaLiga!L:L),"-")</f>
        <v>-</v>
      </c>
      <c r="M425" s="1" t="str">
        <f>IFERROR(_xlfn.XLOOKUP($C425,SerieA!J:J,SerieA!K:K),"-")</f>
        <v>-</v>
      </c>
    </row>
    <row r="426" spans="1:13" x14ac:dyDescent="0.35">
      <c r="A426" s="692">
        <f t="shared" si="20"/>
        <v>45692</v>
      </c>
      <c r="B426" s="5">
        <f t="shared" si="26"/>
        <v>2</v>
      </c>
      <c r="C426" s="9">
        <f t="shared" si="22"/>
        <v>425</v>
      </c>
      <c r="D426" s="6" t="str" cm="1">
        <f t="array" ref="D426">IFERROR(INDEX(F426:M426, MATCH(TRUE, F426:M426&lt;&gt;"-",0)),"")</f>
        <v>[{order:"425",result:"Deportivo 1-3 R. Madrid",playerday:"Guti",year:"2010", category:"LaLiga",prow:["CC","ChampionsWin","LaLigaWin"], pcolumn: ["Real Madrid_assists_50-200","Besiktas","es0510"],ylink:"https://www.youtube.com/watch?v=26oq0DW7Ylg"}],</v>
      </c>
      <c r="E426" s="6" t="str">
        <f t="shared" si="25"/>
        <v>[{"order":"425","result":"Deportivo 1-3 R. Madrid","playerday":"Guti","year":"2010", "category":"LaLiga","prow":["CC","ChampionsWin","LaLigaWin"], "pcolumn": ["Real Madrid_assists_50-200","Besiktas","es0510"],"ylink":"https://www.youtube.com/watch?v=26oq0DW7Ylg"}],</v>
      </c>
      <c r="F426" s="1" t="str">
        <f>IFERROR(_xlfn.XLOOKUP(C426,Champions!J:J,Champions!K:K),"-")</f>
        <v>-</v>
      </c>
      <c r="G426" s="1" t="str">
        <f>IFERROR(_xlfn.XLOOKUP($C426,EuropaL!J:J,EuropaL!K:K),"-")</f>
        <v>-</v>
      </c>
      <c r="H426" s="1" t="str">
        <f>IFERROR(_xlfn.XLOOKUP($C426,WC!J:J,WC!K:K),"-")</f>
        <v>-</v>
      </c>
      <c r="I426" s="1" t="str">
        <f>IFERROR(_xlfn.XLOOKUP($C426,EURO!J:J,EURO!K:K),"-")</f>
        <v>-</v>
      </c>
      <c r="J426" s="1" t="str">
        <f>IFERROR(_xlfn.XLOOKUP($C426,Other!J:J,Other!K:K),"-")</f>
        <v>-</v>
      </c>
      <c r="K426" s="1" t="str">
        <f>IFERROR(_xlfn.XLOOKUP($C426,Premier!J:J,Premier!K:K),"-")</f>
        <v>-</v>
      </c>
      <c r="L426" s="1" t="str">
        <f>IFERROR(_xlfn.XLOOKUP($C426,LaLiga!K:K,LaLiga!L:L),"-")</f>
        <v>[{order:"425",result:"Deportivo 1-3 R. Madrid",playerday:"Guti",year:"2010", category:"LaLiga",prow:["CC","ChampionsWin","LaLigaWin"], pcolumn: ["Real Madrid_assists_50-200","Besiktas","es0510"],ylink:"https://www.youtube.com/watch?v=26oq0DW7Ylg"}],</v>
      </c>
      <c r="M426" s="1" t="str">
        <f>IFERROR(_xlfn.XLOOKUP($C426,SerieA!J:J,SerieA!K:K),"-")</f>
        <v>-</v>
      </c>
    </row>
    <row r="427" spans="1:13" x14ac:dyDescent="0.35">
      <c r="A427" s="692">
        <f t="shared" si="20"/>
        <v>45693</v>
      </c>
      <c r="B427" s="5">
        <f t="shared" si="26"/>
        <v>3</v>
      </c>
      <c r="C427" s="9">
        <f t="shared" si="22"/>
        <v>426</v>
      </c>
      <c r="D427" s="6" t="str" cm="1">
        <f t="array" ref="D427">IFERROR(INDEX(F427:M427, MATCH(TRUE, F427:M427&lt;&gt;"-",0)),"")</f>
        <v>[{order:"426",result:"Man City 5-0 Sparta P.",playerday:"Erling Haaland",year:"2024", category:"Champions",prow:["Premier","ChampionsWin","Man City"], pcolumn: ["namehas_ha","namehas_al","namehas_and"],ylink:"https://www.youtube.com/watch?v=0z7JOpQpPA4"}],</v>
      </c>
      <c r="E427" s="6" t="str">
        <f t="shared" si="25"/>
        <v>[{"order":"426","result":"Man City 5-0 Sparta P.","playerday":"Erling Haaland","year":"2024", "category":"Champions","prow":["Premier","ChampionsWin","Man City"], "pcolumn": ["namehas_ha","namehas_al","namehas_and"],"ylink":"https://www.youtube.com/watch?v=0z7JOpQpPA4"}],</v>
      </c>
      <c r="F427" s="1" t="str">
        <f>IFERROR(_xlfn.XLOOKUP(C427,Champions!J:J,Champions!K:K),"-")</f>
        <v>[{order:"426",result:"Man City 5-0 Sparta P.",playerday:"Erling Haaland",year:"2024", category:"Champions",prow:["Premier","ChampionsWin","Man City"], pcolumn: ["namehas_ha","namehas_al","namehas_and"],ylink:"https://www.youtube.com/watch?v=0z7JOpQpPA4"}],</v>
      </c>
      <c r="G427" s="1" t="str">
        <f>IFERROR(_xlfn.XLOOKUP($C427,EuropaL!J:J,EuropaL!K:K),"-")</f>
        <v>-</v>
      </c>
      <c r="H427" s="1" t="str">
        <f>IFERROR(_xlfn.XLOOKUP($C427,WC!J:J,WC!K:K),"-")</f>
        <v>-</v>
      </c>
      <c r="I427" s="1" t="str">
        <f>IFERROR(_xlfn.XLOOKUP($C427,EURO!J:J,EURO!K:K),"-")</f>
        <v>-</v>
      </c>
      <c r="J427" s="1" t="str">
        <f>IFERROR(_xlfn.XLOOKUP($C427,Other!J:J,Other!K:K),"-")</f>
        <v>-</v>
      </c>
      <c r="K427" s="1" t="str">
        <f>IFERROR(_xlfn.XLOOKUP($C427,Premier!J:J,Premier!K:K),"-")</f>
        <v>-</v>
      </c>
      <c r="L427" s="1" t="str">
        <f>IFERROR(_xlfn.XLOOKUP($C427,LaLiga!K:K,LaLiga!L:L),"-")</f>
        <v>-</v>
      </c>
      <c r="M427" s="1" t="str">
        <f>IFERROR(_xlfn.XLOOKUP($C427,SerieA!J:J,SerieA!K:K),"-")</f>
        <v>-</v>
      </c>
    </row>
    <row r="428" spans="1:13" x14ac:dyDescent="0.35">
      <c r="A428" s="692">
        <f t="shared" si="20"/>
        <v>45694</v>
      </c>
      <c r="B428" s="5">
        <f t="shared" si="26"/>
        <v>4</v>
      </c>
      <c r="C428" s="9">
        <f t="shared" si="22"/>
        <v>427</v>
      </c>
      <c r="D428" s="6" t="str" cm="1">
        <f t="array" ref="D428">IFERROR(INDEX(F428:M428, MATCH(TRUE, F428:M428&lt;&gt;"-",0)),"")</f>
        <v>[{order:"427",result:"Inter 2-1 Villarreal",playerday:"Rodolfo Arruabarrena",year:"2006", category:"Champions",prow:["ARG","DF","es0510"], pcolumn: ["Villarreal","namehas_RR","Played WC 2006"],ylink:"https://www.youtube.com/watch?v=b4zgWOAnmag&amp;t=35s"}],</v>
      </c>
      <c r="E428" s="6" t="str">
        <f t="shared" si="25"/>
        <v>[{"order":"427","result":"Inter 2-1 Villarreal","playerday":"Rodolfo Arruabarrena","year":"2006", "category":"Champions","prow":["ARG","DF","es0510"], "pcolumn": ["Villarreal","namehas_RR","Played WC 2006"],"ylink":"https://www.youtube.com/watch?v=b4zgWOAnmag&amp;t=35s"}],</v>
      </c>
      <c r="F428" s="1" t="str">
        <f>IFERROR(_xlfn.XLOOKUP(C428,Champions!J:J,Champions!K:K),"-")</f>
        <v>[{order:"427",result:"Inter 2-1 Villarreal",playerday:"Rodolfo Arruabarrena",year:"2006", category:"Champions",prow:["ARG","DF","es0510"], pcolumn: ["Villarreal","namehas_RR","Played WC 2006"],ylink:"https://www.youtube.com/watch?v=b4zgWOAnmag&amp;t=35s"}],</v>
      </c>
      <c r="G428" s="1" t="str">
        <f>IFERROR(_xlfn.XLOOKUP($C428,EuropaL!J:J,EuropaL!K:K),"-")</f>
        <v>-</v>
      </c>
      <c r="H428" s="1" t="str">
        <f>IFERROR(_xlfn.XLOOKUP($C428,WC!J:J,WC!K:K),"-")</f>
        <v>-</v>
      </c>
      <c r="I428" s="1" t="str">
        <f>IFERROR(_xlfn.XLOOKUP($C428,EURO!J:J,EURO!K:K),"-")</f>
        <v>-</v>
      </c>
      <c r="J428" s="1" t="str">
        <f>IFERROR(_xlfn.XLOOKUP($C428,Other!J:J,Other!K:K),"-")</f>
        <v>-</v>
      </c>
      <c r="K428" s="1" t="str">
        <f>IFERROR(_xlfn.XLOOKUP($C428,Premier!J:J,Premier!K:K),"-")</f>
        <v>-</v>
      </c>
      <c r="L428" s="1" t="str">
        <f>IFERROR(_xlfn.XLOOKUP($C428,LaLiga!K:K,LaLiga!L:L),"-")</f>
        <v>-</v>
      </c>
      <c r="M428" s="1" t="str">
        <f>IFERROR(_xlfn.XLOOKUP($C428,SerieA!J:J,SerieA!K:K),"-")</f>
        <v>-</v>
      </c>
    </row>
    <row r="429" spans="1:13" x14ac:dyDescent="0.35">
      <c r="A429" s="692">
        <f t="shared" si="20"/>
        <v>45695</v>
      </c>
      <c r="B429" s="5">
        <f t="shared" si="26"/>
        <v>5</v>
      </c>
      <c r="C429" s="9">
        <f t="shared" si="22"/>
        <v>428</v>
      </c>
      <c r="D429" s="6" t="str" cm="1">
        <f t="array" ref="D429">IFERROR(INDEX(F429:M429, MATCH(TRUE, F429:M429&lt;&gt;"-",0)),"")</f>
        <v>[{order:"428",result:"Ajax 6-2 NAC Breda",playerday:"Zlatan Ibrahimović",year:"2004", category:"Other",prow:["DL","DL","DL"], pcolumn: ["Ajax","SWE","nd0005"],ylink:"https://www.youtube.com/watch?v=q2WsVHbD7zg"}],</v>
      </c>
      <c r="E429" s="6" t="str">
        <f t="shared" si="25"/>
        <v>[{"order":"428","result":"Ajax 6-2 NAC Breda","playerday":"Zlatan Ibrahimović","year":"2004", "category":"Other","prow":["DL","DL","DL"], "pcolumn": ["Ajax","SWE","nd0005"],"ylink":"https://www.youtube.com/watch?v=q2WsVHbD7zg"}],</v>
      </c>
      <c r="F429" s="1" t="str">
        <f>IFERROR(_xlfn.XLOOKUP(C429,Champions!J:J,Champions!K:K),"-")</f>
        <v>-</v>
      </c>
      <c r="G429" s="1" t="str">
        <f>IFERROR(_xlfn.XLOOKUP($C429,EuropaL!J:J,EuropaL!K:K),"-")</f>
        <v>-</v>
      </c>
      <c r="H429" s="1" t="str">
        <f>IFERROR(_xlfn.XLOOKUP($C429,WC!J:J,WC!K:K),"-")</f>
        <v>-</v>
      </c>
      <c r="I429" s="1" t="str">
        <f>IFERROR(_xlfn.XLOOKUP($C429,EURO!J:J,EURO!K:K),"-")</f>
        <v>-</v>
      </c>
      <c r="J429" s="1" t="str">
        <f>IFERROR(_xlfn.XLOOKUP($C429,Other!J:J,Other!K:K),"-")</f>
        <v>[{order:"428",result:"Ajax 6-2 NAC Breda",playerday:"Zlatan Ibrahimović",year:"2004", category:"Other",prow:["DL","DL","DL"], pcolumn: ["Ajax","SWE","nd0005"],ylink:"https://www.youtube.com/watch?v=q2WsVHbD7zg"}],</v>
      </c>
      <c r="K429" s="1" t="str">
        <f>IFERROR(_xlfn.XLOOKUP($C429,Premier!J:J,Premier!K:K),"-")</f>
        <v>-</v>
      </c>
      <c r="L429" s="1" t="str">
        <f>IFERROR(_xlfn.XLOOKUP($C429,LaLiga!K:K,LaLiga!L:L),"-")</f>
        <v>-</v>
      </c>
      <c r="M429" s="1" t="str">
        <f>IFERROR(_xlfn.XLOOKUP($C429,SerieA!J:J,SerieA!K:K),"-")</f>
        <v>-</v>
      </c>
    </row>
    <row r="430" spans="1:13" x14ac:dyDescent="0.35">
      <c r="A430" s="692">
        <f t="shared" si="20"/>
        <v>45696</v>
      </c>
      <c r="B430" s="5">
        <f t="shared" si="26"/>
        <v>6</v>
      </c>
      <c r="C430" s="9">
        <f t="shared" si="22"/>
        <v>429</v>
      </c>
      <c r="D430" s="6" t="str" cm="1">
        <f t="array" ref="D430">IFERROR(INDEX(F430:M430, MATCH(TRUE, F430:M430&lt;&gt;"-",0)),"")</f>
        <v>[{order:"429",result:"Roma 2-0 Parma",playerday:"Walter Samuel",year:"2003", category:"SerieA",prow:["DF","it0005","ARG"], pcolumn: ["Roma","Real Madrid","Inter"],ylink:"https://www.youtube.com/watch?v=mBy905dzxJ0"}],</v>
      </c>
      <c r="E430" s="6" t="str">
        <f t="shared" si="25"/>
        <v>[{"order":"429","result":"Roma 2-0 Parma","playerday":"Walter Samuel","year":"2003", "category":"SerieA","prow":["DF","it0005","ARG"], "pcolumn": ["Roma","Real Madrid","Inter"],"ylink":"https://www.youtube.com/watch?v=mBy905dzxJ0"}],</v>
      </c>
      <c r="F430" s="1" t="str">
        <f>IFERROR(_xlfn.XLOOKUP(C430,Champions!J:J,Champions!K:K),"-")</f>
        <v>-</v>
      </c>
      <c r="G430" s="1" t="str">
        <f>IFERROR(_xlfn.XLOOKUP($C430,EuropaL!J:J,EuropaL!K:K),"-")</f>
        <v>-</v>
      </c>
      <c r="H430" s="1" t="str">
        <f>IFERROR(_xlfn.XLOOKUP($C430,WC!J:J,WC!K:K),"-")</f>
        <v>-</v>
      </c>
      <c r="I430" s="1" t="str">
        <f>IFERROR(_xlfn.XLOOKUP($C430,EURO!J:J,EURO!K:K),"-")</f>
        <v>-</v>
      </c>
      <c r="J430" s="1" t="str">
        <f>IFERROR(_xlfn.XLOOKUP($C430,Other!J:J,Other!K:K),"-")</f>
        <v>-</v>
      </c>
      <c r="K430" s="1" t="str">
        <f>IFERROR(_xlfn.XLOOKUP($C430,Premier!J:J,Premier!K:K),"-")</f>
        <v>-</v>
      </c>
      <c r="L430" s="1" t="str">
        <f>IFERROR(_xlfn.XLOOKUP($C430,LaLiga!K:K,LaLiga!L:L),"-")</f>
        <v>-</v>
      </c>
      <c r="M430" s="1" t="str">
        <f>IFERROR(_xlfn.XLOOKUP($C430,SerieA!J:J,SerieA!K:K),"-")</f>
        <v>[{order:"429",result:"Roma 2-0 Parma",playerday:"Walter Samuel",year:"2003", category:"SerieA",prow:["DF","it0005","ARG"], pcolumn: ["Roma","Real Madrid","Inter"],ylink:"https://www.youtube.com/watch?v=mBy905dzxJ0"}],</v>
      </c>
    </row>
    <row r="431" spans="1:13" x14ac:dyDescent="0.35">
      <c r="A431" s="692">
        <f t="shared" si="20"/>
        <v>45697</v>
      </c>
      <c r="B431" s="5">
        <f t="shared" si="26"/>
        <v>7</v>
      </c>
      <c r="C431" s="9">
        <f t="shared" si="22"/>
        <v>430</v>
      </c>
      <c r="D431" s="6" t="str" cm="1">
        <f t="array" ref="D431">IFERROR(INDEX(F431:M431, MATCH(TRUE, F431:M431&lt;&gt;"-",0)),"")</f>
        <v>[{order:"430",result:"Atletico 7-0 Getafe",playerday:"Diego Costa",year:"2013", category:"LaLiga",prow:["BRA","ESP","es1015"], pcolumn: ["Atletico","Chelsea","Atletico"],ylink:"https://www.youtube.com/watch?v=35oTWd1tFO0"}],</v>
      </c>
      <c r="E431" s="6" t="str">
        <f t="shared" si="25"/>
        <v>[{"order":"430","result":"Atletico 7-0 Getafe","playerday":"Diego Costa","year":"2013", "category":"LaLiga","prow":["BRA","ESP","es1015"], "pcolumn": ["Atletico","Chelsea","Atletico"],"ylink":"https://www.youtube.com/watch?v=35oTWd1tFO0"}],</v>
      </c>
      <c r="F431" s="1" t="str">
        <f>IFERROR(_xlfn.XLOOKUP(C431,Champions!J:J,Champions!K:K),"-")</f>
        <v>-</v>
      </c>
      <c r="G431" s="1" t="str">
        <f>IFERROR(_xlfn.XLOOKUP($C431,EuropaL!J:J,EuropaL!K:K),"-")</f>
        <v>-</v>
      </c>
      <c r="H431" s="1" t="str">
        <f>IFERROR(_xlfn.XLOOKUP($C431,WC!J:J,WC!K:K),"-")</f>
        <v>-</v>
      </c>
      <c r="I431" s="1" t="str">
        <f>IFERROR(_xlfn.XLOOKUP($C431,EURO!J:J,EURO!K:K),"-")</f>
        <v>-</v>
      </c>
      <c r="J431" s="1" t="str">
        <f>IFERROR(_xlfn.XLOOKUP($C431,Other!J:J,Other!K:K),"-")</f>
        <v>-</v>
      </c>
      <c r="K431" s="1" t="str">
        <f>IFERROR(_xlfn.XLOOKUP($C431,Premier!J:J,Premier!K:K),"-")</f>
        <v>-</v>
      </c>
      <c r="L431" s="1" t="str">
        <f>IFERROR(_xlfn.XLOOKUP($C431,LaLiga!K:K,LaLiga!L:L),"-")</f>
        <v>[{order:"430",result:"Atletico 7-0 Getafe",playerday:"Diego Costa",year:"2013", category:"LaLiga",prow:["BRA","ESP","es1015"], pcolumn: ["Atletico","Chelsea","Atletico"],ylink:"https://www.youtube.com/watch?v=35oTWd1tFO0"}],</v>
      </c>
      <c r="M431" s="1" t="str">
        <f>IFERROR(_xlfn.XLOOKUP($C431,SerieA!J:J,SerieA!K:K),"-")</f>
        <v>-</v>
      </c>
    </row>
    <row r="432" spans="1:13" x14ac:dyDescent="0.35">
      <c r="A432" s="692">
        <f t="shared" si="20"/>
        <v>45698</v>
      </c>
      <c r="B432" s="5">
        <f t="shared" si="26"/>
        <v>1</v>
      </c>
      <c r="C432" s="9">
        <f t="shared" si="22"/>
        <v>431</v>
      </c>
      <c r="D432" s="6" t="str" cm="1">
        <f t="array" ref="D432">IFERROR(INDEX(F432:M432, MATCH(TRUE, F432:M432&lt;&gt;"-",0)),"")</f>
        <v>[{order:"431",result:"Barcelona 7-1 Osasuna",playerday:"Javier Mascherano",year:"2016", category:"LaLiga",prow:["DF","CC","LaLigaWin"], pcolumn: ["Barcelona_goals_1-10","ARG","Liverpool"],ylink:"https://www.youtube.com/watch?v=vkoXQOLctEA"}],</v>
      </c>
      <c r="E432" s="6" t="str">
        <f t="shared" si="25"/>
        <v>[{"order":"431","result":"Barcelona 7-1 Osasuna","playerday":"Javier Mascherano","year":"2016", "category":"LaLiga","prow":["DF","CC","LaLigaWin"], "pcolumn": ["Barcelona_goals_1-10","ARG","Liverpool"],"ylink":"https://www.youtube.com/watch?v=vkoXQOLctEA"}],</v>
      </c>
      <c r="F432" s="1" t="str">
        <f>IFERROR(_xlfn.XLOOKUP(C432,Champions!J:J,Champions!K:K),"-")</f>
        <v>-</v>
      </c>
      <c r="G432" s="1" t="str">
        <f>IFERROR(_xlfn.XLOOKUP($C432,EuropaL!J:J,EuropaL!K:K),"-")</f>
        <v>-</v>
      </c>
      <c r="H432" s="1" t="str">
        <f>IFERROR(_xlfn.XLOOKUP($C432,WC!J:J,WC!K:K),"-")</f>
        <v>-</v>
      </c>
      <c r="I432" s="1" t="str">
        <f>IFERROR(_xlfn.XLOOKUP($C432,EURO!J:J,EURO!K:K),"-")</f>
        <v>-</v>
      </c>
      <c r="J432" s="1" t="str">
        <f>IFERROR(_xlfn.XLOOKUP($C432,Other!J:J,Other!K:K),"-")</f>
        <v>-</v>
      </c>
      <c r="K432" s="1" t="str">
        <f>IFERROR(_xlfn.XLOOKUP($C432,Premier!J:J,Premier!K:K),"-")</f>
        <v>-</v>
      </c>
      <c r="L432" s="1" t="str">
        <f>IFERROR(_xlfn.XLOOKUP($C432,LaLiga!K:K,LaLiga!L:L),"-")</f>
        <v>[{order:"431",result:"Barcelona 7-1 Osasuna",playerday:"Javier Mascherano",year:"2016", category:"LaLiga",prow:["DF","CC","LaLigaWin"], pcolumn: ["Barcelona_goals_1-10","ARG","Liverpool"],ylink:"https://www.youtube.com/watch?v=vkoXQOLctEA"}],</v>
      </c>
      <c r="M432" s="1" t="str">
        <f>IFERROR(_xlfn.XLOOKUP($C432,SerieA!J:J,SerieA!K:K),"-")</f>
        <v>-</v>
      </c>
    </row>
    <row r="433" spans="1:13" x14ac:dyDescent="0.35">
      <c r="A433" s="737">
        <f t="shared" si="20"/>
        <v>45699</v>
      </c>
      <c r="B433" s="5">
        <f t="shared" si="26"/>
        <v>2</v>
      </c>
      <c r="C433" s="9">
        <f t="shared" si="22"/>
        <v>432</v>
      </c>
      <c r="D433" s="6" t="str" cm="1">
        <f t="array" ref="D433">IFERROR(INDEX(F433:M433, MATCH(TRUE, F433:M433&lt;&gt;"-",0)),"")</f>
        <v>[{order:"432",result:"Al Nassr 6-0 Inter Miami",playerday:"Aymeric Laporte",year:"2024", category:"Other",prow:["Man City","Premier","DF"], pcolumn: ["saleag","Played Euro 2024","ESP"],ylink:"https://youtu.be/DNYYnktlBoQ?si=sl1vLjDjGvUH8sKq&amp;t=34"}],</v>
      </c>
      <c r="E433" s="6" t="str">
        <f t="shared" si="25"/>
        <v>[{"order":"432","result":"Al Nassr 6-0 Inter Miami","playerday":"Aymeric Laporte","year":"2024", "category":"Other","prow":["Man City","Premier","DF"], "pcolumn": ["saleag","Played Euro 2024","ESP"],"ylink":"https://youtu.be/DNYYnktlBoQ?si=sl1vLjDjGvUH8sKq&amp;t=34"}],</v>
      </c>
      <c r="F433" s="1" t="str">
        <f>IFERROR(_xlfn.XLOOKUP(C433,Champions!J:J,Champions!K:K),"-")</f>
        <v>-</v>
      </c>
      <c r="G433" s="1" t="str">
        <f>IFERROR(_xlfn.XLOOKUP($C433,EuropaL!J:J,EuropaL!K:K),"-")</f>
        <v>-</v>
      </c>
      <c r="H433" s="1" t="str">
        <f>IFERROR(_xlfn.XLOOKUP($C433,WC!J:J,WC!K:K),"-")</f>
        <v>-</v>
      </c>
      <c r="I433" s="1" t="str">
        <f>IFERROR(_xlfn.XLOOKUP($C433,EURO!J:J,EURO!K:K),"-")</f>
        <v>-</v>
      </c>
      <c r="J433" s="1" t="str">
        <f>IFERROR(_xlfn.XLOOKUP($C433,Other!J:J,Other!K:K),"-")</f>
        <v>[{order:"432",result:"Al Nassr 6-0 Inter Miami",playerday:"Aymeric Laporte",year:"2024", category:"Other",prow:["Man City","Premier","DF"], pcolumn: ["saleag","Played Euro 2024","ESP"],ylink:"https://youtu.be/DNYYnktlBoQ?si=sl1vLjDjGvUH8sKq&amp;t=34"}],</v>
      </c>
      <c r="K433" s="1" t="str">
        <f>IFERROR(_xlfn.XLOOKUP($C433,Premier!J:J,Premier!K:K),"-")</f>
        <v>-</v>
      </c>
      <c r="L433" s="1" t="str">
        <f>IFERROR(_xlfn.XLOOKUP($C433,LaLiga!K:K,LaLiga!L:L),"-")</f>
        <v>-</v>
      </c>
      <c r="M433" s="1" t="str">
        <f>IFERROR(_xlfn.XLOOKUP($C433,SerieA!J:J,SerieA!K:K),"-")</f>
        <v>-</v>
      </c>
    </row>
    <row r="434" spans="1:13" x14ac:dyDescent="0.35">
      <c r="A434" s="692">
        <f t="shared" si="20"/>
        <v>45700</v>
      </c>
      <c r="B434" s="5">
        <f t="shared" si="26"/>
        <v>3</v>
      </c>
      <c r="C434" s="9">
        <f t="shared" si="22"/>
        <v>433</v>
      </c>
      <c r="D434" s="6" t="str" cm="1">
        <f t="array" ref="D434">IFERROR(INDEX(F434:M434, MATCH(TRUE, F434:M434&lt;&gt;"-",0)),"")</f>
        <v>[{order:"433",result:"Man Utd 1-2 R. Madrid",playerday:"Luka Modrić",year:"2013", category:"Champions",prow:["es1015","ChampionsWin","CC"], pcolumn: ["Real Madrid_matches_100-500","Tottenham","CRO"],ylink:"https://www.youtube.com/watch?v=KTypiDgaDXI"}],</v>
      </c>
      <c r="E434" s="6" t="str">
        <f t="shared" si="25"/>
        <v>[{"order":"433","result":"Man Utd 1-2 R. Madrid","playerday":"Luka Modrić","year":"2013", "category":"Champions","prow":["es1015","ChampionsWin","CC"], "pcolumn": ["Real Madrid_matches_100-500","Tottenham","CRO"],"ylink":"https://www.youtube.com/watch?v=KTypiDgaDXI"}],</v>
      </c>
      <c r="F434" s="1" t="str">
        <f>IFERROR(_xlfn.XLOOKUP(C434,Champions!J:J,Champions!K:K),"-")</f>
        <v>[{order:"433",result:"Man Utd 1-2 R. Madrid",playerday:"Luka Modrić",year:"2013", category:"Champions",prow:["es1015","ChampionsWin","CC"], pcolumn: ["Real Madrid_matches_100-500","Tottenham","CRO"],ylink:"https://www.youtube.com/watch?v=KTypiDgaDXI"}],</v>
      </c>
      <c r="G434" s="1" t="str">
        <f>IFERROR(_xlfn.XLOOKUP($C434,EuropaL!J:J,EuropaL!K:K),"-")</f>
        <v>-</v>
      </c>
      <c r="H434" s="1" t="str">
        <f>IFERROR(_xlfn.XLOOKUP($C434,WC!J:J,WC!K:K),"-")</f>
        <v>-</v>
      </c>
      <c r="I434" s="1" t="str">
        <f>IFERROR(_xlfn.XLOOKUP($C434,EURO!J:J,EURO!K:K),"-")</f>
        <v>-</v>
      </c>
      <c r="J434" s="1" t="str">
        <f>IFERROR(_xlfn.XLOOKUP($C434,Other!J:J,Other!K:K),"-")</f>
        <v>-</v>
      </c>
      <c r="K434" s="1" t="str">
        <f>IFERROR(_xlfn.XLOOKUP($C434,Premier!J:J,Premier!K:K),"-")</f>
        <v>-</v>
      </c>
      <c r="L434" s="1" t="str">
        <f>IFERROR(_xlfn.XLOOKUP($C434,LaLiga!K:K,LaLiga!L:L),"-")</f>
        <v>-</v>
      </c>
      <c r="M434" s="1" t="str">
        <f>IFERROR(_xlfn.XLOOKUP($C434,SerieA!J:J,SerieA!K:K),"-")</f>
        <v>-</v>
      </c>
    </row>
    <row r="435" spans="1:13" x14ac:dyDescent="0.35">
      <c r="A435" s="692">
        <f t="shared" si="20"/>
        <v>45701</v>
      </c>
      <c r="B435" s="5">
        <f t="shared" si="26"/>
        <v>4</v>
      </c>
      <c r="C435" s="9">
        <f t="shared" si="22"/>
        <v>434</v>
      </c>
      <c r="D435" s="6" t="str" cm="1">
        <f t="array" ref="D435">IFERROR(INDEX(F435:M435, MATCH(TRUE, F435:M435&lt;&gt;"-",0)),"")</f>
        <v>[{order:"434",result:"Arsenal 7-0 Everton",playerday:"Dennis Bergkamp",year:"2005", category:"Premier League",prow:["NED","DL","Premier"], pcolumn: ["Arsenal","Inter","startD"],ylink:"https://www.youtube.com/watch?v=Hz2YwNq33_8"}],</v>
      </c>
      <c r="E435" s="6" t="str">
        <f t="shared" si="25"/>
        <v>[{"order":"434","result":"Arsenal 7-0 Everton","playerday":"Dennis Bergkamp","year":"2005", "category":"Premier League","prow":["NED","DL","Premier"], "pcolumn": ["Arsenal","Inter","startD"],"ylink":"https://www.youtube.com/watch?v=Hz2YwNq33_8"}],</v>
      </c>
      <c r="F435" s="1" t="str">
        <f>IFERROR(_xlfn.XLOOKUP(C435,Champions!J:J,Champions!K:K),"-")</f>
        <v>-</v>
      </c>
      <c r="G435" s="1" t="str">
        <f>IFERROR(_xlfn.XLOOKUP($C435,EuropaL!J:J,EuropaL!K:K),"-")</f>
        <v>-</v>
      </c>
      <c r="H435" s="1" t="str">
        <f>IFERROR(_xlfn.XLOOKUP($C435,WC!J:J,WC!K:K),"-")</f>
        <v>-</v>
      </c>
      <c r="I435" s="1" t="str">
        <f>IFERROR(_xlfn.XLOOKUP($C435,EURO!J:J,EURO!K:K),"-")</f>
        <v>-</v>
      </c>
      <c r="J435" s="1" t="str">
        <f>IFERROR(_xlfn.XLOOKUP($C435,Other!J:J,Other!K:K),"-")</f>
        <v>-</v>
      </c>
      <c r="K435" s="1" t="str">
        <f>IFERROR(_xlfn.XLOOKUP($C435,Premier!J:J,Premier!K:K),"-")</f>
        <v>[{order:"434",result:"Arsenal 7-0 Everton",playerday:"Dennis Bergkamp",year:"2005", category:"Premier League",prow:["NED","DL","Premier"], pcolumn: ["Arsenal","Inter","startD"],ylink:"https://www.youtube.com/watch?v=Hz2YwNq33_8"}],</v>
      </c>
      <c r="L435" s="1" t="str">
        <f>IFERROR(_xlfn.XLOOKUP($C435,LaLiga!K:K,LaLiga!L:L),"-")</f>
        <v>-</v>
      </c>
      <c r="M435" s="1" t="str">
        <f>IFERROR(_xlfn.XLOOKUP($C435,SerieA!J:J,SerieA!K:K),"-")</f>
        <v>-</v>
      </c>
    </row>
    <row r="436" spans="1:13" x14ac:dyDescent="0.35">
      <c r="A436" s="692">
        <f t="shared" si="20"/>
        <v>45702</v>
      </c>
      <c r="B436" s="5">
        <f t="shared" si="26"/>
        <v>5</v>
      </c>
      <c r="C436" s="9">
        <f t="shared" si="22"/>
        <v>435</v>
      </c>
      <c r="D436" s="6" t="str" cm="1">
        <f t="array" ref="D436">IFERROR(INDEX(F436:M436, MATCH(TRUE, F436:M436&lt;&gt;"-",0)),"")</f>
        <v>[{order:"435",result:"Juventus 2-4 Parma",playerday:"Hernán Crespo",year:"1999", category:"SerieA",prow:["ARG","DL","it9700"], pcolumn: ["Parma","Lazio","Inter"],ylink:"https://www.youtube.com/watch?v=Vkffe7cka5U"}],</v>
      </c>
      <c r="E436" s="6" t="str">
        <f t="shared" si="25"/>
        <v>[{"order":"435","result":"Juventus 2-4 Parma","playerday":"Hernán Crespo","year":"1999", "category":"SerieA","prow":["ARG","DL","it9700"], "pcolumn": ["Parma","Lazio","Inter"],"ylink":"https://www.youtube.com/watch?v=Vkffe7cka5U"}],</v>
      </c>
      <c r="F436" s="1" t="str">
        <f>IFERROR(_xlfn.XLOOKUP(C436,Champions!J:J,Champions!K:K),"-")</f>
        <v>-</v>
      </c>
      <c r="G436" s="1" t="str">
        <f>IFERROR(_xlfn.XLOOKUP($C436,EuropaL!J:J,EuropaL!K:K),"-")</f>
        <v>-</v>
      </c>
      <c r="H436" s="1" t="str">
        <f>IFERROR(_xlfn.XLOOKUP($C436,WC!J:J,WC!K:K),"-")</f>
        <v>-</v>
      </c>
      <c r="I436" s="1" t="str">
        <f>IFERROR(_xlfn.XLOOKUP($C436,EURO!J:J,EURO!K:K),"-")</f>
        <v>-</v>
      </c>
      <c r="J436" s="1" t="str">
        <f>IFERROR(_xlfn.XLOOKUP($C436,Other!J:J,Other!K:K),"-")</f>
        <v>-</v>
      </c>
      <c r="K436" s="1" t="str">
        <f>IFERROR(_xlfn.XLOOKUP($C436,Premier!J:J,Premier!K:K),"-")</f>
        <v>-</v>
      </c>
      <c r="L436" s="1" t="str">
        <f>IFERROR(_xlfn.XLOOKUP($C436,LaLiga!K:K,LaLiga!L:L),"-")</f>
        <v>-</v>
      </c>
      <c r="M436" s="1" t="str">
        <f>IFERROR(_xlfn.XLOOKUP($C436,SerieA!J:J,SerieA!K:K),"-")</f>
        <v>[{order:"435",result:"Juventus 2-4 Parma",playerday:"Hernán Crespo",year:"1999", category:"SerieA",prow:["ARG","DL","it9700"], pcolumn: ["Parma","Lazio","Inter"],ylink:"https://www.youtube.com/watch?v=Vkffe7cka5U"}],</v>
      </c>
    </row>
    <row r="437" spans="1:13" x14ac:dyDescent="0.35">
      <c r="A437" s="692">
        <f t="shared" si="20"/>
        <v>45703</v>
      </c>
      <c r="B437" s="5">
        <f t="shared" si="26"/>
        <v>6</v>
      </c>
      <c r="C437" s="9">
        <f t="shared" si="22"/>
        <v>436</v>
      </c>
      <c r="D437" s="6" t="str" cm="1">
        <f t="array" ref="D437">IFERROR(INDEX(F437:M437, MATCH(TRUE, F437:M437&lt;&gt;"-",0)),"")</f>
        <v>[{order:"436",result:"Valencia 2-2 R. Madrid",playerday:"Jude Bellingham",year:"2024", category:"LaLiga",prow:["Real Madrid","Borussia","namehas_B"], pcolumn: ["LaLigaWin","ge1520","ENG"],ylink:"https://www.youtube.com/watch?v=gwhRmg2cDVs"}],</v>
      </c>
      <c r="E437" s="6" t="str">
        <f t="shared" si="25"/>
        <v>[{"order":"436","result":"Valencia 2-2 R. Madrid","playerday":"Jude Bellingham","year":"2024", "category":"LaLiga","prow":["Real Madrid","Borussia","namehas_B"], "pcolumn": ["LaLigaWin","ge1520","ENG"],"ylink":"https://www.youtube.com/watch?v=gwhRmg2cDVs"}],</v>
      </c>
      <c r="F437" s="1" t="str">
        <f>IFERROR(_xlfn.XLOOKUP(C437,Champions!J:J,Champions!K:K),"-")</f>
        <v>-</v>
      </c>
      <c r="G437" s="1" t="str">
        <f>IFERROR(_xlfn.XLOOKUP($C437,EuropaL!J:J,EuropaL!K:K),"-")</f>
        <v>-</v>
      </c>
      <c r="H437" s="1" t="str">
        <f>IFERROR(_xlfn.XLOOKUP($C437,WC!J:J,WC!K:K),"-")</f>
        <v>-</v>
      </c>
      <c r="I437" s="1" t="str">
        <f>IFERROR(_xlfn.XLOOKUP($C437,EURO!J:J,EURO!K:K),"-")</f>
        <v>-</v>
      </c>
      <c r="J437" s="1" t="str">
        <f>IFERROR(_xlfn.XLOOKUP($C437,Other!J:J,Other!K:K),"-")</f>
        <v>-</v>
      </c>
      <c r="K437" s="1" t="str">
        <f>IFERROR(_xlfn.XLOOKUP($C437,Premier!J:J,Premier!K:K),"-")</f>
        <v>-</v>
      </c>
      <c r="L437" s="1" t="str">
        <f>IFERROR(_xlfn.XLOOKUP($C437,LaLiga!K:K,LaLiga!L:L),"-")</f>
        <v>[{order:"436",result:"Valencia 2-2 R. Madrid",playerday:"Jude Bellingham",year:"2024", category:"LaLiga",prow:["Real Madrid","Borussia","namehas_B"], pcolumn: ["LaLigaWin","ge1520","ENG"],ylink:"https://www.youtube.com/watch?v=gwhRmg2cDVs"}],</v>
      </c>
      <c r="M437" s="1" t="str">
        <f>IFERROR(_xlfn.XLOOKUP($C437,SerieA!J:J,SerieA!K:K),"-")</f>
        <v>-</v>
      </c>
    </row>
    <row r="438" spans="1:13" x14ac:dyDescent="0.35">
      <c r="A438" s="692">
        <f t="shared" si="20"/>
        <v>45704</v>
      </c>
      <c r="B438" s="5">
        <f t="shared" si="26"/>
        <v>7</v>
      </c>
      <c r="C438" s="9">
        <f t="shared" si="22"/>
        <v>437</v>
      </c>
      <c r="D438" s="6" t="str" cm="1">
        <f t="array" ref="D438">IFERROR(INDEX(F438:M438, MATCH(TRUE, F438:M438&lt;&gt;"-",0)),"")</f>
        <v>[{order:"437",result:"Barcelona 5-2 Mallorca",playerday:"Luis Suárez",year:"2020", category:"LaLiga",prow:["Barcelona","URU","Atletico"], pcolumn: ["Liverpool","es1520","LaLigaWin"],ylink:"https://www.youtube.com/watch?v=_T3UOGaI6j0"}],</v>
      </c>
      <c r="E438" s="6" t="str">
        <f t="shared" si="25"/>
        <v>[{"order":"437","result":"Barcelona 5-2 Mallorca","playerday":"Luis Suárez","year":"2020", "category":"LaLiga","prow":["Barcelona","URU","Atletico"], "pcolumn": ["Liverpool","es1520","LaLigaWin"],"ylink":"https://www.youtube.com/watch?v=_T3UOGaI6j0"}],</v>
      </c>
      <c r="F438" s="1" t="str">
        <f>IFERROR(_xlfn.XLOOKUP(C438,Champions!J:J,Champions!K:K),"-")</f>
        <v>-</v>
      </c>
      <c r="G438" s="1" t="str">
        <f>IFERROR(_xlfn.XLOOKUP($C438,EuropaL!J:J,EuropaL!K:K),"-")</f>
        <v>-</v>
      </c>
      <c r="H438" s="1" t="str">
        <f>IFERROR(_xlfn.XLOOKUP($C438,WC!J:J,WC!K:K),"-")</f>
        <v>-</v>
      </c>
      <c r="I438" s="1" t="str">
        <f>IFERROR(_xlfn.XLOOKUP($C438,EURO!J:J,EURO!K:K),"-")</f>
        <v>-</v>
      </c>
      <c r="J438" s="1" t="str">
        <f>IFERROR(_xlfn.XLOOKUP($C438,Other!J:J,Other!K:K),"-")</f>
        <v>-</v>
      </c>
      <c r="K438" s="1" t="str">
        <f>IFERROR(_xlfn.XLOOKUP($C438,Premier!J:J,Premier!K:K),"-")</f>
        <v>-</v>
      </c>
      <c r="L438" s="1" t="str">
        <f>IFERROR(_xlfn.XLOOKUP($C438,LaLiga!K:K,LaLiga!L:L),"-")</f>
        <v>[{order:"437",result:"Barcelona 5-2 Mallorca",playerday:"Luis Suárez",year:"2020", category:"LaLiga",prow:["Barcelona","URU","Atletico"], pcolumn: ["Liverpool","es1520","LaLigaWin"],ylink:"https://www.youtube.com/watch?v=_T3UOGaI6j0"}],</v>
      </c>
      <c r="M438" s="1" t="str">
        <f>IFERROR(_xlfn.XLOOKUP($C438,SerieA!J:J,SerieA!K:K),"-")</f>
        <v>-</v>
      </c>
    </row>
    <row r="439" spans="1:13" x14ac:dyDescent="0.35">
      <c r="A439" s="692">
        <f t="shared" si="20"/>
        <v>45705</v>
      </c>
      <c r="B439" s="5">
        <f t="shared" si="26"/>
        <v>1</v>
      </c>
      <c r="C439" s="9">
        <f t="shared" si="22"/>
        <v>438</v>
      </c>
      <c r="D439" s="6" t="str" cm="1">
        <f t="array" ref="D439">IFERROR(INDEX(F439:M439, MATCH(TRUE, F439:M439&lt;&gt;"-",0)),"")</f>
        <v>[{order:"438",result:"Everton 4-0 Leeds",playerday:"Steve Watson",year:"2003", category:"Premier League",prow:["DF","DF","DF"], pcolumn: ["Everton","Newcastle","ENG"],ylink:"https://www.youtube.com/watch?v=oHwYaRV7FJs"}],</v>
      </c>
      <c r="E439" s="6" t="str">
        <f t="shared" si="25"/>
        <v>[{"order":"438","result":"Everton 4-0 Leeds","playerday":"Steve Watson","year":"2003", "category":"Premier League","prow":["DF","DF","DF"], "pcolumn": ["Everton","Newcastle","ENG"],"ylink":"https://www.youtube.com/watch?v=oHwYaRV7FJs"}],</v>
      </c>
      <c r="F439" s="1" t="str">
        <f>IFERROR(_xlfn.XLOOKUP(C439,Champions!J:J,Champions!K:K),"-")</f>
        <v>-</v>
      </c>
      <c r="G439" s="1" t="str">
        <f>IFERROR(_xlfn.XLOOKUP($C439,EuropaL!J:J,EuropaL!K:K),"-")</f>
        <v>-</v>
      </c>
      <c r="H439" s="1" t="str">
        <f>IFERROR(_xlfn.XLOOKUP($C439,WC!J:J,WC!K:K),"-")</f>
        <v>-</v>
      </c>
      <c r="I439" s="1" t="str">
        <f>IFERROR(_xlfn.XLOOKUP($C439,EURO!J:J,EURO!K:K),"-")</f>
        <v>-</v>
      </c>
      <c r="J439" s="1" t="str">
        <f>IFERROR(_xlfn.XLOOKUP($C439,Other!J:J,Other!K:K),"-")</f>
        <v>-</v>
      </c>
      <c r="K439" s="1" t="str">
        <f>IFERROR(_xlfn.XLOOKUP($C439,Premier!J:J,Premier!K:K),"-")</f>
        <v>[{order:"438",result:"Everton 4-0 Leeds",playerday:"Steve Watson",year:"2003", category:"Premier League",prow:["DF","DF","DF"], pcolumn: ["Everton","Newcastle","ENG"],ylink:"https://www.youtube.com/watch?v=oHwYaRV7FJs"}],</v>
      </c>
      <c r="L439" s="1" t="str">
        <f>IFERROR(_xlfn.XLOOKUP($C439,LaLiga!K:K,LaLiga!L:L),"-")</f>
        <v>-</v>
      </c>
      <c r="M439" s="1" t="str">
        <f>IFERROR(_xlfn.XLOOKUP($C439,SerieA!J:J,SerieA!K:K),"-")</f>
        <v>-</v>
      </c>
    </row>
    <row r="440" spans="1:13" x14ac:dyDescent="0.35">
      <c r="A440" s="692">
        <f t="shared" si="20"/>
        <v>45706</v>
      </c>
      <c r="B440" s="5">
        <f t="shared" si="26"/>
        <v>2</v>
      </c>
      <c r="C440" s="9">
        <f t="shared" si="22"/>
        <v>439</v>
      </c>
      <c r="D440" s="6" t="str" cm="1">
        <f t="array" ref="D440">IFERROR(INDEX(F440:M440, MATCH(TRUE, F440:M440&lt;&gt;"-",0)),"")</f>
        <v>[{order:"439",result:"PSG 4-3 Lille",playerday:"Lionel Messi",year:"2023", category:"Other",prow:["ParisSG","namehas_L","namehas_M"], pcolumn: ["ARG","MLSPla","Barcelona"],ylink:"https://www.youtube.com/watch?v=7r4TYYriULI"}],</v>
      </c>
      <c r="E440" s="6" t="str">
        <f t="shared" si="25"/>
        <v>[{"order":"439","result":"PSG 4-3 Lille","playerday":"Lionel Messi","year":"2023", "category":"Other","prow":["ParisSG","namehas_L","namehas_M"], "pcolumn": ["ARG","MLSPla","Barcelona"],"ylink":"https://www.youtube.com/watch?v=7r4TYYriULI"}],</v>
      </c>
      <c r="F440" s="1" t="str">
        <f>IFERROR(_xlfn.XLOOKUP(C440,Champions!J:J,Champions!K:K),"-")</f>
        <v>-</v>
      </c>
      <c r="G440" s="1" t="str">
        <f>IFERROR(_xlfn.XLOOKUP($C440,EuropaL!J:J,EuropaL!K:K),"-")</f>
        <v>-</v>
      </c>
      <c r="H440" s="1" t="str">
        <f>IFERROR(_xlfn.XLOOKUP($C440,WC!J:J,WC!K:K),"-")</f>
        <v>-</v>
      </c>
      <c r="I440" s="1" t="str">
        <f>IFERROR(_xlfn.XLOOKUP($C440,EURO!J:J,EURO!K:K),"-")</f>
        <v>-</v>
      </c>
      <c r="J440" s="1" t="str">
        <f>IFERROR(_xlfn.XLOOKUP($C440,Other!J:J,Other!K:K),"-")</f>
        <v>[{order:"439",result:"PSG 4-3 Lille",playerday:"Lionel Messi",year:"2023", category:"Other",prow:["ParisSG","namehas_L","namehas_M"], pcolumn: ["ARG","MLSPla","Barcelona"],ylink:"https://www.youtube.com/watch?v=7r4TYYriULI"}],</v>
      </c>
      <c r="K440" s="1" t="str">
        <f>IFERROR(_xlfn.XLOOKUP($C440,Premier!J:J,Premier!K:K),"-")</f>
        <v>-</v>
      </c>
      <c r="L440" s="1" t="str">
        <f>IFERROR(_xlfn.XLOOKUP($C440,LaLiga!K:K,LaLiga!L:L),"-")</f>
        <v>-</v>
      </c>
      <c r="M440" s="1" t="str">
        <f>IFERROR(_xlfn.XLOOKUP($C440,SerieA!J:J,SerieA!K:K),"-")</f>
        <v>-</v>
      </c>
    </row>
    <row r="441" spans="1:13" x14ac:dyDescent="0.35">
      <c r="A441" s="692">
        <f t="shared" si="20"/>
        <v>45707</v>
      </c>
      <c r="B441" s="5">
        <f t="shared" si="26"/>
        <v>3</v>
      </c>
      <c r="C441" s="9">
        <f t="shared" si="22"/>
        <v>440</v>
      </c>
      <c r="D441" s="6" t="str" cm="1">
        <f t="array" ref="D441">IFERROR(INDEX(F441:M441, MATCH(TRUE, F441:M441&lt;&gt;"-",0)),"")</f>
        <v>[{order:"440",result:"R. Madrid 0-0 Betis",playerday:"Toni Kroos",year:"2024", category:"LaLiga",prow:["CC","CC","CC"], pcolumn: ["Real Madrid_assists_50-500","namehas_oo","GER"],ylink:"https://www.youtube.com/watch?v=32GHHtnetyA"}],</v>
      </c>
      <c r="E441" s="6" t="str">
        <f t="shared" si="25"/>
        <v>[{"order":"440","result":"R. Madrid 0-0 Betis","playerday":"Toni Kroos","year":"2024", "category":"LaLiga","prow":["CC","CC","CC"], "pcolumn": ["Real Madrid_assists_50-500","namehas_oo","GER"],"ylink":"https://www.youtube.com/watch?v=32GHHtnetyA"}],</v>
      </c>
      <c r="F441" s="1" t="str">
        <f>IFERROR(_xlfn.XLOOKUP(C441,Champions!J:J,Champions!K:K),"-")</f>
        <v>-</v>
      </c>
      <c r="G441" s="1" t="str">
        <f>IFERROR(_xlfn.XLOOKUP($C441,EuropaL!J:J,EuropaL!K:K),"-")</f>
        <v>-</v>
      </c>
      <c r="H441" s="1" t="str">
        <f>IFERROR(_xlfn.XLOOKUP($C441,WC!J:J,WC!K:K),"-")</f>
        <v>-</v>
      </c>
      <c r="I441" s="1" t="str">
        <f>IFERROR(_xlfn.XLOOKUP($C441,EURO!J:J,EURO!K:K),"-")</f>
        <v>-</v>
      </c>
      <c r="J441" s="1" t="str">
        <f>IFERROR(_xlfn.XLOOKUP($C441,Other!J:J,Other!K:K),"-")</f>
        <v>-</v>
      </c>
      <c r="K441" s="1" t="str">
        <f>IFERROR(_xlfn.XLOOKUP($C441,Premier!J:J,Premier!K:K),"-")</f>
        <v>-</v>
      </c>
      <c r="L441" s="1" t="str">
        <f>IFERROR(_xlfn.XLOOKUP($C441,LaLiga!K:K,LaLiga!L:L),"-")</f>
        <v>[{order:"440",result:"R. Madrid 0-0 Betis",playerday:"Toni Kroos",year:"2024", category:"LaLiga",prow:["CC","CC","CC"], pcolumn: ["Real Madrid_assists_50-500","namehas_oo","GER"],ylink:"https://www.youtube.com/watch?v=32GHHtnetyA"}],</v>
      </c>
      <c r="M441" s="1" t="str">
        <f>IFERROR(_xlfn.XLOOKUP($C441,SerieA!J:J,SerieA!K:K),"-")</f>
        <v>-</v>
      </c>
    </row>
    <row r="442" spans="1:13" x14ac:dyDescent="0.35">
      <c r="A442" s="692">
        <f t="shared" si="20"/>
        <v>45708</v>
      </c>
      <c r="B442" s="5">
        <f t="shared" si="26"/>
        <v>4</v>
      </c>
      <c r="C442" s="9">
        <f t="shared" si="22"/>
        <v>441</v>
      </c>
      <c r="D442" s="6" t="str" cm="1">
        <f t="array" ref="D442">IFERROR(INDEX(F442:M442, MATCH(TRUE, F442:M442&lt;&gt;"-",0)),"")</f>
        <v>[{order:"441",result:"Chile 0-0 Argentina",playerday:"Claudio Bravo",year:"2016", category:"Other",prow:["CHI","Barcelona","PO"], pcolumn: ["am1520","am1520","am1520"],ylink:"https://www.youtube.com/watch?v=VjMhvpNZHm0"}],</v>
      </c>
      <c r="E442" s="6" t="str">
        <f t="shared" si="25"/>
        <v>[{"order":"441","result":"Chile 0-0 Argentina","playerday":"Claudio Bravo","year":"2016", "category":"Other","prow":["CHI","Barcelona","PO"], "pcolumn": ["am1520","am1520","am1520"],"ylink":"https://www.youtube.com/watch?v=VjMhvpNZHm0"}],</v>
      </c>
      <c r="F442" s="1" t="str">
        <f>IFERROR(_xlfn.XLOOKUP(C442,Champions!J:J,Champions!K:K),"-")</f>
        <v>-</v>
      </c>
      <c r="G442" s="1" t="str">
        <f>IFERROR(_xlfn.XLOOKUP($C442,EuropaL!J:J,EuropaL!K:K),"-")</f>
        <v>-</v>
      </c>
      <c r="H442" s="1" t="str">
        <f>IFERROR(_xlfn.XLOOKUP($C442,WC!J:J,WC!K:K),"-")</f>
        <v>-</v>
      </c>
      <c r="I442" s="1" t="str">
        <f>IFERROR(_xlfn.XLOOKUP($C442,EURO!J:J,EURO!K:K),"-")</f>
        <v>-</v>
      </c>
      <c r="J442" s="1" t="str">
        <f>IFERROR(_xlfn.XLOOKUP($C442,Other!J:J,Other!K:K),"-")</f>
        <v>[{order:"441",result:"Chile 0-0 Argentina",playerday:"Claudio Bravo",year:"2016", category:"Other",prow:["CHI","Barcelona","PO"], pcolumn: ["am1520","am1520","am1520"],ylink:"https://www.youtube.com/watch?v=VjMhvpNZHm0"}],</v>
      </c>
      <c r="K442" s="1" t="str">
        <f>IFERROR(_xlfn.XLOOKUP($C442,Premier!J:J,Premier!K:K),"-")</f>
        <v>-</v>
      </c>
      <c r="L442" s="1" t="str">
        <f>IFERROR(_xlfn.XLOOKUP($C442,LaLiga!K:K,LaLiga!L:L),"-")</f>
        <v>-</v>
      </c>
      <c r="M442" s="1" t="str">
        <f>IFERROR(_xlfn.XLOOKUP($C442,SerieA!J:J,SerieA!K:K),"-")</f>
        <v>-</v>
      </c>
    </row>
    <row r="443" spans="1:13" x14ac:dyDescent="0.35">
      <c r="A443" s="692">
        <f t="shared" si="20"/>
        <v>45709</v>
      </c>
      <c r="B443" s="5">
        <f t="shared" si="26"/>
        <v>5</v>
      </c>
      <c r="C443" s="9">
        <f t="shared" si="22"/>
        <v>442</v>
      </c>
      <c r="D443" s="6" t="str" cm="1">
        <f t="array" ref="D443">IFERROR(INDEX(F443:M443, MATCH(TRUE, F443:M443&lt;&gt;"-",0)),"")</f>
        <v>[{order:"442",result:"Udinese 1-2 Roma",playerday:"Alessandro Florenzi",year:"2016", category:"SerieA",prow:["DF","Roma","Milan"], pcolumn: ["it1520","Valencia","ParisSG"],ylink:"https://www.youtube.com/watch?v=52uwkum0Eco"}],</v>
      </c>
      <c r="E443" s="6" t="str">
        <f t="shared" si="25"/>
        <v>[{"order":"442","result":"Udinese 1-2 Roma","playerday":"Alessandro Florenzi","year":"2016", "category":"SerieA","prow":["DF","Roma","Milan"], "pcolumn": ["it1520","Valencia","ParisSG"],"ylink":"https://www.youtube.com/watch?v=52uwkum0Eco"}],</v>
      </c>
      <c r="F443" s="1" t="str">
        <f>IFERROR(_xlfn.XLOOKUP(C443,Champions!J:J,Champions!K:K),"-")</f>
        <v>-</v>
      </c>
      <c r="G443" s="1" t="str">
        <f>IFERROR(_xlfn.XLOOKUP($C443,EuropaL!J:J,EuropaL!K:K),"-")</f>
        <v>-</v>
      </c>
      <c r="H443" s="1" t="str">
        <f>IFERROR(_xlfn.XLOOKUP($C443,WC!J:J,WC!K:K),"-")</f>
        <v>-</v>
      </c>
      <c r="I443" s="1" t="str">
        <f>IFERROR(_xlfn.XLOOKUP($C443,EURO!J:J,EURO!K:K),"-")</f>
        <v>-</v>
      </c>
      <c r="J443" s="1" t="str">
        <f>IFERROR(_xlfn.XLOOKUP($C443,Other!J:J,Other!K:K),"-")</f>
        <v>-</v>
      </c>
      <c r="K443" s="1" t="str">
        <f>IFERROR(_xlfn.XLOOKUP($C443,Premier!J:J,Premier!K:K),"-")</f>
        <v>-</v>
      </c>
      <c r="L443" s="1" t="str">
        <f>IFERROR(_xlfn.XLOOKUP($C443,LaLiga!K:K,LaLiga!L:L),"-")</f>
        <v>-</v>
      </c>
      <c r="M443" s="1" t="str">
        <f>IFERROR(_xlfn.XLOOKUP($C443,SerieA!J:J,SerieA!K:K),"-")</f>
        <v>[{order:"442",result:"Udinese 1-2 Roma",playerday:"Alessandro Florenzi",year:"2016", category:"SerieA",prow:["DF","Roma","Milan"], pcolumn: ["it1520","Valencia","ParisSG"],ylink:"https://www.youtube.com/watch?v=52uwkum0Eco"}],</v>
      </c>
    </row>
    <row r="444" spans="1:13" x14ac:dyDescent="0.35">
      <c r="A444" s="692">
        <f t="shared" si="20"/>
        <v>45710</v>
      </c>
      <c r="B444" s="5">
        <f t="shared" si="26"/>
        <v>6</v>
      </c>
      <c r="C444" s="9">
        <f t="shared" si="22"/>
        <v>443</v>
      </c>
      <c r="D444" s="6" t="str" cm="1">
        <f t="array" ref="D444">IFERROR(INDEX(F444:M444, MATCH(TRUE, F444:M444&lt;&gt;"-",0)),"")</f>
        <v>[{order:"443",result:"Porto 2-0 Belenenses",playerday:"Hulk",year:"2008", category:"Other",prow:["BRA","words1","namehas_U"], pcolumn: ["Porto","chleag","namehas_H"],ylink:"https://www.youtube.com/watch?v=FCIT-BWza0s"}],</v>
      </c>
      <c r="E444" s="6" t="str">
        <f t="shared" si="25"/>
        <v>[{"order":"443","result":"Porto 2-0 Belenenses","playerday":"Hulk","year":"2008", "category":"Other","prow":["BRA","words1","namehas_U"], "pcolumn": ["Porto","chleag","namehas_H"],"ylink":"https://www.youtube.com/watch?v=FCIT-BWza0s"}],</v>
      </c>
      <c r="F444" s="1" t="str">
        <f>IFERROR(_xlfn.XLOOKUP(C444,Champions!J:J,Champions!K:K),"-")</f>
        <v>-</v>
      </c>
      <c r="G444" s="1" t="str">
        <f>IFERROR(_xlfn.XLOOKUP($C444,EuropaL!J:J,EuropaL!K:K),"-")</f>
        <v>-</v>
      </c>
      <c r="H444" s="1" t="str">
        <f>IFERROR(_xlfn.XLOOKUP($C444,WC!J:J,WC!K:K),"-")</f>
        <v>-</v>
      </c>
      <c r="I444" s="1" t="str">
        <f>IFERROR(_xlfn.XLOOKUP($C444,EURO!J:J,EURO!K:K),"-")</f>
        <v>-</v>
      </c>
      <c r="J444" s="1" t="str">
        <f>IFERROR(_xlfn.XLOOKUP($C444,Other!J:J,Other!K:K),"-")</f>
        <v>[{order:"443",result:"Porto 2-0 Belenenses",playerday:"Hulk",year:"2008", category:"Other",prow:["BRA","words1","namehas_U"], pcolumn: ["Porto","chleag","namehas_H"],ylink:"https://www.youtube.com/watch?v=FCIT-BWza0s"}],</v>
      </c>
      <c r="K444" s="1" t="str">
        <f>IFERROR(_xlfn.XLOOKUP($C444,Premier!J:J,Premier!K:K),"-")</f>
        <v>-</v>
      </c>
      <c r="L444" s="1" t="str">
        <f>IFERROR(_xlfn.XLOOKUP($C444,LaLiga!K:K,LaLiga!L:L),"-")</f>
        <v>-</v>
      </c>
      <c r="M444" s="1" t="str">
        <f>IFERROR(_xlfn.XLOOKUP($C444,SerieA!J:J,SerieA!K:K),"-")</f>
        <v>-</v>
      </c>
    </row>
    <row r="445" spans="1:13" x14ac:dyDescent="0.35">
      <c r="A445" s="692">
        <f t="shared" si="20"/>
        <v>45711</v>
      </c>
      <c r="B445" s="5">
        <f t="shared" si="26"/>
        <v>7</v>
      </c>
      <c r="C445" s="9">
        <f t="shared" si="22"/>
        <v>444</v>
      </c>
      <c r="D445" s="6" t="str" cm="1">
        <f t="array" ref="D445">IFERROR(INDEX(F445:M445, MATCH(TRUE, F445:M445&lt;&gt;"-",0)),"")</f>
        <v>[{order:"444",result:"Liverpool 6-1 Southampton",playerday:"Sadio Mané",year:"2015", category:"Premier League",prow:["af1520","af2024","DL"], pcolumn: ["Liverpool","Premier","SEN"],ylink:"https://www.youtube.com/watch?v=f-t9eOEjW4E"}],</v>
      </c>
      <c r="E445" s="6" t="str">
        <f t="shared" si="25"/>
        <v>[{"order":"444","result":"Liverpool 6-1 Southampton","playerday":"Sadio Mané","year":"2015", "category":"Premier League","prow":["af1520","af2024","DL"], "pcolumn": ["Liverpool","Premier","SEN"],"ylink":"https://www.youtube.com/watch?v=f-t9eOEjW4E"}],</v>
      </c>
      <c r="F445" s="1" t="str">
        <f>IFERROR(_xlfn.XLOOKUP(C445,Champions!J:J,Champions!K:K),"-")</f>
        <v>-</v>
      </c>
      <c r="G445" s="1" t="str">
        <f>IFERROR(_xlfn.XLOOKUP($C445,EuropaL!J:J,EuropaL!K:K),"-")</f>
        <v>-</v>
      </c>
      <c r="H445" s="1" t="str">
        <f>IFERROR(_xlfn.XLOOKUP($C445,WC!J:J,WC!K:K),"-")</f>
        <v>-</v>
      </c>
      <c r="I445" s="1" t="str">
        <f>IFERROR(_xlfn.XLOOKUP($C445,EURO!J:J,EURO!K:K),"-")</f>
        <v>-</v>
      </c>
      <c r="J445" s="1" t="str">
        <f>IFERROR(_xlfn.XLOOKUP($C445,Other!J:J,Other!K:K),"-")</f>
        <v>-</v>
      </c>
      <c r="K445" s="1" t="str">
        <f>IFERROR(_xlfn.XLOOKUP($C445,Premier!J:J,Premier!K:K),"-")</f>
        <v>[{order:"444",result:"Liverpool 6-1 Southampton",playerday:"Sadio Mané",year:"2015", category:"Premier League",prow:["af1520","af2024","DL"], pcolumn: ["Liverpool","Premier","SEN"],ylink:"https://www.youtube.com/watch?v=f-t9eOEjW4E"}],</v>
      </c>
      <c r="L445" s="1" t="str">
        <f>IFERROR(_xlfn.XLOOKUP($C445,LaLiga!K:K,LaLiga!L:L),"-")</f>
        <v>-</v>
      </c>
      <c r="M445" s="1" t="str">
        <f>IFERROR(_xlfn.XLOOKUP($C445,SerieA!J:J,SerieA!K:K),"-")</f>
        <v>-</v>
      </c>
    </row>
    <row r="446" spans="1:13" x14ac:dyDescent="0.35">
      <c r="A446" s="692">
        <f t="shared" si="20"/>
        <v>45712</v>
      </c>
      <c r="B446" s="5">
        <f t="shared" si="26"/>
        <v>1</v>
      </c>
      <c r="C446" s="9">
        <f t="shared" si="22"/>
        <v>445</v>
      </c>
      <c r="D446" s="6" t="str" cm="1">
        <f t="array" ref="D446">IFERROR(INDEX(F446:M446, MATCH(TRUE, F446:M446&lt;&gt;"-",0)),"")</f>
        <v>[{order:"445",result:"Russia 1-2 Slovakia",playerday:"Marek Hamšík",year:"2016", category:"EURO",prow:["Played Euro 2016","CC","it1520"], pcolumn: ["Napoli","chleag","startM"],ylink:"https://www.youtube.com/watch?v=bkKb9BW_dag"}],</v>
      </c>
      <c r="E446" s="6" t="str">
        <f t="shared" si="25"/>
        <v>[{"order":"445","result":"Russia 1-2 Slovakia","playerday":"Marek Hamšík","year":"2016", "category":"EURO","prow":["Played Euro 2016","CC","it1520"], "pcolumn": ["Napoli","chleag","startM"],"ylink":"https://www.youtube.com/watch?v=bkKb9BW_dag"}],</v>
      </c>
      <c r="F446" s="1" t="str">
        <f>IFERROR(_xlfn.XLOOKUP(C446,Champions!J:J,Champions!K:K),"-")</f>
        <v>-</v>
      </c>
      <c r="G446" s="1" t="str">
        <f>IFERROR(_xlfn.XLOOKUP($C446,EuropaL!J:J,EuropaL!K:K),"-")</f>
        <v>-</v>
      </c>
      <c r="H446" s="1" t="str">
        <f>IFERROR(_xlfn.XLOOKUP($C446,WC!J:J,WC!K:K),"-")</f>
        <v>-</v>
      </c>
      <c r="I446" s="1" t="str">
        <f>IFERROR(_xlfn.XLOOKUP($C446,EURO!J:J,EURO!K:K),"-")</f>
        <v>[{order:"445",result:"Russia 1-2 Slovakia",playerday:"Marek Hamšík",year:"2016", category:"EURO",prow:["Played Euro 2016","CC","it1520"], pcolumn: ["Napoli","chleag","startM"],ylink:"https://www.youtube.com/watch?v=bkKb9BW_dag"}],</v>
      </c>
      <c r="J446" s="1" t="str">
        <f>IFERROR(_xlfn.XLOOKUP($C446,Other!J:J,Other!K:K),"-")</f>
        <v>-</v>
      </c>
      <c r="K446" s="1" t="str">
        <f>IFERROR(_xlfn.XLOOKUP($C446,Premier!J:J,Premier!K:K),"-")</f>
        <v>-</v>
      </c>
      <c r="L446" s="1" t="str">
        <f>IFERROR(_xlfn.XLOOKUP($C446,LaLiga!K:K,LaLiga!L:L),"-")</f>
        <v>-</v>
      </c>
      <c r="M446" s="1" t="str">
        <f>IFERROR(_xlfn.XLOOKUP($C446,SerieA!J:J,SerieA!K:K),"-")</f>
        <v>-</v>
      </c>
    </row>
    <row r="447" spans="1:13" x14ac:dyDescent="0.35">
      <c r="A447" s="692">
        <f t="shared" si="20"/>
        <v>45713</v>
      </c>
      <c r="B447" s="5">
        <f t="shared" si="26"/>
        <v>2</v>
      </c>
      <c r="C447" s="9">
        <f t="shared" si="22"/>
        <v>446</v>
      </c>
      <c r="D447" s="6" t="str" cm="1">
        <f t="array" ref="D447">IFERROR(INDEX(F447:M447, MATCH(TRUE, F447:M447&lt;&gt;"-",0)),"")</f>
        <v>[{order:"446",result:"Chelsea 4-2 Barcelona",playerday:"Ronaldinho",year:"2005", category:"Champions",prow:["Barcelona","startR","BRA"], pcolumn: ["words1","Milan","Played WC 2006"],ylink:"https://www.youtube.com/watch?v=fygu4KrxJqc"}],</v>
      </c>
      <c r="E447" s="6" t="str">
        <f t="shared" si="25"/>
        <v>[{"order":"446","result":"Chelsea 4-2 Barcelona","playerday":"Ronaldinho","year":"2005", "category":"Champions","prow":["Barcelona","startR","BRA"], "pcolumn": ["words1","Milan","Played WC 2006"],"ylink":"https://www.youtube.com/watch?v=fygu4KrxJqc"}],</v>
      </c>
      <c r="F447" s="1" t="str">
        <f>IFERROR(_xlfn.XLOOKUP(C447,Champions!J:J,Champions!K:K),"-")</f>
        <v>[{order:"446",result:"Chelsea 4-2 Barcelona",playerday:"Ronaldinho",year:"2005", category:"Champions",prow:["Barcelona","startR","BRA"], pcolumn: ["words1","Milan","Played WC 2006"],ylink:"https://www.youtube.com/watch?v=fygu4KrxJqc"}],</v>
      </c>
      <c r="G447" s="1" t="str">
        <f>IFERROR(_xlfn.XLOOKUP($C447,EuropaL!J:J,EuropaL!K:K),"-")</f>
        <v>-</v>
      </c>
      <c r="H447" s="1" t="str">
        <f>IFERROR(_xlfn.XLOOKUP($C447,WC!J:J,WC!K:K),"-")</f>
        <v>-</v>
      </c>
      <c r="I447" s="1" t="str">
        <f>IFERROR(_xlfn.XLOOKUP($C447,EURO!J:J,EURO!K:K),"-")</f>
        <v>-</v>
      </c>
      <c r="J447" s="1" t="str">
        <f>IFERROR(_xlfn.XLOOKUP($C447,Other!J:J,Other!K:K),"-")</f>
        <v>-</v>
      </c>
      <c r="K447" s="1" t="str">
        <f>IFERROR(_xlfn.XLOOKUP($C447,Premier!J:J,Premier!K:K),"-")</f>
        <v>-</v>
      </c>
      <c r="L447" s="1" t="str">
        <f>IFERROR(_xlfn.XLOOKUP($C447,LaLiga!K:K,LaLiga!L:L),"-")</f>
        <v>-</v>
      </c>
      <c r="M447" s="1" t="str">
        <f>IFERROR(_xlfn.XLOOKUP($C447,SerieA!J:J,SerieA!K:K),"-")</f>
        <v>-</v>
      </c>
    </row>
    <row r="448" spans="1:13" x14ac:dyDescent="0.35">
      <c r="A448" s="692">
        <f t="shared" si="20"/>
        <v>45714</v>
      </c>
      <c r="B448" s="5">
        <f t="shared" si="26"/>
        <v>3</v>
      </c>
      <c r="C448" s="9">
        <f t="shared" si="22"/>
        <v>447</v>
      </c>
      <c r="D448" s="6" t="str" cm="1">
        <f t="array" ref="D448">IFERROR(INDEX(F448:M448, MATCH(TRUE, F448:M448&lt;&gt;"-",0)),"")</f>
        <v>[{order:"447",result:"Villarreal 2-2 R. Madrid",playerday:"Gareth Bale",year:"2013", category:"LaLiga",prow:["ChampionsWin","namehas_Ba","namehas_Le"], pcolumn: ["MLSPla","Real Madrid","Tottenham"],ylink:"https://www.youtube.com/watch?v=ackv3LmsGBw"}],</v>
      </c>
      <c r="E448" s="6" t="str">
        <f t="shared" si="25"/>
        <v>[{"order":"447","result":"Villarreal 2-2 R. Madrid","playerday":"Gareth Bale","year":"2013", "category":"LaLiga","prow":["ChampionsWin","namehas_Ba","namehas_Le"], "pcolumn": ["MLSPla","Real Madrid","Tottenham"],"ylink":"https://www.youtube.com/watch?v=ackv3LmsGBw"}],</v>
      </c>
      <c r="F448" s="1" t="str">
        <f>IFERROR(_xlfn.XLOOKUP(C448,Champions!J:J,Champions!K:K),"-")</f>
        <v>-</v>
      </c>
      <c r="G448" s="1" t="str">
        <f>IFERROR(_xlfn.XLOOKUP($C448,EuropaL!J:J,EuropaL!K:K),"-")</f>
        <v>-</v>
      </c>
      <c r="H448" s="1" t="str">
        <f>IFERROR(_xlfn.XLOOKUP($C448,WC!J:J,WC!K:K),"-")</f>
        <v>-</v>
      </c>
      <c r="I448" s="1" t="str">
        <f>IFERROR(_xlfn.XLOOKUP($C448,EURO!J:J,EURO!K:K),"-")</f>
        <v>-</v>
      </c>
      <c r="J448" s="1" t="str">
        <f>IFERROR(_xlfn.XLOOKUP($C448,Other!J:J,Other!K:K),"-")</f>
        <v>-</v>
      </c>
      <c r="K448" s="1" t="str">
        <f>IFERROR(_xlfn.XLOOKUP($C448,Premier!J:J,Premier!K:K),"-")</f>
        <v>-</v>
      </c>
      <c r="L448" s="1" t="str">
        <f>IFERROR(_xlfn.XLOOKUP($C448,LaLiga!K:K,LaLiga!L:L),"-")</f>
        <v>[{order:"447",result:"Villarreal 2-2 R. Madrid",playerday:"Gareth Bale",year:"2013", category:"LaLiga",prow:["ChampionsWin","namehas_Ba","namehas_Le"], pcolumn: ["MLSPla","Real Madrid","Tottenham"],ylink:"https://www.youtube.com/watch?v=ackv3LmsGBw"}],</v>
      </c>
      <c r="M448" s="1" t="str">
        <f>IFERROR(_xlfn.XLOOKUP($C448,SerieA!J:J,SerieA!K:K),"-")</f>
        <v>-</v>
      </c>
    </row>
    <row r="449" spans="1:13" x14ac:dyDescent="0.35">
      <c r="A449" s="692">
        <f t="shared" si="20"/>
        <v>45715</v>
      </c>
      <c r="B449" s="5">
        <f t="shared" si="26"/>
        <v>4</v>
      </c>
      <c r="C449" s="9">
        <f t="shared" si="22"/>
        <v>448</v>
      </c>
      <c r="D449" s="6" t="str" cm="1">
        <f t="array" ref="D449">IFERROR(INDEX(F449:M449, MATCH(TRUE, F449:M449&lt;&gt;"-",0)),"")</f>
        <v>[{order:"448",result:"Scotland 0-2 Czech Rep",playerday:"Patrik Schick",year:"2021", category:"EURO",prow:["Played Euro 2021","namehas_K","DL"], pcolumn: ["Roma","CZE","Leverkusen"],ylink:"https://www.youtube.com/watch?v=WY1cfGoycyY"}],</v>
      </c>
      <c r="E449" s="6" t="str">
        <f t="shared" si="25"/>
        <v>[{"order":"448","result":"Scotland 0-2 Czech Rep","playerday":"Patrik Schick","year":"2021", "category":"EURO","prow":["Played Euro 2021","namehas_K","DL"], "pcolumn": ["Roma","CZE","Leverkusen"],"ylink":"https://www.youtube.com/watch?v=WY1cfGoycyY"}],</v>
      </c>
      <c r="F449" s="1" t="str">
        <f>IFERROR(_xlfn.XLOOKUP(C449,Champions!J:J,Champions!K:K),"-")</f>
        <v>-</v>
      </c>
      <c r="G449" s="1" t="str">
        <f>IFERROR(_xlfn.XLOOKUP($C449,EuropaL!J:J,EuropaL!K:K),"-")</f>
        <v>-</v>
      </c>
      <c r="H449" s="1" t="str">
        <f>IFERROR(_xlfn.XLOOKUP($C449,WC!J:J,WC!K:K),"-")</f>
        <v>-</v>
      </c>
      <c r="I449" s="1" t="str">
        <f>IFERROR(_xlfn.XLOOKUP($C449,EURO!J:J,EURO!K:K),"-")</f>
        <v>[{order:"448",result:"Scotland 0-2 Czech Rep",playerday:"Patrik Schick",year:"2021", category:"EURO",prow:["Played Euro 2021","namehas_K","DL"], pcolumn: ["Roma","CZE","Leverkusen"],ylink:"https://www.youtube.com/watch?v=WY1cfGoycyY"}],</v>
      </c>
      <c r="J449" s="1" t="str">
        <f>IFERROR(_xlfn.XLOOKUP($C449,Other!J:J,Other!K:K),"-")</f>
        <v>-</v>
      </c>
      <c r="K449" s="1" t="str">
        <f>IFERROR(_xlfn.XLOOKUP($C449,Premier!J:J,Premier!K:K),"-")</f>
        <v>-</v>
      </c>
      <c r="L449" s="1" t="str">
        <f>IFERROR(_xlfn.XLOOKUP($C449,LaLiga!K:K,LaLiga!L:L),"-")</f>
        <v>-</v>
      </c>
      <c r="M449" s="1" t="str">
        <f>IFERROR(_xlfn.XLOOKUP($C449,SerieA!J:J,SerieA!K:K),"-")</f>
        <v>-</v>
      </c>
    </row>
    <row r="450" spans="1:13" x14ac:dyDescent="0.35">
      <c r="A450" s="692">
        <f t="shared" si="20"/>
        <v>45716</v>
      </c>
      <c r="B450" s="5">
        <f t="shared" si="26"/>
        <v>5</v>
      </c>
      <c r="C450" s="9">
        <f t="shared" si="22"/>
        <v>449</v>
      </c>
      <c r="D450" s="6" t="str" cm="1">
        <f t="array" ref="D450">IFERROR(INDEX(F450:M450, MATCH(TRUE, F450:M450&lt;&gt;"-",0)),"")</f>
        <v>[{order:"449",result:"Arsenal 2-1 Chelsea",playerday:"Per Mertesacker",year:"2017", category:"Other",prow:["Arsenal","WC01","DF"], pcolumn: ["GER","ge0510","startP"],ylink:"https://www.youtube.com/watch?v=WXeS3rsW1Z8"}],</v>
      </c>
      <c r="E450" s="6" t="str">
        <f t="shared" si="25"/>
        <v>[{"order":"449","result":"Arsenal 2-1 Chelsea","playerday":"Per Mertesacker","year":"2017", "category":"Other","prow":["Arsenal","WC01","DF"], "pcolumn": ["GER","ge0510","startP"],"ylink":"https://www.youtube.com/watch?v=WXeS3rsW1Z8"}],</v>
      </c>
      <c r="F450" s="1" t="str">
        <f>IFERROR(_xlfn.XLOOKUP(C450,Champions!J:J,Champions!K:K),"-")</f>
        <v>-</v>
      </c>
      <c r="G450" s="1" t="str">
        <f>IFERROR(_xlfn.XLOOKUP($C450,EuropaL!J:J,EuropaL!K:K),"-")</f>
        <v>-</v>
      </c>
      <c r="H450" s="1" t="str">
        <f>IFERROR(_xlfn.XLOOKUP($C450,WC!J:J,WC!K:K),"-")</f>
        <v>-</v>
      </c>
      <c r="I450" s="1" t="str">
        <f>IFERROR(_xlfn.XLOOKUP($C450,EURO!J:J,EURO!K:K),"-")</f>
        <v>-</v>
      </c>
      <c r="J450" s="1" t="str">
        <f>IFERROR(_xlfn.XLOOKUP($C450,Other!J:J,Other!K:K),"-")</f>
        <v>[{order:"449",result:"Arsenal 2-1 Chelsea",playerday:"Per Mertesacker",year:"2017", category:"Other",prow:["Arsenal","WC01","DF"], pcolumn: ["GER","ge0510","startP"],ylink:"https://www.youtube.com/watch?v=WXeS3rsW1Z8"}],</v>
      </c>
      <c r="K450" s="1" t="str">
        <f>IFERROR(_xlfn.XLOOKUP($C450,Premier!J:J,Premier!K:K),"-")</f>
        <v>-</v>
      </c>
      <c r="L450" s="1" t="str">
        <f>IFERROR(_xlfn.XLOOKUP($C450,LaLiga!K:K,LaLiga!L:L),"-")</f>
        <v>-</v>
      </c>
      <c r="M450" s="1" t="str">
        <f>IFERROR(_xlfn.XLOOKUP($C450,SerieA!J:J,SerieA!K:K),"-")</f>
        <v>-</v>
      </c>
    </row>
    <row r="451" spans="1:13" x14ac:dyDescent="0.35">
      <c r="A451" s="692">
        <f t="shared" si="20"/>
        <v>45717</v>
      </c>
      <c r="B451" s="5">
        <f t="shared" si="26"/>
        <v>6</v>
      </c>
      <c r="C451" s="9">
        <f t="shared" si="22"/>
        <v>450</v>
      </c>
      <c r="D451" s="6" t="str" cm="1">
        <f t="array" ref="D451">IFERROR(INDEX(F451:M451, MATCH(TRUE, F451:M451&lt;&gt;"-",0)),"")</f>
        <v>[{order:"450",result:"Benfica 3-0 Barcelona",playerday:"Darwin Núñez",year:"2021", category:"Champions",prow:["DL","am2024","Liverpool"], pcolumn: ["Benfica","Played WC 2022","URU"],ylink:"https://www.youtube.com/watch?v=oXLEgn8d3VU"}],</v>
      </c>
      <c r="E451" s="6" t="str">
        <f t="shared" ref="E451:E514" si="27">SUBSTITUTE(SUBSTITUTE(SUBSTITUTE(SUBSTITUTE(SUBSTITUTE(SUBSTITUTE(SUBSTITUTE(SUBSTITUTE(D451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[{"order":"450","result":"Benfica 3-0 Barcelona","playerday":"Darwin Núñez","year":"2021", "category":"Champions","prow":["DL","am2024","Liverpool"], "pcolumn": ["Benfica","Played WC 2022","URU"],"ylink":"https://www.youtube.com/watch?v=oXLEgn8d3VU"}],</v>
      </c>
      <c r="F451" s="1" t="str">
        <f>IFERROR(_xlfn.XLOOKUP(C451,Champions!J:J,Champions!K:K),"-")</f>
        <v>[{order:"450",result:"Benfica 3-0 Barcelona",playerday:"Darwin Núñez",year:"2021", category:"Champions",prow:["DL","am2024","Liverpool"], pcolumn: ["Benfica","Played WC 2022","URU"],ylink:"https://www.youtube.com/watch?v=oXLEgn8d3VU"}],</v>
      </c>
      <c r="G451" s="1" t="str">
        <f>IFERROR(_xlfn.XLOOKUP($C451,EuropaL!J:J,EuropaL!K:K),"-")</f>
        <v>-</v>
      </c>
      <c r="H451" s="1" t="str">
        <f>IFERROR(_xlfn.XLOOKUP($C451,WC!J:J,WC!K:K),"-")</f>
        <v>-</v>
      </c>
      <c r="I451" s="1" t="str">
        <f>IFERROR(_xlfn.XLOOKUP($C451,EURO!J:J,EURO!K:K),"-")</f>
        <v>-</v>
      </c>
      <c r="J451" s="1" t="str">
        <f>IFERROR(_xlfn.XLOOKUP($C451,Other!J:J,Other!K:K),"-")</f>
        <v>-</v>
      </c>
      <c r="K451" s="1" t="str">
        <f>IFERROR(_xlfn.XLOOKUP($C451,Premier!J:J,Premier!K:K),"-")</f>
        <v>-</v>
      </c>
      <c r="L451" s="1" t="str">
        <f>IFERROR(_xlfn.XLOOKUP($C451,LaLiga!K:K,LaLiga!L:L),"-")</f>
        <v>-</v>
      </c>
      <c r="M451" s="1" t="str">
        <f>IFERROR(_xlfn.XLOOKUP($C451,SerieA!J:J,SerieA!K:K),"-")</f>
        <v>-</v>
      </c>
    </row>
    <row r="452" spans="1:13" x14ac:dyDescent="0.35">
      <c r="A452" s="692">
        <f t="shared" si="20"/>
        <v>45718</v>
      </c>
      <c r="B452" s="5">
        <f t="shared" si="26"/>
        <v>7</v>
      </c>
      <c r="C452" s="9">
        <f t="shared" si="22"/>
        <v>451</v>
      </c>
      <c r="D452" s="6" t="str" cm="1">
        <f t="array" ref="D452">IFERROR(INDEX(F452:M452, MATCH(TRUE, F452:M452&lt;&gt;"-",0)),"")</f>
        <v>[{order:"451",result:"PSG 1-0 R. Madrid",playerday:"Kylian Mbappé",year:"2022", category:"Champions",prow:["ParisSG","Monaco","Real Madrid"], pcolumn: ["FRA","FRA","FRA"],ylink:"https://www.youtube.com/watch?v=Pol8VaL43go"}],</v>
      </c>
      <c r="E452" s="6" t="str">
        <f t="shared" si="27"/>
        <v>[{"order":"451","result":"PSG 1-0 R. Madrid","playerday":"Kylian Mbappé","year":"2022", "category":"Champions","prow":["ParisSG","Monaco","Real Madrid"], "pcolumn": ["FRA","FRA","FRA"],"ylink":"https://www.youtube.com/watch?v=Pol8VaL43go"}],</v>
      </c>
      <c r="F452" s="1" t="str">
        <f>IFERROR(_xlfn.XLOOKUP(C452,Champions!J:J,Champions!K:K),"-")</f>
        <v>[{order:"451",result:"PSG 1-0 R. Madrid",playerday:"Kylian Mbappé",year:"2022", category:"Champions",prow:["ParisSG","Monaco","Real Madrid"], pcolumn: ["FRA","FRA","FRA"],ylink:"https://www.youtube.com/watch?v=Pol8VaL43go"}],</v>
      </c>
      <c r="G452" s="1" t="str">
        <f>IFERROR(_xlfn.XLOOKUP($C452,EuropaL!J:J,EuropaL!K:K),"-")</f>
        <v>-</v>
      </c>
      <c r="H452" s="1" t="str">
        <f>IFERROR(_xlfn.XLOOKUP($C452,WC!J:J,WC!K:K),"-")</f>
        <v>-</v>
      </c>
      <c r="I452" s="1" t="str">
        <f>IFERROR(_xlfn.XLOOKUP($C452,EURO!J:J,EURO!K:K),"-")</f>
        <v>-</v>
      </c>
      <c r="J452" s="1" t="str">
        <f>IFERROR(_xlfn.XLOOKUP($C452,Other!J:J,Other!K:K),"-")</f>
        <v>-</v>
      </c>
      <c r="K452" s="1" t="str">
        <f>IFERROR(_xlfn.XLOOKUP($C452,Premier!J:J,Premier!K:K),"-")</f>
        <v>-</v>
      </c>
      <c r="L452" s="1" t="str">
        <f>IFERROR(_xlfn.XLOOKUP($C452,LaLiga!K:K,LaLiga!L:L),"-")</f>
        <v>-</v>
      </c>
      <c r="M452" s="1" t="str">
        <f>IFERROR(_xlfn.XLOOKUP($C452,SerieA!J:J,SerieA!K:K),"-")</f>
        <v>-</v>
      </c>
    </row>
    <row r="453" spans="1:13" x14ac:dyDescent="0.35">
      <c r="A453" s="692">
        <f t="shared" si="20"/>
        <v>45719</v>
      </c>
      <c r="B453" s="5">
        <f t="shared" si="26"/>
        <v>1</v>
      </c>
      <c r="C453" s="9">
        <f t="shared" si="22"/>
        <v>452</v>
      </c>
      <c r="D453" s="6" t="str" cm="1">
        <f t="array" ref="D453">IFERROR(INDEX(F453:M453, MATCH(TRUE, F453:M453&lt;&gt;"-",0)),"")</f>
        <v>[{order:"452",result:"USA 2-4 Colombia",playerday:"James Rodríguez",year:"2018", category:"Other",prow:["Real Madrid","am1520","Played WC 2018"], pcolumn: ["startJ","Bayern","Everton"],ylink:"https://www.youtube.com/watch?v=Zi4swqfA09M"}],</v>
      </c>
      <c r="E453" s="6" t="str">
        <f t="shared" si="27"/>
        <v>[{"order":"452","result":"USA 2-4 Colombia","playerday":"James Rodríguez","year":"2018", "category":"Other","prow":["Real Madrid","am1520","Played WC 2018"], "pcolumn": ["startJ","Bayern","Everton"],"ylink":"https://www.youtube.com/watch?v=Zi4swqfA09M"}],</v>
      </c>
      <c r="F453" s="1" t="str">
        <f>IFERROR(_xlfn.XLOOKUP(C453,Champions!J:J,Champions!K:K),"-")</f>
        <v>-</v>
      </c>
      <c r="G453" s="1" t="str">
        <f>IFERROR(_xlfn.XLOOKUP($C453,EuropaL!J:J,EuropaL!K:K),"-")</f>
        <v>-</v>
      </c>
      <c r="H453" s="1" t="str">
        <f>IFERROR(_xlfn.XLOOKUP($C453,WC!J:J,WC!K:K),"-")</f>
        <v>-</v>
      </c>
      <c r="I453" s="1" t="str">
        <f>IFERROR(_xlfn.XLOOKUP($C453,EURO!J:J,EURO!K:K),"-")</f>
        <v>-</v>
      </c>
      <c r="J453" s="1" t="str">
        <f>IFERROR(_xlfn.XLOOKUP($C453,Other!J:J,Other!K:K),"-")</f>
        <v>[{order:"452",result:"USA 2-4 Colombia",playerday:"James Rodríguez",year:"2018", category:"Other",prow:["Real Madrid","am1520","Played WC 2018"], pcolumn: ["startJ","Bayern","Everton"],ylink:"https://www.youtube.com/watch?v=Zi4swqfA09M"}],</v>
      </c>
      <c r="K453" s="1" t="str">
        <f>IFERROR(_xlfn.XLOOKUP($C453,Premier!J:J,Premier!K:K),"-")</f>
        <v>-</v>
      </c>
      <c r="L453" s="1" t="str">
        <f>IFERROR(_xlfn.XLOOKUP($C453,LaLiga!K:K,LaLiga!L:L),"-")</f>
        <v>-</v>
      </c>
      <c r="M453" s="1" t="str">
        <f>IFERROR(_xlfn.XLOOKUP($C453,SerieA!J:J,SerieA!K:K),"-")</f>
        <v>-</v>
      </c>
    </row>
    <row r="454" spans="1:13" x14ac:dyDescent="0.35">
      <c r="A454" s="692">
        <f t="shared" si="20"/>
        <v>45720</v>
      </c>
      <c r="B454" s="5">
        <f t="shared" si="26"/>
        <v>2</v>
      </c>
      <c r="C454" s="9">
        <f t="shared" si="22"/>
        <v>453</v>
      </c>
      <c r="D454" s="6" t="str" cm="1">
        <f t="array" ref="D454">IFERROR(INDEX(F454:M454, MATCH(TRUE, F454:M454&lt;&gt;"-",0)),"")</f>
        <v>[{order:"453",result:"Celtic 1-1 Bayern",playerday:"Alphonso Davies",year:"2025", category:"Champions",prow:["Bayern","DF","ge2024"], pcolumn: ["MLSPla","startA","namehas_D"],ylink:"https://www.youtube.com/watch?v=E9JMcUGfM8s"}],</v>
      </c>
      <c r="E454" s="6" t="str">
        <f t="shared" si="27"/>
        <v>[{"order":"453","result":"Celtic 1-1 Bayern","playerday":"Alphonso Davies","year":"2025", "category":"Champions","prow":["Bayern","DF","ge2024"], "pcolumn": ["MLSPla","startA","namehas_D"],"ylink":"https://www.youtube.com/watch?v=E9JMcUGfM8s"}],</v>
      </c>
      <c r="F454" s="1" t="str">
        <f>IFERROR(_xlfn.XLOOKUP(C454,Champions!J:J,Champions!K:K),"-")</f>
        <v>[{order:"453",result:"Celtic 1-1 Bayern",playerday:"Alphonso Davies",year:"2025", category:"Champions",prow:["Bayern","DF","ge2024"], pcolumn: ["MLSPla","startA","namehas_D"],ylink:"https://www.youtube.com/watch?v=E9JMcUGfM8s"}],</v>
      </c>
      <c r="G454" s="1" t="str">
        <f>IFERROR(_xlfn.XLOOKUP($C454,EuropaL!J:J,EuropaL!K:K),"-")</f>
        <v>-</v>
      </c>
      <c r="H454" s="1" t="str">
        <f>IFERROR(_xlfn.XLOOKUP($C454,WC!J:J,WC!K:K),"-")</f>
        <v>-</v>
      </c>
      <c r="I454" s="1" t="str">
        <f>IFERROR(_xlfn.XLOOKUP($C454,EURO!J:J,EURO!K:K),"-")</f>
        <v>-</v>
      </c>
      <c r="J454" s="1" t="str">
        <f>IFERROR(_xlfn.XLOOKUP($C454,Other!J:J,Other!K:K),"-")</f>
        <v>-</v>
      </c>
      <c r="K454" s="1" t="str">
        <f>IFERROR(_xlfn.XLOOKUP($C454,Premier!J:J,Premier!K:K),"-")</f>
        <v>-</v>
      </c>
      <c r="L454" s="1" t="str">
        <f>IFERROR(_xlfn.XLOOKUP($C454,LaLiga!K:K,LaLiga!L:L),"-")</f>
        <v>-</v>
      </c>
      <c r="M454" s="1" t="str">
        <f>IFERROR(_xlfn.XLOOKUP($C454,SerieA!J:J,SerieA!K:K),"-")</f>
        <v>-</v>
      </c>
    </row>
    <row r="455" spans="1:13" x14ac:dyDescent="0.35">
      <c r="A455" s="692">
        <f t="shared" si="20"/>
        <v>45721</v>
      </c>
      <c r="B455" s="5">
        <f t="shared" si="26"/>
        <v>3</v>
      </c>
      <c r="C455" s="9">
        <f t="shared" si="22"/>
        <v>454</v>
      </c>
      <c r="D455" s="6" t="str" cm="1">
        <f t="array" ref="D455">IFERROR(INDEX(F455:M455, MATCH(TRUE, F455:M455&lt;&gt;"-",0)),"")</f>
        <v>[{order:"454",result:"R. Madrid 1-2 Atletico",playerday:"Arda Turan",year:"2014", category:"LaLiga",prow:["namehas_Ar","namehas_Da","es1520"], pcolumn: ["Atletico","Barcelona","Galatasaray"],ylink:"https://www.youtube.com/watch?v=GMtU5x6QrVc"}],</v>
      </c>
      <c r="E455" s="6" t="str">
        <f t="shared" si="27"/>
        <v>[{"order":"454","result":"R. Madrid 1-2 Atletico","playerday":"Arda Turan","year":"2014", "category":"LaLiga","prow":["namehas_Ar","namehas_Da","es1520"], "pcolumn": ["Atletico","Barcelona","Galatasaray"],"ylink":"https://www.youtube.com/watch?v=GMtU5x6QrVc"}],</v>
      </c>
      <c r="F455" s="1" t="str">
        <f>IFERROR(_xlfn.XLOOKUP(C455,Champions!J:J,Champions!K:K),"-")</f>
        <v>-</v>
      </c>
      <c r="G455" s="1" t="str">
        <f>IFERROR(_xlfn.XLOOKUP($C455,EuropaL!J:J,EuropaL!K:K),"-")</f>
        <v>-</v>
      </c>
      <c r="H455" s="1" t="str">
        <f>IFERROR(_xlfn.XLOOKUP($C455,WC!J:J,WC!K:K),"-")</f>
        <v>-</v>
      </c>
      <c r="I455" s="1" t="str">
        <f>IFERROR(_xlfn.XLOOKUP($C455,EURO!J:J,EURO!K:K),"-")</f>
        <v>-</v>
      </c>
      <c r="J455" s="1" t="str">
        <f>IFERROR(_xlfn.XLOOKUP($C455,Other!J:J,Other!K:K),"-")</f>
        <v>-</v>
      </c>
      <c r="K455" s="1" t="str">
        <f>IFERROR(_xlfn.XLOOKUP($C455,Premier!J:J,Premier!K:K),"-")</f>
        <v>-</v>
      </c>
      <c r="L455" s="1" t="str">
        <f>IFERROR(_xlfn.XLOOKUP($C455,LaLiga!K:K,LaLiga!L:L),"-")</f>
        <v>[{order:"454",result:"R. Madrid 1-2 Atletico",playerday:"Arda Turan",year:"2014", category:"LaLiga",prow:["namehas_Ar","namehas_Da","es1520"], pcolumn: ["Atletico","Barcelona","Galatasaray"],ylink:"https://www.youtube.com/watch?v=GMtU5x6QrVc"}],</v>
      </c>
      <c r="M455" s="1" t="str">
        <f>IFERROR(_xlfn.XLOOKUP($C455,SerieA!J:J,SerieA!K:K),"-")</f>
        <v>-</v>
      </c>
    </row>
    <row r="456" spans="1:13" x14ac:dyDescent="0.35">
      <c r="A456" s="692">
        <f t="shared" si="20"/>
        <v>45722</v>
      </c>
      <c r="B456" s="5">
        <f t="shared" si="26"/>
        <v>4</v>
      </c>
      <c r="C456" s="9">
        <f t="shared" si="22"/>
        <v>455</v>
      </c>
      <c r="D456" s="6" t="str" cm="1">
        <f t="array" ref="D456">IFERROR(INDEX(F456:M456, MATCH(TRUE, F456:M456&lt;&gt;"-",0)),"")</f>
        <v>[{order:"455",result:"D. Kiev 2-0 R. Madrid",playerday:"Andriy Shevchenko",year:"1999", category:"Champions",prow:["DL","DL","DL"], pcolumn: ["UKR","Chelsea_goals_10-100","Milan_goals_100-200"],ylink:"https://www.youtube.com/shorts/w9MjDYeRwbY"}],</v>
      </c>
      <c r="E456" s="6" t="str">
        <f t="shared" si="27"/>
        <v>[{"order":"455","result":"D. Kiev 2-0 R. Madrid","playerday":"Andriy Shevchenko","year":"1999", "category":"Champions","prow":["DL","DL","DL"], "pcolumn": ["UKR","Chelsea_goals_10-100","Milan_goals_100-200"],"ylink":"https://www.youtube.com/shorts/w9MjDYeRwbY"}],</v>
      </c>
      <c r="F456" s="1" t="str">
        <f>IFERROR(_xlfn.XLOOKUP(C456,Champions!J:J,Champions!K:K),"-")</f>
        <v>[{order:"455",result:"D. Kiev 2-0 R. Madrid",playerday:"Andriy Shevchenko",year:"1999", category:"Champions",prow:["DL","DL","DL"], pcolumn: ["UKR","Chelsea_goals_10-100","Milan_goals_100-200"],ylink:"https://www.youtube.com/shorts/w9MjDYeRwbY"}],</v>
      </c>
      <c r="G456" s="1" t="str">
        <f>IFERROR(_xlfn.XLOOKUP($C456,EuropaL!J:J,EuropaL!K:K),"-")</f>
        <v>-</v>
      </c>
      <c r="H456" s="1" t="str">
        <f>IFERROR(_xlfn.XLOOKUP($C456,WC!J:J,WC!K:K),"-")</f>
        <v>-</v>
      </c>
      <c r="I456" s="1" t="str">
        <f>IFERROR(_xlfn.XLOOKUP($C456,EURO!J:J,EURO!K:K),"-")</f>
        <v>-</v>
      </c>
      <c r="J456" s="1" t="str">
        <f>IFERROR(_xlfn.XLOOKUP($C456,Other!J:J,Other!K:K),"-")</f>
        <v>-</v>
      </c>
      <c r="K456" s="1" t="str">
        <f>IFERROR(_xlfn.XLOOKUP($C456,Premier!J:J,Premier!K:K),"-")</f>
        <v>-</v>
      </c>
      <c r="L456" s="1" t="str">
        <f>IFERROR(_xlfn.XLOOKUP($C456,LaLiga!K:K,LaLiga!L:L),"-")</f>
        <v>-</v>
      </c>
      <c r="M456" s="1" t="str">
        <f>IFERROR(_xlfn.XLOOKUP($C456,SerieA!J:J,SerieA!K:K),"-")</f>
        <v>-</v>
      </c>
    </row>
    <row r="457" spans="1:13" x14ac:dyDescent="0.35">
      <c r="A457" s="692">
        <f t="shared" si="20"/>
        <v>45723</v>
      </c>
      <c r="B457" s="5">
        <f t="shared" si="26"/>
        <v>5</v>
      </c>
      <c r="C457" s="9">
        <f t="shared" ref="C457" si="28">C456+1</f>
        <v>456</v>
      </c>
      <c r="D457" s="6" t="str" cm="1">
        <f t="array" ref="D457">IFERROR(INDEX(F457:M457, MATCH(TRUE, F457:M457&lt;&gt;"-",0)),"")</f>
        <v>[{order:"456",result:"Liverpool 0-0 Man Utd",playerday:"Raphaël Varane",year:"2023", category:"Premier League",prow:["FRA","WC01","DF"], pcolumn: ["es1015","Man Utd","LaLigaWin"],ylink:"https://www.youtube.com/watch?v=QtwqFynIkys"}],</v>
      </c>
      <c r="E457" s="6" t="str">
        <f t="shared" si="27"/>
        <v>[{"order":"456","result":"Liverpool 0-0 Man Utd","playerday":"Raphaël Varane","year":"2023", "category":"Premier League","prow":["FRA","WC01","DF"], "pcolumn": ["es1015","Man Utd","LaLigaWin"],"ylink":"https://www.youtube.com/watch?v=QtwqFynIkys"}],</v>
      </c>
      <c r="F457" s="1" t="str">
        <f>IFERROR(_xlfn.XLOOKUP(C457,Champions!J:J,Champions!K:K),"-")</f>
        <v>-</v>
      </c>
      <c r="G457" s="1" t="str">
        <f>IFERROR(_xlfn.XLOOKUP($C457,EuropaL!J:J,EuropaL!K:K),"-")</f>
        <v>-</v>
      </c>
      <c r="H457" s="1" t="str">
        <f>IFERROR(_xlfn.XLOOKUP($C457,WC!J:J,WC!K:K),"-")</f>
        <v>-</v>
      </c>
      <c r="I457" s="1" t="str">
        <f>IFERROR(_xlfn.XLOOKUP($C457,EURO!J:J,EURO!K:K),"-")</f>
        <v>-</v>
      </c>
      <c r="J457" s="1" t="str">
        <f>IFERROR(_xlfn.XLOOKUP($C457,Other!J:J,Other!K:K),"-")</f>
        <v>-</v>
      </c>
      <c r="K457" s="1" t="str">
        <f>IFERROR(_xlfn.XLOOKUP($C457,Premier!J:J,Premier!K:K),"-")</f>
        <v>[{order:"456",result:"Liverpool 0-0 Man Utd",playerday:"Raphaël Varane",year:"2023", category:"Premier League",prow:["FRA","WC01","DF"], pcolumn: ["es1015","Man Utd","LaLigaWin"],ylink:"https://www.youtube.com/watch?v=QtwqFynIkys"}],</v>
      </c>
      <c r="L457" s="1" t="str">
        <f>IFERROR(_xlfn.XLOOKUP($C457,LaLiga!K:K,LaLiga!L:L),"-")</f>
        <v>-</v>
      </c>
      <c r="M457" s="1" t="str">
        <f>IFERROR(_xlfn.XLOOKUP($C457,SerieA!J:J,SerieA!K:K),"-")</f>
        <v>-</v>
      </c>
    </row>
    <row r="458" spans="1:13" x14ac:dyDescent="0.35">
      <c r="A458" s="692">
        <f t="shared" si="20"/>
        <v>45724</v>
      </c>
      <c r="B458" s="5">
        <f t="shared" si="26"/>
        <v>6</v>
      </c>
      <c r="C458" s="9">
        <f t="shared" si="22"/>
        <v>457</v>
      </c>
      <c r="D458" s="6" t="str" cm="1">
        <f t="array" ref="D458">IFERROR(INDEX(F458:M458, MATCH(TRUE, F458:M458&lt;&gt;"-",0)),"")</f>
        <v>[{order:"457",result:"Leicester 4-2 Man City",playerday:"Jamie Vardy",year:"2016", category:"Premier League",prow:["namehas_Y","Played Euro 2016","Premier"], pcolumn: ["ENG","Leicester","startJ"],ylink:"https://www.youtube.com/watch?v=Rj19EKDiZbk"}],</v>
      </c>
      <c r="E458" s="6" t="str">
        <f t="shared" si="27"/>
        <v>[{"order":"457","result":"Leicester 4-2 Man City","playerday":"Jamie Vardy","year":"2016", "category":"Premier League","prow":["namehas_Y","Played Euro 2016","Premier"], "pcolumn": ["ENG","Leicester","startJ"],"ylink":"https://www.youtube.com/watch?v=Rj19EKDiZbk"}],</v>
      </c>
      <c r="F458" s="1" t="str">
        <f>IFERROR(_xlfn.XLOOKUP(C458,Champions!J:J,Champions!K:K),"-")</f>
        <v>-</v>
      </c>
      <c r="G458" s="1" t="str">
        <f>IFERROR(_xlfn.XLOOKUP($C458,EuropaL!J:J,EuropaL!K:K),"-")</f>
        <v>-</v>
      </c>
      <c r="H458" s="1" t="str">
        <f>IFERROR(_xlfn.XLOOKUP($C458,WC!J:J,WC!K:K),"-")</f>
        <v>-</v>
      </c>
      <c r="I458" s="1" t="str">
        <f>IFERROR(_xlfn.XLOOKUP($C458,EURO!J:J,EURO!K:K),"-")</f>
        <v>-</v>
      </c>
      <c r="J458" s="1" t="str">
        <f>IFERROR(_xlfn.XLOOKUP($C458,Other!J:J,Other!K:K),"-")</f>
        <v>-</v>
      </c>
      <c r="K458" s="1" t="str">
        <f>IFERROR(_xlfn.XLOOKUP($C458,Premier!J:J,Premier!K:K),"-")</f>
        <v>[{order:"457",result:"Leicester 4-2 Man City",playerday:"Jamie Vardy",year:"2016", category:"Premier League",prow:["namehas_Y","Played Euro 2016","Premier"], pcolumn: ["ENG","Leicester","startJ"],ylink:"https://www.youtube.com/watch?v=Rj19EKDiZbk"}],</v>
      </c>
      <c r="L458" s="1" t="str">
        <f>IFERROR(_xlfn.XLOOKUP($C458,LaLiga!K:K,LaLiga!L:L),"-")</f>
        <v>-</v>
      </c>
      <c r="M458" s="1" t="str">
        <f>IFERROR(_xlfn.XLOOKUP($C458,SerieA!J:J,SerieA!K:K),"-")</f>
        <v>-</v>
      </c>
    </row>
    <row r="459" spans="1:13" x14ac:dyDescent="0.35">
      <c r="A459" s="692">
        <f t="shared" si="20"/>
        <v>45725</v>
      </c>
      <c r="B459" s="5">
        <f t="shared" si="26"/>
        <v>7</v>
      </c>
      <c r="C459" s="9">
        <f t="shared" si="22"/>
        <v>458</v>
      </c>
      <c r="D459" s="6" t="str" cm="1">
        <f t="array" ref="D459">IFERROR(INDEX(F459:M459, MATCH(TRUE, F459:M459&lt;&gt;"-",0)),"")</f>
        <v>[{order:"458",result:"Barcelona 4-1 Arsenal",playerday:"Lionel Messi",year:"2010", category:"Champions",prow:["ARG","WC01","Played WC 2010"], pcolumn: ["Barcelona","ParisSG","MLSPla"],ylink:"https://www.youtube.com/watch?v=5m8OS0BydgI"}],</v>
      </c>
      <c r="E459" s="6" t="str">
        <f t="shared" si="27"/>
        <v>[{"order":"458","result":"Barcelona 4-1 Arsenal","playerday":"Lionel Messi","year":"2010", "category":"Champions","prow":["ARG","WC01","Played WC 2010"], "pcolumn": ["Barcelona","ParisSG","MLSPla"],"ylink":"https://www.youtube.com/watch?v=5m8OS0BydgI"}],</v>
      </c>
      <c r="F459" s="1" t="str">
        <f>IFERROR(_xlfn.XLOOKUP(C459,Champions!J:J,Champions!K:K),"-")</f>
        <v>[{order:"458",result:"Barcelona 4-1 Arsenal",playerday:"Lionel Messi",year:"2010", category:"Champions",prow:["ARG","WC01","Played WC 2010"], pcolumn: ["Barcelona","ParisSG","MLSPla"],ylink:"https://www.youtube.com/watch?v=5m8OS0BydgI"}],</v>
      </c>
      <c r="G459" s="1" t="str">
        <f>IFERROR(_xlfn.XLOOKUP($C459,EuropaL!J:J,EuropaL!K:K),"-")</f>
        <v>-</v>
      </c>
      <c r="H459" s="1" t="str">
        <f>IFERROR(_xlfn.XLOOKUP($C459,WC!J:J,WC!K:K),"-")</f>
        <v>-</v>
      </c>
      <c r="I459" s="1" t="str">
        <f>IFERROR(_xlfn.XLOOKUP($C459,EURO!J:J,EURO!K:K),"-")</f>
        <v>-</v>
      </c>
      <c r="J459" s="1" t="str">
        <f>IFERROR(_xlfn.XLOOKUP($C459,Other!J:J,Other!K:K),"-")</f>
        <v>-</v>
      </c>
      <c r="K459" s="1" t="str">
        <f>IFERROR(_xlfn.XLOOKUP($C459,Premier!J:J,Premier!K:K),"-")</f>
        <v>-</v>
      </c>
      <c r="L459" s="1" t="str">
        <f>IFERROR(_xlfn.XLOOKUP($C459,LaLiga!K:K,LaLiga!L:L),"-")</f>
        <v>-</v>
      </c>
      <c r="M459" s="1" t="str">
        <f>IFERROR(_xlfn.XLOOKUP($C459,SerieA!J:J,SerieA!K:K),"-")</f>
        <v>-</v>
      </c>
    </row>
    <row r="460" spans="1:13" x14ac:dyDescent="0.35">
      <c r="A460" s="692">
        <f t="shared" si="20"/>
        <v>45726</v>
      </c>
      <c r="B460" s="5">
        <f t="shared" si="26"/>
        <v>1</v>
      </c>
      <c r="C460" s="9">
        <f t="shared" si="22"/>
        <v>459</v>
      </c>
      <c r="D460" s="6" t="str" cm="1">
        <f t="array" ref="D460">IFERROR(INDEX(F460:M460, MATCH(TRUE, F460:M460&lt;&gt;"-",0)),"")</f>
        <v>[{order:"459",result:"Arsenal 1-0 Porto",playerday:"David Raya",year:"2024", category:"Champions",prow:["PO","ESP","namehas_David"], pcolumn: ["Arsenal","Arsenal","Arsenal"],ylink:"https://www.youtube.com/watch?v=534ynJP5Jsg"}],</v>
      </c>
      <c r="E460" s="6" t="str">
        <f t="shared" si="27"/>
        <v>[{"order":"459","result":"Arsenal 1-0 Porto","playerday":"David Raya","year":"2024", "category":"Champions","prow":["PO","ESP","namehas_David"], "pcolumn": ["Arsenal","Arsenal","Arsenal"],"ylink":"https://www.youtube.com/watch?v=534ynJP5Jsg"}],</v>
      </c>
      <c r="F460" s="1" t="str">
        <f>IFERROR(_xlfn.XLOOKUP(C460,Champions!J:J,Champions!K:K),"-")</f>
        <v>[{order:"459",result:"Arsenal 1-0 Porto",playerday:"David Raya",year:"2024", category:"Champions",prow:["PO","ESP","namehas_David"], pcolumn: ["Arsenal","Arsenal","Arsenal"],ylink:"https://www.youtube.com/watch?v=534ynJP5Jsg"}],</v>
      </c>
      <c r="G460" s="1" t="str">
        <f>IFERROR(_xlfn.XLOOKUP($C460,EuropaL!J:J,EuropaL!K:K),"-")</f>
        <v>-</v>
      </c>
      <c r="H460" s="1" t="str">
        <f>IFERROR(_xlfn.XLOOKUP($C460,WC!J:J,WC!K:K),"-")</f>
        <v>-</v>
      </c>
      <c r="I460" s="1" t="str">
        <f>IFERROR(_xlfn.XLOOKUP($C460,EURO!J:J,EURO!K:K),"-")</f>
        <v>-</v>
      </c>
      <c r="J460" s="1" t="str">
        <f>IFERROR(_xlfn.XLOOKUP($C460,Other!J:J,Other!K:K),"-")</f>
        <v>-</v>
      </c>
      <c r="K460" s="1" t="str">
        <f>IFERROR(_xlfn.XLOOKUP($C460,Premier!J:J,Premier!K:K),"-")</f>
        <v>-</v>
      </c>
      <c r="L460" s="1" t="str">
        <f>IFERROR(_xlfn.XLOOKUP($C460,LaLiga!K:K,LaLiga!L:L),"-")</f>
        <v>-</v>
      </c>
      <c r="M460" s="1" t="str">
        <f>IFERROR(_xlfn.XLOOKUP($C460,SerieA!J:J,SerieA!K:K),"-")</f>
        <v>-</v>
      </c>
    </row>
    <row r="461" spans="1:13" x14ac:dyDescent="0.35">
      <c r="A461" s="692">
        <f t="shared" si="20"/>
        <v>45727</v>
      </c>
      <c r="B461" s="5">
        <f t="shared" si="26"/>
        <v>2</v>
      </c>
      <c r="C461" s="9">
        <f t="shared" si="22"/>
        <v>460</v>
      </c>
      <c r="D461" s="6" t="str" cm="1">
        <f t="array" ref="D461">IFERROR(INDEX(F461:M461, MATCH(TRUE, F461:M461&lt;&gt;"-",0)),"")</f>
        <v>[{order:"460",result:"Tenerife 4-3 R. Madrid",playerday:"Roberto Carlos",year:"1998", category:"LaLiga",prow:["DF","Real Madrid","LaLigaWin"], pcolumn: ["es9700","Fenerbahce","BRA"],ylink:"https://www.youtube.com/watch?v=JTukDpgpMtA"}],</v>
      </c>
      <c r="E461" s="6" t="str">
        <f t="shared" si="27"/>
        <v>[{"order":"460","result":"Tenerife 4-3 R. Madrid","playerday":"Roberto Carlos","year":"1998", "category":"LaLiga","prow":["DF","Real Madrid","LaLigaWin"], "pcolumn": ["es9700","Fenerbahce","BRA"],"ylink":"https://www.youtube.com/watch?v=JTukDpgpMtA"}],</v>
      </c>
      <c r="F461" s="1" t="str">
        <f>IFERROR(_xlfn.XLOOKUP(C461,Champions!J:J,Champions!K:K),"-")</f>
        <v>-</v>
      </c>
      <c r="G461" s="1" t="str">
        <f>IFERROR(_xlfn.XLOOKUP($C461,EuropaL!J:J,EuropaL!K:K),"-")</f>
        <v>-</v>
      </c>
      <c r="H461" s="1" t="str">
        <f>IFERROR(_xlfn.XLOOKUP($C461,WC!J:J,WC!K:K),"-")</f>
        <v>-</v>
      </c>
      <c r="I461" s="1" t="str">
        <f>IFERROR(_xlfn.XLOOKUP($C461,EURO!J:J,EURO!K:K),"-")</f>
        <v>-</v>
      </c>
      <c r="J461" s="1" t="str">
        <f>IFERROR(_xlfn.XLOOKUP($C461,Other!J:J,Other!K:K),"-")</f>
        <v>-</v>
      </c>
      <c r="K461" s="1" t="str">
        <f>IFERROR(_xlfn.XLOOKUP($C461,Premier!J:J,Premier!K:K),"-")</f>
        <v>-</v>
      </c>
      <c r="L461" s="1" t="str">
        <f>IFERROR(_xlfn.XLOOKUP($C461,LaLiga!K:K,LaLiga!L:L),"-")</f>
        <v>[{order:"460",result:"Tenerife 4-3 R. Madrid",playerday:"Roberto Carlos",year:"1998", category:"LaLiga",prow:["DF","Real Madrid","LaLigaWin"], pcolumn: ["es9700","Fenerbahce","BRA"],ylink:"https://www.youtube.com/watch?v=JTukDpgpMtA"}],</v>
      </c>
      <c r="M461" s="1" t="str">
        <f>IFERROR(_xlfn.XLOOKUP($C461,SerieA!J:J,SerieA!K:K),"-")</f>
        <v>-</v>
      </c>
    </row>
    <row r="462" spans="1:13" x14ac:dyDescent="0.35">
      <c r="A462" s="692">
        <f t="shared" si="20"/>
        <v>45728</v>
      </c>
      <c r="B462" s="5">
        <f t="shared" si="26"/>
        <v>3</v>
      </c>
      <c r="C462" s="9">
        <f t="shared" si="22"/>
        <v>461</v>
      </c>
      <c r="D462" s="6" t="str" cm="1">
        <f t="array" ref="D462">IFERROR(INDEX(F462:M462, MATCH(TRUE, F462:M462&lt;&gt;"-",0)),"")</f>
        <v>[{order:"461",result:"Milan 0-2 Inter",playerday:"Edin Džeko",year:"2023", category:"Champions",prow:["ChampionsWin","Roma","namehas_Z"], pcolumn: ["Inter","it2024","Man City"],ylink:"https://www.youtube.com/watch?v=ZqfrB6JN3Q0"}],</v>
      </c>
      <c r="E462" s="6" t="str">
        <f t="shared" si="27"/>
        <v>[{"order":"461","result":"Milan 0-2 Inter","playerday":"Edin Džeko","year":"2023", "category":"Champions","prow":["ChampionsWin","Roma","namehas_Z"], "pcolumn": ["Inter","it2024","Man City"],"ylink":"https://www.youtube.com/watch?v=ZqfrB6JN3Q0"}],</v>
      </c>
      <c r="F462" s="1" t="str">
        <f>IFERROR(_xlfn.XLOOKUP(C462,Champions!J:J,Champions!K:K),"-")</f>
        <v>[{order:"461",result:"Milan 0-2 Inter",playerday:"Edin Džeko",year:"2023", category:"Champions",prow:["ChampionsWin","Roma","namehas_Z"], pcolumn: ["Inter","it2024","Man City"],ylink:"https://www.youtube.com/watch?v=ZqfrB6JN3Q0"}],</v>
      </c>
      <c r="G462" s="1" t="str">
        <f>IFERROR(_xlfn.XLOOKUP($C462,EuropaL!J:J,EuropaL!K:K),"-")</f>
        <v>-</v>
      </c>
      <c r="H462" s="1" t="str">
        <f>IFERROR(_xlfn.XLOOKUP($C462,WC!J:J,WC!K:K),"-")</f>
        <v>-</v>
      </c>
      <c r="I462" s="1" t="str">
        <f>IFERROR(_xlfn.XLOOKUP($C462,EURO!J:J,EURO!K:K),"-")</f>
        <v>-</v>
      </c>
      <c r="J462" s="1" t="str">
        <f>IFERROR(_xlfn.XLOOKUP($C462,Other!J:J,Other!K:K),"-")</f>
        <v>-</v>
      </c>
      <c r="K462" s="1" t="str">
        <f>IFERROR(_xlfn.XLOOKUP($C462,Premier!J:J,Premier!K:K),"-")</f>
        <v>-</v>
      </c>
      <c r="L462" s="1" t="str">
        <f>IFERROR(_xlfn.XLOOKUP($C462,LaLiga!K:K,LaLiga!L:L),"-")</f>
        <v>-</v>
      </c>
      <c r="M462" s="1" t="str">
        <f>IFERROR(_xlfn.XLOOKUP($C462,SerieA!J:J,SerieA!K:K),"-")</f>
        <v>-</v>
      </c>
    </row>
    <row r="463" spans="1:13" x14ac:dyDescent="0.35">
      <c r="A463" s="692">
        <f t="shared" si="20"/>
        <v>45729</v>
      </c>
      <c r="B463" s="5">
        <f t="shared" si="26"/>
        <v>4</v>
      </c>
      <c r="C463" s="9">
        <f t="shared" si="22"/>
        <v>462</v>
      </c>
      <c r="D463" s="6" t="str" cm="1">
        <f t="array" ref="D463">IFERROR(INDEX(F463:M463, MATCH(TRUE, F463:M463&lt;&gt;"-",0)),"")</f>
        <v>[{order:"462",result:"Napoli 3-1 Como",playerday:"Scott McTominay",year:"2024", category:"SerieA",prow:["Man Utd","CC","namehas_M"], pcolumn: ["SCO","Napoli","startS"],ylink:"https://www.youtube.com/watch?v=gAH_yw9yKZU"}],</v>
      </c>
      <c r="E463" s="6" t="str">
        <f t="shared" si="27"/>
        <v>[{"order":"462","result":"Napoli 3-1 Como","playerday":"Scott McTominay","year":"2024", "category":"SerieA","prow":["Man Utd","CC","namehas_M"], "pcolumn": ["SCO","Napoli","startS"],"ylink":"https://www.youtube.com/watch?v=gAH_yw9yKZU"}],</v>
      </c>
      <c r="F463" s="1" t="str">
        <f>IFERROR(_xlfn.XLOOKUP(C463,Champions!J:J,Champions!K:K),"-")</f>
        <v>-</v>
      </c>
      <c r="G463" s="1" t="str">
        <f>IFERROR(_xlfn.XLOOKUP($C463,EuropaL!J:J,EuropaL!K:K),"-")</f>
        <v>-</v>
      </c>
      <c r="H463" s="1" t="str">
        <f>IFERROR(_xlfn.XLOOKUP($C463,WC!J:J,WC!K:K),"-")</f>
        <v>-</v>
      </c>
      <c r="I463" s="1" t="str">
        <f>IFERROR(_xlfn.XLOOKUP($C463,EURO!J:J,EURO!K:K),"-")</f>
        <v>-</v>
      </c>
      <c r="J463" s="1" t="str">
        <f>IFERROR(_xlfn.XLOOKUP($C463,Other!J:J,Other!K:K),"-")</f>
        <v>-</v>
      </c>
      <c r="K463" s="1" t="str">
        <f>IFERROR(_xlfn.XLOOKUP($C463,Premier!J:J,Premier!K:K),"-")</f>
        <v>-</v>
      </c>
      <c r="L463" s="1" t="str">
        <f>IFERROR(_xlfn.XLOOKUP($C463,LaLiga!K:K,LaLiga!L:L),"-")</f>
        <v>-</v>
      </c>
      <c r="M463" s="1" t="str">
        <f>IFERROR(_xlfn.XLOOKUP($C463,SerieA!J:J,SerieA!K:K),"-")</f>
        <v>[{order:"462",result:"Napoli 3-1 Como",playerday:"Scott McTominay",year:"2024", category:"SerieA",prow:["Man Utd","CC","namehas_M"], pcolumn: ["SCO","Napoli","startS"],ylink:"https://www.youtube.com/watch?v=gAH_yw9yKZU"}],</v>
      </c>
    </row>
    <row r="464" spans="1:13" x14ac:dyDescent="0.35">
      <c r="A464" s="738">
        <f t="shared" si="20"/>
        <v>45730</v>
      </c>
      <c r="B464" s="5">
        <f t="shared" si="26"/>
        <v>5</v>
      </c>
      <c r="C464" s="9">
        <f t="shared" si="22"/>
        <v>463</v>
      </c>
      <c r="D464" s="6" t="str" cm="1">
        <f t="array" ref="D464">IFERROR(INDEX(F464:M464, MATCH(TRUE, F464:M464&lt;&gt;"-",0)),"")</f>
        <v>[{order:"463",result:"Monaco 0-1 Rangers",playerday:"Giovanni van Bronckhorst",year:"2000", category:"Champions",prow:["CC","DF","NED"], pcolumn: ["Barcelona","Feyenoord","Rangers"],ylink:"https://www.youtube.com/watch?v=khEoNiVoRTY"}],</v>
      </c>
      <c r="E464" s="6" t="str">
        <f t="shared" si="27"/>
        <v>[{"order":"463","result":"Monaco 0-1 Rangers","playerday":"Giovanni van Bronckhorst","year":"2000", "category":"Champions","prow":["CC","DF","NED"], "pcolumn": ["Barcelona","Feyenoord","Rangers"],"ylink":"https://www.youtube.com/watch?v=khEoNiVoRTY"}],</v>
      </c>
      <c r="F464" s="1" t="str">
        <f>IFERROR(_xlfn.XLOOKUP(C464,Champions!J:J,Champions!K:K),"-")</f>
        <v>[{order:"463",result:"Monaco 0-1 Rangers",playerday:"Giovanni van Bronckhorst",year:"2000", category:"Champions",prow:["CC","DF","NED"], pcolumn: ["Barcelona","Feyenoord","Rangers"],ylink:"https://www.youtube.com/watch?v=khEoNiVoRTY"}],</v>
      </c>
      <c r="G464" s="1" t="str">
        <f>IFERROR(_xlfn.XLOOKUP($C464,EuropaL!J:J,EuropaL!K:K),"-")</f>
        <v>-</v>
      </c>
      <c r="H464" s="1" t="str">
        <f>IFERROR(_xlfn.XLOOKUP($C464,WC!J:J,WC!K:K),"-")</f>
        <v>-</v>
      </c>
      <c r="I464" s="1" t="str">
        <f>IFERROR(_xlfn.XLOOKUP($C464,EURO!J:J,EURO!K:K),"-")</f>
        <v>-</v>
      </c>
      <c r="J464" s="1" t="str">
        <f>IFERROR(_xlfn.XLOOKUP($C464,Other!J:J,Other!K:K),"-")</f>
        <v>-</v>
      </c>
      <c r="K464" s="1" t="str">
        <f>IFERROR(_xlfn.XLOOKUP($C464,Premier!J:J,Premier!K:K),"-")</f>
        <v>-</v>
      </c>
      <c r="L464" s="1" t="str">
        <f>IFERROR(_xlfn.XLOOKUP($C464,LaLiga!K:K,LaLiga!L:L),"-")</f>
        <v>-</v>
      </c>
      <c r="M464" s="1" t="str">
        <f>IFERROR(_xlfn.XLOOKUP($C464,SerieA!J:J,SerieA!K:K),"-")</f>
        <v>-</v>
      </c>
    </row>
    <row r="465" spans="1:13" x14ac:dyDescent="0.35">
      <c r="A465" s="738">
        <f t="shared" si="20"/>
        <v>45731</v>
      </c>
      <c r="B465" s="5">
        <f t="shared" si="26"/>
        <v>6</v>
      </c>
      <c r="C465" s="9">
        <f t="shared" si="22"/>
        <v>464</v>
      </c>
      <c r="D465" s="6" t="str" cm="1">
        <f t="array" ref="D465">IFERROR(INDEX(F465:M465, MATCH(TRUE, F465:M465&lt;&gt;"-",0)),"")</f>
        <v>[{order:"464",result:"Arsenal 1-2 Man Utd",playerday:"Ryan Giggs",year:"1999", category:"Premier League",prow:["ChampionsWin","CC","Premier"], pcolumn: ["WAL","Man Utd_matches_300-1000","Man Utd_goals_50-500"],ylink:"https://youtu.be/XgPJ8g05qOw?si=-9gdzrqc_7f3gFYt&amp;t=199"}],</v>
      </c>
      <c r="E465" s="6" t="str">
        <f t="shared" si="27"/>
        <v>[{"order":"464","result":"Arsenal 1-2 Man Utd","playerday":"Ryan Giggs","year":"1999", "category":"Premier League","prow":["ChampionsWin","CC","Premier"], "pcolumn": ["WAL","Man Utd_matches_300-1000","Man Utd_goals_50-500"],"ylink":"https://youtu.be/XgPJ8g05qOw?si=-9gdzrqc_7f3gFYt&amp;t=199"}],</v>
      </c>
      <c r="F465" s="1" t="str">
        <f>IFERROR(_xlfn.XLOOKUP(C465,Champions!J:J,Champions!K:K),"-")</f>
        <v>-</v>
      </c>
      <c r="G465" s="1" t="str">
        <f>IFERROR(_xlfn.XLOOKUP($C465,EuropaL!J:J,EuropaL!K:K),"-")</f>
        <v>-</v>
      </c>
      <c r="H465" s="1" t="str">
        <f>IFERROR(_xlfn.XLOOKUP($C465,WC!J:J,WC!K:K),"-")</f>
        <v>-</v>
      </c>
      <c r="I465" s="1" t="str">
        <f>IFERROR(_xlfn.XLOOKUP($C465,EURO!J:J,EURO!K:K),"-")</f>
        <v>-</v>
      </c>
      <c r="J465" s="1" t="str">
        <f>IFERROR(_xlfn.XLOOKUP($C465,Other!J:J,Other!K:K),"-")</f>
        <v>-</v>
      </c>
      <c r="K465" s="1" t="str">
        <f>IFERROR(_xlfn.XLOOKUP($C465,Premier!J:J,Premier!K:K),"-")</f>
        <v>[{order:"464",result:"Arsenal 1-2 Man Utd",playerday:"Ryan Giggs",year:"1999", category:"Premier League",prow:["ChampionsWin","CC","Premier"], pcolumn: ["WAL","Man Utd_matches_300-1000","Man Utd_goals_50-500"],ylink:"https://youtu.be/XgPJ8g05qOw?si=-9gdzrqc_7f3gFYt&amp;t=199"}],</v>
      </c>
      <c r="L465" s="1" t="str">
        <f>IFERROR(_xlfn.XLOOKUP($C465,LaLiga!K:K,LaLiga!L:L),"-")</f>
        <v>-</v>
      </c>
      <c r="M465" s="1" t="str">
        <f>IFERROR(_xlfn.XLOOKUP($C465,SerieA!J:J,SerieA!K:K),"-")</f>
        <v>-</v>
      </c>
    </row>
    <row r="466" spans="1:13" x14ac:dyDescent="0.35">
      <c r="A466" s="738">
        <f t="shared" si="20"/>
        <v>45732</v>
      </c>
      <c r="B466" s="5">
        <f t="shared" si="26"/>
        <v>7</v>
      </c>
      <c r="C466" s="9">
        <f t="shared" si="22"/>
        <v>465</v>
      </c>
      <c r="D466" s="6" t="str" cm="1">
        <f t="array" ref="D466">IFERROR(INDEX(F466:M466, MATCH(TRUE, F466:M466&lt;&gt;"-",0)),"")</f>
        <v>[{order:"465",result:"Sampdoria 3-0 Napoli",playerday:"Fabio Quagliarella",year:"2018", category:"SerieA",prow:["DL","ITA","it1520"], pcolumn: ["Udinese","Juventus","Napoli"],ylink:"https://www.youtube.com/watch?v=7yyA5Fbn7m8"}],</v>
      </c>
      <c r="E466" s="6" t="str">
        <f t="shared" si="27"/>
        <v>[{"order":"465","result":"Sampdoria 3-0 Napoli","playerday":"Fabio Quagliarella","year":"2018", "category":"SerieA","prow":["DL","ITA","it1520"], "pcolumn": ["Udinese","Juventus","Napoli"],"ylink":"https://www.youtube.com/watch?v=7yyA5Fbn7m8"}],</v>
      </c>
      <c r="F466" s="1" t="str">
        <f>IFERROR(_xlfn.XLOOKUP(C466,Champions!J:J,Champions!K:K),"-")</f>
        <v>-</v>
      </c>
      <c r="G466" s="1" t="str">
        <f>IFERROR(_xlfn.XLOOKUP($C466,EuropaL!J:J,EuropaL!K:K),"-")</f>
        <v>-</v>
      </c>
      <c r="H466" s="1" t="str">
        <f>IFERROR(_xlfn.XLOOKUP($C466,WC!J:J,WC!K:K),"-")</f>
        <v>-</v>
      </c>
      <c r="I466" s="1" t="str">
        <f>IFERROR(_xlfn.XLOOKUP($C466,EURO!J:J,EURO!K:K),"-")</f>
        <v>-</v>
      </c>
      <c r="J466" s="1" t="str">
        <f>IFERROR(_xlfn.XLOOKUP($C466,Other!J:J,Other!K:K),"-")</f>
        <v>-</v>
      </c>
      <c r="K466" s="1" t="str">
        <f>IFERROR(_xlfn.XLOOKUP($C466,Premier!J:J,Premier!K:K),"-")</f>
        <v>-</v>
      </c>
      <c r="L466" s="1" t="str">
        <f>IFERROR(_xlfn.XLOOKUP($C466,LaLiga!K:K,LaLiga!L:L),"-")</f>
        <v>-</v>
      </c>
      <c r="M466" s="1" t="str">
        <f>IFERROR(_xlfn.XLOOKUP($C466,SerieA!J:J,SerieA!K:K),"-")</f>
        <v>[{order:"465",result:"Sampdoria 3-0 Napoli",playerday:"Fabio Quagliarella",year:"2018", category:"SerieA",prow:["DL","ITA","it1520"], pcolumn: ["Udinese","Juventus","Napoli"],ylink:"https://www.youtube.com/watch?v=7yyA5Fbn7m8"}],</v>
      </c>
    </row>
    <row r="467" spans="1:13" x14ac:dyDescent="0.35">
      <c r="A467" s="738">
        <f t="shared" si="20"/>
        <v>45733</v>
      </c>
      <c r="B467" s="5">
        <f t="shared" si="26"/>
        <v>1</v>
      </c>
      <c r="C467" s="9">
        <f t="shared" si="22"/>
        <v>466</v>
      </c>
      <c r="D467" s="6" t="str" cm="1">
        <f t="array" ref="D467">IFERROR(INDEX(F467:M467, MATCH(TRUE, F467:M467&lt;&gt;"-",0)),"")</f>
        <v>[{order:"466",result:"Ajax 1-4 R. Madrid",playerday:"Karim Benzema",year:"2012", category:"Champions",prow:["FRA","Real Madrid","Lyon"], pcolumn: ["namehas_K","namehas_B","ChampionsWin"],ylink:"https://www.youtube.com/watch?v=bKyuX-O2GJE"}],</v>
      </c>
      <c r="E467" s="6" t="str">
        <f t="shared" si="27"/>
        <v>[{"order":"466","result":"Ajax 1-4 R. Madrid","playerday":"Karim Benzema","year":"2012", "category":"Champions","prow":["FRA","Real Madrid","Lyon"], "pcolumn": ["namehas_K","namehas_B","ChampionsWin"],"ylink":"https://www.youtube.com/watch?v=bKyuX-O2GJE"}],</v>
      </c>
      <c r="F467" s="1" t="str">
        <f>IFERROR(_xlfn.XLOOKUP(C467,Champions!J:J,Champions!K:K),"-")</f>
        <v>[{order:"466",result:"Ajax 1-4 R. Madrid",playerday:"Karim Benzema",year:"2012", category:"Champions",prow:["FRA","Real Madrid","Lyon"], pcolumn: ["namehas_K","namehas_B","ChampionsWin"],ylink:"https://www.youtube.com/watch?v=bKyuX-O2GJE"}],</v>
      </c>
      <c r="G467" s="1" t="str">
        <f>IFERROR(_xlfn.XLOOKUP($C467,EuropaL!J:J,EuropaL!K:K),"-")</f>
        <v>-</v>
      </c>
      <c r="H467" s="1" t="str">
        <f>IFERROR(_xlfn.XLOOKUP($C467,WC!J:J,WC!K:K),"-")</f>
        <v>-</v>
      </c>
      <c r="I467" s="1" t="str">
        <f>IFERROR(_xlfn.XLOOKUP($C467,EURO!J:J,EURO!K:K),"-")</f>
        <v>-</v>
      </c>
      <c r="J467" s="1" t="str">
        <f>IFERROR(_xlfn.XLOOKUP($C467,Other!J:J,Other!K:K),"-")</f>
        <v>-</v>
      </c>
      <c r="K467" s="1" t="str">
        <f>IFERROR(_xlfn.XLOOKUP($C467,Premier!J:J,Premier!K:K),"-")</f>
        <v>-</v>
      </c>
      <c r="L467" s="1" t="str">
        <f>IFERROR(_xlfn.XLOOKUP($C467,LaLiga!K:K,LaLiga!L:L),"-")</f>
        <v>-</v>
      </c>
      <c r="M467" s="1" t="str">
        <f>IFERROR(_xlfn.XLOOKUP($C467,SerieA!J:J,SerieA!K:K),"-")</f>
        <v>-</v>
      </c>
    </row>
    <row r="468" spans="1:13" x14ac:dyDescent="0.35">
      <c r="A468" s="738">
        <f t="shared" si="20"/>
        <v>45734</v>
      </c>
      <c r="B468" s="5">
        <f t="shared" si="26"/>
        <v>2</v>
      </c>
      <c r="C468" s="9">
        <f t="shared" si="22"/>
        <v>467</v>
      </c>
      <c r="D468" s="6" t="str" cm="1">
        <f t="array" ref="D468">IFERROR(INDEX(F468:M468, MATCH(TRUE, F468:M468&lt;&gt;"-",0)),"")</f>
        <v>[{order:"467",result:"Bayern 1-1 Hamburg",playerday:"Patrik Andersson",year:"2001", category:"Other",prow:["DF","DF","DF"], pcolumn: ["ge9700","Bayern","SWE"],ylink:"https://www.youtube.com/watch?v=bQsr_mZjgaA"}],</v>
      </c>
      <c r="E468" s="6" t="str">
        <f t="shared" si="27"/>
        <v>[{"order":"467","result":"Bayern 1-1 Hamburg","playerday":"Patrik Andersson","year":"2001", "category":"Other","prow":["DF","DF","DF"], "pcolumn": ["ge9700","Bayern","SWE"],"ylink":"https://www.youtube.com/watch?v=bQsr_mZjgaA"}],</v>
      </c>
      <c r="F468" s="1" t="str">
        <f>IFERROR(_xlfn.XLOOKUP(C468,Champions!J:J,Champions!K:K),"-")</f>
        <v>-</v>
      </c>
      <c r="G468" s="1" t="str">
        <f>IFERROR(_xlfn.XLOOKUP($C468,EuropaL!J:J,EuropaL!K:K),"-")</f>
        <v>-</v>
      </c>
      <c r="H468" s="1" t="str">
        <f>IFERROR(_xlfn.XLOOKUP($C468,WC!J:J,WC!K:K),"-")</f>
        <v>-</v>
      </c>
      <c r="I468" s="1" t="str">
        <f>IFERROR(_xlfn.XLOOKUP($C468,EURO!J:J,EURO!K:K),"-")</f>
        <v>-</v>
      </c>
      <c r="J468" s="1" t="str">
        <f>IFERROR(_xlfn.XLOOKUP($C468,Other!J:J,Other!K:K),"-")</f>
        <v>[{order:"467",result:"Bayern 1-1 Hamburg",playerday:"Patrik Andersson",year:"2001", category:"Other",prow:["DF","DF","DF"], pcolumn: ["ge9700","Bayern","SWE"],ylink:"https://www.youtube.com/watch?v=bQsr_mZjgaA"}],</v>
      </c>
      <c r="K468" s="1" t="str">
        <f>IFERROR(_xlfn.XLOOKUP($C468,Premier!J:J,Premier!K:K),"-")</f>
        <v>-</v>
      </c>
      <c r="L468" s="1" t="str">
        <f>IFERROR(_xlfn.XLOOKUP($C468,LaLiga!K:K,LaLiga!L:L),"-")</f>
        <v>-</v>
      </c>
      <c r="M468" s="1" t="str">
        <f>IFERROR(_xlfn.XLOOKUP($C468,SerieA!J:J,SerieA!K:K),"-")</f>
        <v>-</v>
      </c>
    </row>
    <row r="469" spans="1:13" x14ac:dyDescent="0.35">
      <c r="A469" s="738">
        <f t="shared" si="20"/>
        <v>45735</v>
      </c>
      <c r="B469" s="5">
        <f t="shared" si="26"/>
        <v>3</v>
      </c>
      <c r="C469" s="9">
        <f t="shared" si="22"/>
        <v>468</v>
      </c>
      <c r="D469" s="6" t="str" cm="1">
        <f t="array" ref="D469">IFERROR(INDEX(F469:M469, MATCH(TRUE, F469:M469&lt;&gt;"-",0)),"")</f>
        <v>[{order:"468",result:"QPR 2-1 Fulham",playerday:"Adel Taarabt",year:"2012", category:"Other",prow:["CC","CC","CC"], pcolumn: ["MAR","Tottenham","Benfica"],ylink:"https://www.youtube.com/watch?v=4Hz_4LRxtvM"}],</v>
      </c>
      <c r="E469" s="6" t="str">
        <f t="shared" si="27"/>
        <v>[{"order":"468","result":"QPR 2-1 Fulham","playerday":"Adel Taarabt","year":"2012", "category":"Other","prow":["CC","CC","CC"], "pcolumn": ["MAR","Tottenham","Benfica"],"ylink":"https://www.youtube.com/watch?v=4Hz_4LRxtvM"}],</v>
      </c>
      <c r="F469" s="1" t="str">
        <f>IFERROR(_xlfn.XLOOKUP(C469,Champions!J:J,Champions!K:K),"-")</f>
        <v>-</v>
      </c>
      <c r="G469" s="1" t="str">
        <f>IFERROR(_xlfn.XLOOKUP($C469,EuropaL!J:J,EuropaL!K:K),"-")</f>
        <v>-</v>
      </c>
      <c r="H469" s="1" t="str">
        <f>IFERROR(_xlfn.XLOOKUP($C469,WC!J:J,WC!K:K),"-")</f>
        <v>-</v>
      </c>
      <c r="I469" s="1" t="str">
        <f>IFERROR(_xlfn.XLOOKUP($C469,EURO!J:J,EURO!K:K),"-")</f>
        <v>-</v>
      </c>
      <c r="J469" s="1" t="str">
        <f>IFERROR(_xlfn.XLOOKUP($C469,Other!J:J,Other!K:K),"-")</f>
        <v>[{order:"468",result:"QPR 2-1 Fulham",playerday:"Adel Taarabt",year:"2012", category:"Other",prow:["CC","CC","CC"], pcolumn: ["MAR","Tottenham","Benfica"],ylink:"https://www.youtube.com/watch?v=4Hz_4LRxtvM"}],</v>
      </c>
      <c r="K469" s="1" t="str">
        <f>IFERROR(_xlfn.XLOOKUP($C469,Premier!J:J,Premier!K:K),"-")</f>
        <v>-</v>
      </c>
      <c r="L469" s="1" t="str">
        <f>IFERROR(_xlfn.XLOOKUP($C469,LaLiga!K:K,LaLiga!L:L),"-")</f>
        <v>-</v>
      </c>
      <c r="M469" s="1" t="str">
        <f>IFERROR(_xlfn.XLOOKUP($C469,SerieA!J:J,SerieA!K:K),"-")</f>
        <v>-</v>
      </c>
    </row>
    <row r="470" spans="1:13" x14ac:dyDescent="0.35">
      <c r="A470" s="738">
        <f t="shared" si="20"/>
        <v>45736</v>
      </c>
      <c r="B470" s="5">
        <f t="shared" si="26"/>
        <v>4</v>
      </c>
      <c r="C470" s="9">
        <f t="shared" si="22"/>
        <v>469</v>
      </c>
      <c r="D470" s="6" t="str" cm="1">
        <f t="array" ref="D470">IFERROR(INDEX(F470:M470, MATCH(TRUE, F470:M470&lt;&gt;"-",0)),"")</f>
        <v>[{order:"469",result:"Stoke 1-1 Southampton",playerday:"Asmir Begović",year:"2013", category:"Premier League",prow:["BIH","Chelsea","PO"], pcolumn: ["namehas_e","namehas_o","namehas_i"],ylink:"https://youtu.be/PflKuuTkp6o?si=z3p76tIGnLZER2tl&amp;t=275"}],</v>
      </c>
      <c r="E470" s="6" t="str">
        <f t="shared" si="27"/>
        <v>[{"order":"469","result":"Stoke 1-1 Southampton","playerday":"Asmir Begović","year":"2013", "category":"Premier League","prow":["BIH","Chelsea","PO"], "pcolumn": ["namehas_e","namehas_o","namehas_i"],"ylink":"https://youtu.be/PflKuuTkp6o?si=z3p76tIGnLZER2tl&amp;t=275"}],</v>
      </c>
      <c r="F470" s="1" t="str">
        <f>IFERROR(_xlfn.XLOOKUP(C470,Champions!J:J,Champions!K:K),"-")</f>
        <v>-</v>
      </c>
      <c r="G470" s="1" t="str">
        <f>IFERROR(_xlfn.XLOOKUP($C470,EuropaL!J:J,EuropaL!K:K),"-")</f>
        <v>-</v>
      </c>
      <c r="H470" s="1" t="str">
        <f>IFERROR(_xlfn.XLOOKUP($C470,WC!J:J,WC!K:K),"-")</f>
        <v>-</v>
      </c>
      <c r="I470" s="1" t="str">
        <f>IFERROR(_xlfn.XLOOKUP($C470,EURO!J:J,EURO!K:K),"-")</f>
        <v>-</v>
      </c>
      <c r="J470" s="1" t="str">
        <f>IFERROR(_xlfn.XLOOKUP($C470,Other!J:J,Other!K:K),"-")</f>
        <v>-</v>
      </c>
      <c r="K470" s="1" t="str">
        <f>IFERROR(_xlfn.XLOOKUP($C470,Premier!J:J,Premier!K:K),"-")</f>
        <v>[{order:"469",result:"Stoke 1-1 Southampton",playerday:"Asmir Begović",year:"2013", category:"Premier League",prow:["BIH","Chelsea","PO"], pcolumn: ["namehas_e","namehas_o","namehas_i"],ylink:"https://youtu.be/PflKuuTkp6o?si=z3p76tIGnLZER2tl&amp;t=275"}],</v>
      </c>
      <c r="L470" s="1" t="str">
        <f>IFERROR(_xlfn.XLOOKUP($C470,LaLiga!K:K,LaLiga!L:L),"-")</f>
        <v>-</v>
      </c>
      <c r="M470" s="1" t="str">
        <f>IFERROR(_xlfn.XLOOKUP($C470,SerieA!J:J,SerieA!K:K),"-")</f>
        <v>-</v>
      </c>
    </row>
    <row r="471" spans="1:13" x14ac:dyDescent="0.35">
      <c r="A471" s="738">
        <f t="shared" si="20"/>
        <v>45737</v>
      </c>
      <c r="B471" s="5">
        <f t="shared" si="26"/>
        <v>5</v>
      </c>
      <c r="C471" s="9">
        <f t="shared" si="22"/>
        <v>470</v>
      </c>
      <c r="D471" s="6" t="str" cm="1">
        <f t="array" ref="D471">IFERROR(INDEX(F471:M471, MATCH(TRUE, F471:M471&lt;&gt;"-",0)),"")</f>
        <v>[{order:"470",result:"Man Utd 3-1 Southampton",playerday:"Amad Diallo",year:"2025", category:"Premier League",prow:["DL","DL","DL"], pcolumn: ["Man Utd","CIV","namehas_LL"],ylink:"https://www.youtube.com/watch?v=i3_NhCfLdUs"}],</v>
      </c>
      <c r="E471" s="6" t="str">
        <f t="shared" si="27"/>
        <v>[{"order":"470","result":"Man Utd 3-1 Southampton","playerday":"Amad Diallo","year":"2025", "category":"Premier League","prow":["DL","DL","DL"], "pcolumn": ["Man Utd","CIV","namehas_LL"],"ylink":"https://www.youtube.com/watch?v=i3_NhCfLdUs"}],</v>
      </c>
      <c r="F471" s="1" t="str">
        <f>IFERROR(_xlfn.XLOOKUP(C471,Champions!J:J,Champions!K:K),"-")</f>
        <v>-</v>
      </c>
      <c r="G471" s="1" t="str">
        <f>IFERROR(_xlfn.XLOOKUP($C471,EuropaL!J:J,EuropaL!K:K),"-")</f>
        <v>-</v>
      </c>
      <c r="H471" s="1" t="str">
        <f>IFERROR(_xlfn.XLOOKUP($C471,WC!J:J,WC!K:K),"-")</f>
        <v>-</v>
      </c>
      <c r="I471" s="1" t="str">
        <f>IFERROR(_xlfn.XLOOKUP($C471,EURO!J:J,EURO!K:K),"-")</f>
        <v>-</v>
      </c>
      <c r="J471" s="1" t="str">
        <f>IFERROR(_xlfn.XLOOKUP($C471,Other!J:J,Other!K:K),"-")</f>
        <v>-</v>
      </c>
      <c r="K471" s="1" t="str">
        <f>IFERROR(_xlfn.XLOOKUP($C471,Premier!J:J,Premier!K:K),"-")</f>
        <v>[{order:"470",result:"Man Utd 3-1 Southampton",playerday:"Amad Diallo",year:"2025", category:"Premier League",prow:["DL","DL","DL"], pcolumn: ["Man Utd","CIV","namehas_LL"],ylink:"https://www.youtube.com/watch?v=i3_NhCfLdUs"}],</v>
      </c>
      <c r="L471" s="1" t="str">
        <f>IFERROR(_xlfn.XLOOKUP($C471,LaLiga!K:K,LaLiga!L:L),"-")</f>
        <v>-</v>
      </c>
      <c r="M471" s="1" t="str">
        <f>IFERROR(_xlfn.XLOOKUP($C471,SerieA!J:J,SerieA!K:K),"-")</f>
        <v>-</v>
      </c>
    </row>
    <row r="472" spans="1:13" x14ac:dyDescent="0.35">
      <c r="A472" s="738">
        <f t="shared" si="20"/>
        <v>45738</v>
      </c>
      <c r="B472" s="5">
        <f t="shared" ref="B472:B522" si="29">WEEKDAY(A472,2)</f>
        <v>6</v>
      </c>
      <c r="C472" s="9">
        <f t="shared" si="22"/>
        <v>471</v>
      </c>
      <c r="D472" s="6" t="str" cm="1">
        <f t="array" ref="D472">IFERROR(INDEX(F472:M472, MATCH(TRUE, F472:M472&lt;&gt;"-",0)),"")</f>
        <v>[{order:"471",result:"Germany 2-2 Ghana",playerday:"Asamoah Gyan",year:"2014", category:"World Cup",prow:["Played WC 2006","DL","af1520"], pcolumn: ["GHA","Played WC 2010","Played WC 2014"],ylink:"https://www.youtube.com/watch?v=blODTcOFiB8"}],</v>
      </c>
      <c r="E472" s="6" t="str">
        <f t="shared" si="27"/>
        <v>[{"order":"471","result":"Germany 2-2 Ghana","playerday":"Asamoah Gyan","year":"2014", "category":"World Cup","prow":["Played WC 2006","DL","af1520"], "pcolumn": ["GHA","Played WC 2010","Played WC 2014"],"ylink":"https://www.youtube.com/watch?v=blODTcOFiB8"}],</v>
      </c>
      <c r="F472" s="1" t="str">
        <f>IFERROR(_xlfn.XLOOKUP(C472,Champions!J:J,Champions!K:K),"-")</f>
        <v>-</v>
      </c>
      <c r="G472" s="1" t="str">
        <f>IFERROR(_xlfn.XLOOKUP($C472,EuropaL!J:J,EuropaL!K:K),"-")</f>
        <v>-</v>
      </c>
      <c r="H472" s="1" t="str">
        <f>IFERROR(_xlfn.XLOOKUP($C472,WC!J:J,WC!K:K),"-")</f>
        <v>[{order:"471",result:"Germany 2-2 Ghana",playerday:"Asamoah Gyan",year:"2014", category:"World Cup",prow:["Played WC 2006","DL","af1520"], pcolumn: ["GHA","Played WC 2010","Played WC 2014"],ylink:"https://www.youtube.com/watch?v=blODTcOFiB8"}],</v>
      </c>
      <c r="I472" s="1" t="str">
        <f>IFERROR(_xlfn.XLOOKUP($C472,EURO!J:J,EURO!K:K),"-")</f>
        <v>-</v>
      </c>
      <c r="J472" s="1" t="str">
        <f>IFERROR(_xlfn.XLOOKUP($C472,Other!J:J,Other!K:K),"-")</f>
        <v>-</v>
      </c>
      <c r="K472" s="1" t="str">
        <f>IFERROR(_xlfn.XLOOKUP($C472,Premier!J:J,Premier!K:K),"-")</f>
        <v>-</v>
      </c>
      <c r="L472" s="1" t="str">
        <f>IFERROR(_xlfn.XLOOKUP($C472,LaLiga!K:K,LaLiga!L:L),"-")</f>
        <v>-</v>
      </c>
      <c r="M472" s="1" t="str">
        <f>IFERROR(_xlfn.XLOOKUP($C472,SerieA!J:J,SerieA!K:K),"-")</f>
        <v>-</v>
      </c>
    </row>
    <row r="473" spans="1:13" x14ac:dyDescent="0.35">
      <c r="A473" s="738">
        <f t="shared" si="20"/>
        <v>45739</v>
      </c>
      <c r="B473" s="5">
        <f t="shared" si="29"/>
        <v>7</v>
      </c>
      <c r="C473" s="9">
        <f t="shared" si="22"/>
        <v>472</v>
      </c>
      <c r="D473" s="6" t="str" cm="1">
        <f t="array" ref="D473">IFERROR(INDEX(F473:M473, MATCH(TRUE, F473:M473&lt;&gt;"-",0)),"")</f>
        <v>[{order:"472",result:"Porto 4-0 Basel",playerday:"Casemiro",year:"2015", category:"Champions",prow:["Porto","Real Madrid","ChampionsWin"], pcolumn: ["Man Utd","words1","BRA"],ylink:"https://youtu.be/seTn44yoPZk?si=F5FcK6CmyUtDiOAv&amp;t=31"}],</v>
      </c>
      <c r="E473" s="6" t="str">
        <f t="shared" si="27"/>
        <v>[{"order":"472","result":"Porto 4-0 Basel","playerday":"Casemiro","year":"2015", "category":"Champions","prow":["Porto","Real Madrid","ChampionsWin"], "pcolumn": ["Man Utd","words1","BRA"],"ylink":"https://youtu.be/seTn44yoPZk?si=F5FcK6CmyUtDiOAv&amp;t=31"}],</v>
      </c>
      <c r="F473" s="1" t="str">
        <f>IFERROR(_xlfn.XLOOKUP(C473,Champions!J:J,Champions!K:K),"-")</f>
        <v>[{order:"472",result:"Porto 4-0 Basel",playerday:"Casemiro",year:"2015", category:"Champions",prow:["Porto","Real Madrid","ChampionsWin"], pcolumn: ["Man Utd","words1","BRA"],ylink:"https://youtu.be/seTn44yoPZk?si=F5FcK6CmyUtDiOAv&amp;t=31"}],</v>
      </c>
      <c r="G473" s="1" t="str">
        <f>IFERROR(_xlfn.XLOOKUP($C473,EuropaL!J:J,EuropaL!K:K),"-")</f>
        <v>-</v>
      </c>
      <c r="H473" s="1" t="str">
        <f>IFERROR(_xlfn.XLOOKUP($C473,WC!J:J,WC!K:K),"-")</f>
        <v>-</v>
      </c>
      <c r="I473" s="1" t="str">
        <f>IFERROR(_xlfn.XLOOKUP($C473,EURO!J:J,EURO!K:K),"-")</f>
        <v>-</v>
      </c>
      <c r="J473" s="1" t="str">
        <f>IFERROR(_xlfn.XLOOKUP($C473,Other!J:J,Other!K:K),"-")</f>
        <v>-</v>
      </c>
      <c r="K473" s="1" t="str">
        <f>IFERROR(_xlfn.XLOOKUP($C473,Premier!J:J,Premier!K:K),"-")</f>
        <v>-</v>
      </c>
      <c r="L473" s="1" t="str">
        <f>IFERROR(_xlfn.XLOOKUP($C473,LaLiga!K:K,LaLiga!L:L),"-")</f>
        <v>-</v>
      </c>
      <c r="M473" s="1" t="str">
        <f>IFERROR(_xlfn.XLOOKUP($C473,SerieA!J:J,SerieA!K:K),"-")</f>
        <v>-</v>
      </c>
    </row>
    <row r="474" spans="1:13" x14ac:dyDescent="0.35">
      <c r="A474" s="738">
        <f t="shared" si="20"/>
        <v>45740</v>
      </c>
      <c r="B474" s="5">
        <f t="shared" si="29"/>
        <v>1</v>
      </c>
      <c r="C474" s="9">
        <f t="shared" si="22"/>
        <v>473</v>
      </c>
      <c r="D474" s="6" t="str" cm="1">
        <f t="array" ref="D474">IFERROR(INDEX(F474:M474, MATCH(TRUE, F474:M474&lt;&gt;"-",0)),"")</f>
        <v>[{order:"473",result:"Inter 1-3 Roma",playerday:"Radja Nainggolan",year:"2017", category:"SerieA",prow:["Inter","BEL","CC"], pcolumn: ["Roma","it1520","SerieAWin"],ylink:"https://youtu.be/DRAyEzsQ_d8?si=35b46f3NzlpzrL6d&amp;t=67"}],</v>
      </c>
      <c r="E474" s="6" t="str">
        <f t="shared" si="27"/>
        <v>[{"order":"473","result":"Inter 1-3 Roma","playerday":"Radja Nainggolan","year":"2017", "category":"SerieA","prow":["Inter","BEL","CC"], "pcolumn": ["Roma","it1520","SerieAWin"],"ylink":"https://youtu.be/DRAyEzsQ_d8?si=35b46f3NzlpzrL6d&amp;t=67"}],</v>
      </c>
      <c r="F474" s="1" t="str">
        <f>IFERROR(_xlfn.XLOOKUP(C474,Champions!J:J,Champions!K:K),"-")</f>
        <v>-</v>
      </c>
      <c r="G474" s="1" t="str">
        <f>IFERROR(_xlfn.XLOOKUP($C474,EuropaL!J:J,EuropaL!K:K),"-")</f>
        <v>-</v>
      </c>
      <c r="H474" s="1" t="str">
        <f>IFERROR(_xlfn.XLOOKUP($C474,WC!J:J,WC!K:K),"-")</f>
        <v>-</v>
      </c>
      <c r="I474" s="1" t="str">
        <f>IFERROR(_xlfn.XLOOKUP($C474,EURO!J:J,EURO!K:K),"-")</f>
        <v>-</v>
      </c>
      <c r="J474" s="1" t="str">
        <f>IFERROR(_xlfn.XLOOKUP($C474,Other!J:J,Other!K:K),"-")</f>
        <v>-</v>
      </c>
      <c r="K474" s="1" t="str">
        <f>IFERROR(_xlfn.XLOOKUP($C474,Premier!J:J,Premier!K:K),"-")</f>
        <v>-</v>
      </c>
      <c r="L474" s="1" t="str">
        <f>IFERROR(_xlfn.XLOOKUP($C474,LaLiga!K:K,LaLiga!L:L),"-")</f>
        <v>-</v>
      </c>
      <c r="M474" s="1" t="str">
        <f>IFERROR(_xlfn.XLOOKUP($C474,SerieA!J:J,SerieA!K:K),"-")</f>
        <v>[{order:"473",result:"Inter 1-3 Roma",playerday:"Radja Nainggolan",year:"2017", category:"SerieA",prow:["Inter","BEL","CC"], pcolumn: ["Roma","it1520","SerieAWin"],ylink:"https://youtu.be/DRAyEzsQ_d8?si=35b46f3NzlpzrL6d&amp;t=67"}],</v>
      </c>
    </row>
    <row r="475" spans="1:13" x14ac:dyDescent="0.35">
      <c r="A475" s="738">
        <f t="shared" si="20"/>
        <v>45741</v>
      </c>
      <c r="B475" s="5">
        <f t="shared" si="29"/>
        <v>2</v>
      </c>
      <c r="C475" s="9">
        <f t="shared" si="22"/>
        <v>474</v>
      </c>
      <c r="D475" s="6" t="str" cm="1">
        <f t="array" ref="D475">IFERROR(INDEX(F475:M475, MATCH(TRUE, F475:M475&lt;&gt;"-",0)),"")</f>
        <v>[{order:"474",result:"Tottenham 1-0 Man Utd",playerday:"James Maddison",year:"2025", category:"Premier League",prow:["ENG","ENG","ENG"], pcolumn: ["Tottenham","Tottenham","Tottenham"],ylink:"https://www.youtube.com/watch?v=i3_NhCfLdUs"}],</v>
      </c>
      <c r="E475" s="6" t="str">
        <f t="shared" si="27"/>
        <v>[{"order":"474","result":"Tottenham 1-0 Man Utd","playerday":"James Maddison","year":"2025", "category":"Premier League","prow":["ENG","ENG","ENG"], "pcolumn": ["Tottenham","Tottenham","Tottenham"],"ylink":"https://www.youtube.com/watch?v=i3_NhCfLdUs"}],</v>
      </c>
      <c r="F475" s="1" t="str">
        <f>IFERROR(_xlfn.XLOOKUP(C475,Champions!J:J,Champions!K:K),"-")</f>
        <v>-</v>
      </c>
      <c r="G475" s="1" t="str">
        <f>IFERROR(_xlfn.XLOOKUP($C475,EuropaL!J:J,EuropaL!K:K),"-")</f>
        <v>-</v>
      </c>
      <c r="H475" s="1" t="str">
        <f>IFERROR(_xlfn.XLOOKUP($C475,WC!J:J,WC!K:K),"-")</f>
        <v>-</v>
      </c>
      <c r="I475" s="1" t="str">
        <f>IFERROR(_xlfn.XLOOKUP($C475,EURO!J:J,EURO!K:K),"-")</f>
        <v>-</v>
      </c>
      <c r="J475" s="1" t="str">
        <f>IFERROR(_xlfn.XLOOKUP($C475,Other!J:J,Other!K:K),"-")</f>
        <v>-</v>
      </c>
      <c r="K475" s="1" t="str">
        <f>IFERROR(_xlfn.XLOOKUP($C475,Premier!J:J,Premier!K:K),"-")</f>
        <v>[{order:"474",result:"Tottenham 1-0 Man Utd",playerday:"James Maddison",year:"2025", category:"Premier League",prow:["ENG","ENG","ENG"], pcolumn: ["Tottenham","Tottenham","Tottenham"],ylink:"https://www.youtube.com/watch?v=i3_NhCfLdUs"}],</v>
      </c>
      <c r="L475" s="1" t="str">
        <f>IFERROR(_xlfn.XLOOKUP($C475,LaLiga!K:K,LaLiga!L:L),"-")</f>
        <v>-</v>
      </c>
      <c r="M475" s="1" t="str">
        <f>IFERROR(_xlfn.XLOOKUP($C475,SerieA!J:J,SerieA!K:K),"-")</f>
        <v>-</v>
      </c>
    </row>
    <row r="476" spans="1:13" x14ac:dyDescent="0.35">
      <c r="A476" s="738">
        <f t="shared" si="20"/>
        <v>45742</v>
      </c>
      <c r="B476" s="5">
        <f t="shared" si="29"/>
        <v>3</v>
      </c>
      <c r="C476" s="9">
        <f t="shared" si="22"/>
        <v>475</v>
      </c>
      <c r="D476" s="6" t="str" cm="1">
        <f t="array" ref="D476">IFERROR(INDEX(F476:M476, MATCH(TRUE, F476:M476&lt;&gt;"-",0)),"")</f>
        <v>[{order:"475",result:"PSG 4-0 Bastia",playerday:"Zlatan Ibrahimović",year:"2013", category:"Other",prow:["namehas_Z","Barcelona","Man Utd"], pcolumn: ["ParisSG","MLSPla","Milan"],ylink:"https://www.youtube.com/watch?v=T0B2IKXRs3Y"}],</v>
      </c>
      <c r="E476" s="6" t="str">
        <f t="shared" si="27"/>
        <v>[{"order":"475","result":"PSG 4-0 Bastia","playerday":"Zlatan Ibrahimović","year":"2013", "category":"Other","prow":["namehas_Z","Barcelona","Man Utd"], "pcolumn": ["ParisSG","MLSPla","Milan"],"ylink":"https://www.youtube.com/watch?v=T0B2IKXRs3Y"}],</v>
      </c>
      <c r="F476" s="1" t="str">
        <f>IFERROR(_xlfn.XLOOKUP(C476,Champions!J:J,Champions!K:K),"-")</f>
        <v>-</v>
      </c>
      <c r="G476" s="1" t="str">
        <f>IFERROR(_xlfn.XLOOKUP($C476,EuropaL!J:J,EuropaL!K:K),"-")</f>
        <v>-</v>
      </c>
      <c r="H476" s="1" t="str">
        <f>IFERROR(_xlfn.XLOOKUP($C476,WC!J:J,WC!K:K),"-")</f>
        <v>-</v>
      </c>
      <c r="I476" s="1" t="str">
        <f>IFERROR(_xlfn.XLOOKUP($C476,EURO!J:J,EURO!K:K),"-")</f>
        <v>-</v>
      </c>
      <c r="J476" s="1" t="str">
        <f>IFERROR(_xlfn.XLOOKUP($C476,Other!J:J,Other!K:K),"-")</f>
        <v>[{order:"475",result:"PSG 4-0 Bastia",playerday:"Zlatan Ibrahimović",year:"2013", category:"Other",prow:["namehas_Z","Barcelona","Man Utd"], pcolumn: ["ParisSG","MLSPla","Milan"],ylink:"https://www.youtube.com/watch?v=T0B2IKXRs3Y"}],</v>
      </c>
      <c r="K476" s="1" t="str">
        <f>IFERROR(_xlfn.XLOOKUP($C476,Premier!J:J,Premier!K:K),"-")</f>
        <v>-</v>
      </c>
      <c r="L476" s="1" t="str">
        <f>IFERROR(_xlfn.XLOOKUP($C476,LaLiga!K:K,LaLiga!L:L),"-")</f>
        <v>-</v>
      </c>
      <c r="M476" s="1" t="str">
        <f>IFERROR(_xlfn.XLOOKUP($C476,SerieA!J:J,SerieA!K:K),"-")</f>
        <v>-</v>
      </c>
    </row>
    <row r="477" spans="1:13" x14ac:dyDescent="0.35">
      <c r="A477" s="738">
        <f t="shared" si="20"/>
        <v>45743</v>
      </c>
      <c r="B477" s="5">
        <f t="shared" si="29"/>
        <v>4</v>
      </c>
      <c r="C477" s="9">
        <f t="shared" si="22"/>
        <v>476</v>
      </c>
      <c r="D477" s="6" t="str" cm="1">
        <f t="array" ref="D477">IFERROR(INDEX(F477:M477, MATCH(TRUE, F477:M477&lt;&gt;"-",0)),"")</f>
        <v>[{order:"476",result:"Rangers 3-3 Celtic",playerday:"Rabbi Matondo",year:"2024", category:"Other",prow:["DL","DL","DL"], pcolumn: ["Celtic","Celtic","Celtic"],ylink:"https://www.youtube.com/watch?v=GrakQa1WGT8"}],</v>
      </c>
      <c r="E477" s="6" t="str">
        <f t="shared" si="27"/>
        <v>[{"order":"476","result":"Rangers 3-3 Celtic","playerday":"Rabbi Matondo","year":"2024", "category":"Other","prow":["DL","DL","DL"], "pcolumn": ["Celtic","Celtic","Celtic"],"ylink":"https://www.youtube.com/watch?v=GrakQa1WGT8"}],</v>
      </c>
      <c r="F477" s="1" t="str">
        <f>IFERROR(_xlfn.XLOOKUP(C477,Champions!J:J,Champions!K:K),"-")</f>
        <v>-</v>
      </c>
      <c r="G477" s="1" t="str">
        <f>IFERROR(_xlfn.XLOOKUP($C477,EuropaL!J:J,EuropaL!K:K),"-")</f>
        <v>-</v>
      </c>
      <c r="H477" s="1" t="str">
        <f>IFERROR(_xlfn.XLOOKUP($C477,WC!J:J,WC!K:K),"-")</f>
        <v>-</v>
      </c>
      <c r="I477" s="1" t="str">
        <f>IFERROR(_xlfn.XLOOKUP($C477,EURO!J:J,EURO!K:K),"-")</f>
        <v>-</v>
      </c>
      <c r="J477" s="1" t="str">
        <f>IFERROR(_xlfn.XLOOKUP($C477,Other!J:J,Other!K:K),"-")</f>
        <v>[{order:"476",result:"Rangers 3-3 Celtic",playerday:"Rabbi Matondo",year:"2024", category:"Other",prow:["DL","DL","DL"], pcolumn: ["Celtic","Celtic","Celtic"],ylink:"https://www.youtube.com/watch?v=GrakQa1WGT8"}],</v>
      </c>
      <c r="K477" s="1" t="str">
        <f>IFERROR(_xlfn.XLOOKUP($C477,Premier!J:J,Premier!K:K),"-")</f>
        <v>-</v>
      </c>
      <c r="L477" s="1" t="str">
        <f>IFERROR(_xlfn.XLOOKUP($C477,LaLiga!K:K,LaLiga!L:L),"-")</f>
        <v>-</v>
      </c>
      <c r="M477" s="1" t="str">
        <f>IFERROR(_xlfn.XLOOKUP($C477,SerieA!J:J,SerieA!K:K),"-")</f>
        <v>-</v>
      </c>
    </row>
    <row r="478" spans="1:13" x14ac:dyDescent="0.35">
      <c r="A478" s="738">
        <f t="shared" si="20"/>
        <v>45744</v>
      </c>
      <c r="B478" s="5">
        <f t="shared" si="29"/>
        <v>5</v>
      </c>
      <c r="C478" s="9">
        <f t="shared" si="22"/>
        <v>477</v>
      </c>
      <c r="D478" s="6" t="str" cm="1">
        <f t="array" ref="D478">IFERROR(INDEX(F478:M478, MATCH(TRUE, F478:M478&lt;&gt;"-",0)),"")</f>
        <v>[{order:"477",result:"Man Utd 3-2 Aston Villa",playerday:"Federico Macheda",year:"2009", category:"Premier League",prow:["Man Utd","DL","ITA"], pcolumn: ["namehas_M","namehas_ch","Premier"],ylink:"https://www.youtube.com/watch?v=u0dg-wNInCY"}],</v>
      </c>
      <c r="E478" s="6" t="str">
        <f t="shared" si="27"/>
        <v>[{"order":"477","result":"Man Utd 3-2 Aston Villa","playerday":"Federico Macheda","year":"2009", "category":"Premier League","prow":["Man Utd","DL","ITA"], "pcolumn": ["namehas_M","namehas_ch","Premier"],"ylink":"https://www.youtube.com/watch?v=u0dg-wNInCY"}],</v>
      </c>
      <c r="F478" s="1" t="str">
        <f>IFERROR(_xlfn.XLOOKUP(C478,Champions!J:J,Champions!K:K),"-")</f>
        <v>-</v>
      </c>
      <c r="G478" s="1" t="str">
        <f>IFERROR(_xlfn.XLOOKUP($C478,EuropaL!J:J,EuropaL!K:K),"-")</f>
        <v>-</v>
      </c>
      <c r="H478" s="1" t="str">
        <f>IFERROR(_xlfn.XLOOKUP($C478,WC!J:J,WC!K:K),"-")</f>
        <v>-</v>
      </c>
      <c r="I478" s="1" t="str">
        <f>IFERROR(_xlfn.XLOOKUP($C478,EURO!J:J,EURO!K:K),"-")</f>
        <v>-</v>
      </c>
      <c r="J478" s="1" t="str">
        <f>IFERROR(_xlfn.XLOOKUP($C478,Other!J:J,Other!K:K),"-")</f>
        <v>-</v>
      </c>
      <c r="K478" s="1" t="str">
        <f>IFERROR(_xlfn.XLOOKUP($C478,Premier!J:J,Premier!K:K),"-")</f>
        <v>[{order:"477",result:"Man Utd 3-2 Aston Villa",playerday:"Federico Macheda",year:"2009", category:"Premier League",prow:["Man Utd","DL","ITA"], pcolumn: ["namehas_M","namehas_ch","Premier"],ylink:"https://www.youtube.com/watch?v=u0dg-wNInCY"}],</v>
      </c>
      <c r="L478" s="1" t="str">
        <f>IFERROR(_xlfn.XLOOKUP($C478,LaLiga!K:K,LaLiga!L:L),"-")</f>
        <v>-</v>
      </c>
      <c r="M478" s="1" t="str">
        <f>IFERROR(_xlfn.XLOOKUP($C478,SerieA!J:J,SerieA!K:K),"-")</f>
        <v>-</v>
      </c>
    </row>
    <row r="479" spans="1:13" x14ac:dyDescent="0.35">
      <c r="A479" s="738">
        <f t="shared" si="20"/>
        <v>45745</v>
      </c>
      <c r="B479" s="5">
        <f t="shared" si="29"/>
        <v>6</v>
      </c>
      <c r="C479" s="9">
        <f t="shared" si="22"/>
        <v>478</v>
      </c>
      <c r="D479" s="6" t="str" cm="1">
        <f t="array" ref="D479">IFERROR(INDEX(F479:M479, MATCH(TRUE, F479:M479&lt;&gt;"-",0)),"")</f>
        <v>[{order:"478",result:"Gladbach 2-1 Bayern",playerday:"Yann Sommer",year:"2023", category:"Other",prow:["PO","SUI","Inter"], pcolumn: ["Bayern","namehas_S","ge2024"],ylink:"https://www.youtube.com/watch?v=ofs3YkOC2sQ"}],</v>
      </c>
      <c r="E479" s="6" t="str">
        <f t="shared" si="27"/>
        <v>[{"order":"478","result":"Gladbach 2-1 Bayern","playerday":"Yann Sommer","year":"2023", "category":"Other","prow":["PO","SUI","Inter"], "pcolumn": ["Bayern","namehas_S","ge2024"],"ylink":"https://www.youtube.com/watch?v=ofs3YkOC2sQ"}],</v>
      </c>
      <c r="F479" s="1" t="str">
        <f>IFERROR(_xlfn.XLOOKUP(C479,Champions!J:J,Champions!K:K),"-")</f>
        <v>-</v>
      </c>
      <c r="G479" s="1" t="str">
        <f>IFERROR(_xlfn.XLOOKUP($C479,EuropaL!J:J,EuropaL!K:K),"-")</f>
        <v>-</v>
      </c>
      <c r="H479" s="1" t="str">
        <f>IFERROR(_xlfn.XLOOKUP($C479,WC!J:J,WC!K:K),"-")</f>
        <v>-</v>
      </c>
      <c r="I479" s="1" t="str">
        <f>IFERROR(_xlfn.XLOOKUP($C479,EURO!J:J,EURO!K:K),"-")</f>
        <v>-</v>
      </c>
      <c r="J479" s="1" t="str">
        <f>IFERROR(_xlfn.XLOOKUP($C479,Other!J:J,Other!K:K),"-")</f>
        <v>[{order:"478",result:"Gladbach 2-1 Bayern",playerday:"Yann Sommer",year:"2023", category:"Other",prow:["PO","SUI","Inter"], pcolumn: ["Bayern","namehas_S","ge2024"],ylink:"https://www.youtube.com/watch?v=ofs3YkOC2sQ"}],</v>
      </c>
      <c r="K479" s="1" t="str">
        <f>IFERROR(_xlfn.XLOOKUP($C479,Premier!J:J,Premier!K:K),"-")</f>
        <v>-</v>
      </c>
      <c r="L479" s="1" t="str">
        <f>IFERROR(_xlfn.XLOOKUP($C479,LaLiga!K:K,LaLiga!L:L),"-")</f>
        <v>-</v>
      </c>
      <c r="M479" s="1" t="str">
        <f>IFERROR(_xlfn.XLOOKUP($C479,SerieA!J:J,SerieA!K:K),"-")</f>
        <v>-</v>
      </c>
    </row>
    <row r="480" spans="1:13" x14ac:dyDescent="0.35">
      <c r="A480" s="738">
        <f t="shared" si="20"/>
        <v>45746</v>
      </c>
      <c r="B480" s="5">
        <f t="shared" si="29"/>
        <v>7</v>
      </c>
      <c r="C480" s="9">
        <f t="shared" si="22"/>
        <v>479</v>
      </c>
      <c r="D480" s="6" t="str" cm="1">
        <f t="array" ref="D480">IFERROR(INDEX(F480:M480, MATCH(TRUE, F480:M480&lt;&gt;"-",0)),"")</f>
        <v>[{order:"479",result:"Liverpool 2-5 R. Madrid",playerday:"Vinicius Junior",year:"2023", category:"Champions",prow:["namehas_V","namehas_J","namehas_R"], pcolumn: ["Real Madrid","ChampionsWin","ChampionsWin"],ylink:"https://www.youtube.com/watch?v=dEyEiCmZWro"}],</v>
      </c>
      <c r="E480" s="6" t="str">
        <f t="shared" si="27"/>
        <v>[{"order":"479","result":"Liverpool 2-5 R. Madrid","playerday":"Vinicius Junior","year":"2023", "category":"Champions","prow":["namehas_V","namehas_J","namehas_R"], "pcolumn": ["Real Madrid","ChampionsWin","ChampionsWin"],"ylink":"https://www.youtube.com/watch?v=dEyEiCmZWro"}],</v>
      </c>
      <c r="F480" s="1" t="str">
        <f>IFERROR(_xlfn.XLOOKUP(C480,Champions!J:J,Champions!K:K),"-")</f>
        <v>[{order:"479",result:"Liverpool 2-5 R. Madrid",playerday:"Vinicius Junior",year:"2023", category:"Champions",prow:["namehas_V","namehas_J","namehas_R"], pcolumn: ["Real Madrid","ChampionsWin","ChampionsWin"],ylink:"https://www.youtube.com/watch?v=dEyEiCmZWro"}],</v>
      </c>
      <c r="G480" s="1" t="str">
        <f>IFERROR(_xlfn.XLOOKUP($C480,EuropaL!J:J,EuropaL!K:K),"-")</f>
        <v>-</v>
      </c>
      <c r="H480" s="1" t="str">
        <f>IFERROR(_xlfn.XLOOKUP($C480,WC!J:J,WC!K:K),"-")</f>
        <v>-</v>
      </c>
      <c r="I480" s="1" t="str">
        <f>IFERROR(_xlfn.XLOOKUP($C480,EURO!J:J,EURO!K:K),"-")</f>
        <v>-</v>
      </c>
      <c r="J480" s="1" t="str">
        <f>IFERROR(_xlfn.XLOOKUP($C480,Other!J:J,Other!K:K),"-")</f>
        <v>-</v>
      </c>
      <c r="K480" s="1" t="str">
        <f>IFERROR(_xlfn.XLOOKUP($C480,Premier!J:J,Premier!K:K),"-")</f>
        <v>-</v>
      </c>
      <c r="L480" s="1" t="str">
        <f>IFERROR(_xlfn.XLOOKUP($C480,LaLiga!K:K,LaLiga!L:L),"-")</f>
        <v>-</v>
      </c>
      <c r="M480" s="1" t="str">
        <f>IFERROR(_xlfn.XLOOKUP($C480,SerieA!J:J,SerieA!K:K),"-")</f>
        <v>-</v>
      </c>
    </row>
    <row r="481" spans="1:13" x14ac:dyDescent="0.35">
      <c r="A481" s="738">
        <f t="shared" si="20"/>
        <v>45747</v>
      </c>
      <c r="B481" s="5">
        <f t="shared" si="29"/>
        <v>1</v>
      </c>
      <c r="C481" s="9">
        <f t="shared" si="22"/>
        <v>480</v>
      </c>
      <c r="D481" s="6" t="str" cm="1">
        <f t="array" ref="D481">IFERROR(INDEX(F481:M481, MATCH(TRUE, F481:M481&lt;&gt;"-",0)),"")</f>
        <v>[{order:"480",result:"Barcelona 1-4 PSG",playerday:"Ousmane Dembélé",year:"2024", category:"Champions",prow:["FRA","Borussia","namehas_OU"], pcolumn: ["Barcelona","ParisSG","LaLigaWin"],ylink:"https://www.youtube.com/watch?v=7cEpNIjMO7c"}],</v>
      </c>
      <c r="E481" s="6" t="str">
        <f t="shared" si="27"/>
        <v>[{"order":"480","result":"Barcelona 1-4 PSG","playerday":"Ousmane Dembélé","year":"2024", "category":"Champions","prow":["FRA","Borussia","namehas_OU"], "pcolumn": ["Barcelona","ParisSG","LaLigaWin"],"ylink":"https://www.youtube.com/watch?v=7cEpNIjMO7c"}],</v>
      </c>
      <c r="F481" s="1" t="str">
        <f>IFERROR(_xlfn.XLOOKUP(C481,Champions!J:J,Champions!K:K),"-")</f>
        <v>[{order:"480",result:"Barcelona 1-4 PSG",playerday:"Ousmane Dembélé",year:"2024", category:"Champions",prow:["FRA","Borussia","namehas_OU"], pcolumn: ["Barcelona","ParisSG","LaLigaWin"],ylink:"https://www.youtube.com/watch?v=7cEpNIjMO7c"}],</v>
      </c>
      <c r="G481" s="1" t="str">
        <f>IFERROR(_xlfn.XLOOKUP($C481,EuropaL!J:J,EuropaL!K:K),"-")</f>
        <v>-</v>
      </c>
      <c r="H481" s="1" t="str">
        <f>IFERROR(_xlfn.XLOOKUP($C481,WC!J:J,WC!K:K),"-")</f>
        <v>-</v>
      </c>
      <c r="I481" s="1" t="str">
        <f>IFERROR(_xlfn.XLOOKUP($C481,EURO!J:J,EURO!K:K),"-")</f>
        <v>-</v>
      </c>
      <c r="J481" s="1" t="str">
        <f>IFERROR(_xlfn.XLOOKUP($C481,Other!J:J,Other!K:K),"-")</f>
        <v>-</v>
      </c>
      <c r="K481" s="1" t="str">
        <f>IFERROR(_xlfn.XLOOKUP($C481,Premier!J:J,Premier!K:K),"-")</f>
        <v>-</v>
      </c>
      <c r="L481" s="1" t="str">
        <f>IFERROR(_xlfn.XLOOKUP($C481,LaLiga!K:K,LaLiga!L:L),"-")</f>
        <v>-</v>
      </c>
      <c r="M481" s="1" t="str">
        <f>IFERROR(_xlfn.XLOOKUP($C481,SerieA!J:J,SerieA!K:K),"-")</f>
        <v>-</v>
      </c>
    </row>
    <row r="482" spans="1:13" x14ac:dyDescent="0.35">
      <c r="A482" s="738">
        <f t="shared" si="20"/>
        <v>45748</v>
      </c>
      <c r="B482" s="5">
        <f t="shared" si="29"/>
        <v>2</v>
      </c>
      <c r="C482" s="9">
        <f t="shared" si="22"/>
        <v>481</v>
      </c>
      <c r="D482" s="6" t="str" cm="1">
        <f t="array" ref="D482">IFERROR(INDEX(F482:M482, MATCH(TRUE, F482:M482&lt;&gt;"-",0)),"")</f>
        <v>[{order:"481",result:"Arsenal 1-3 Man Utd",playerday:"Cristiano Ronaldo",year:"2009", category:"Champions",prow:["ChampionsWin","ChampionsWin","ChampionsWin"], pcolumn: ["Man Utd_matches_50-500","Sporting","POR"],ylink:"https://www.youtube.com/watch?v=tvC2rIMjCUc"}],</v>
      </c>
      <c r="E482" s="6" t="str">
        <f t="shared" si="27"/>
        <v>[{"order":"481","result":"Arsenal 1-3 Man Utd","playerday":"Cristiano Ronaldo","year":"2009", "category":"Champions","prow":["ChampionsWin","ChampionsWin","ChampionsWin"], "pcolumn": ["Man Utd_matches_50-500","Sporting","POR"],"ylink":"https://www.youtube.com/watch?v=tvC2rIMjCUc"}],</v>
      </c>
      <c r="F482" s="1" t="str">
        <f>IFERROR(_xlfn.XLOOKUP(C482,Champions!J:J,Champions!K:K),"-")</f>
        <v>[{order:"481",result:"Arsenal 1-3 Man Utd",playerday:"Cristiano Ronaldo",year:"2009", category:"Champions",prow:["ChampionsWin","ChampionsWin","ChampionsWin"], pcolumn: ["Man Utd_matches_50-500","Sporting","POR"],ylink:"https://www.youtube.com/watch?v=tvC2rIMjCUc"}],</v>
      </c>
      <c r="G482" s="1" t="str">
        <f>IFERROR(_xlfn.XLOOKUP($C482,EuropaL!J:J,EuropaL!K:K),"-")</f>
        <v>-</v>
      </c>
      <c r="H482" s="1" t="str">
        <f>IFERROR(_xlfn.XLOOKUP($C482,WC!J:J,WC!K:K),"-")</f>
        <v>-</v>
      </c>
      <c r="I482" s="1" t="str">
        <f>IFERROR(_xlfn.XLOOKUP($C482,EURO!J:J,EURO!K:K),"-")</f>
        <v>-</v>
      </c>
      <c r="J482" s="1" t="str">
        <f>IFERROR(_xlfn.XLOOKUP($C482,Other!J:J,Other!K:K),"-")</f>
        <v>-</v>
      </c>
      <c r="K482" s="1" t="str">
        <f>IFERROR(_xlfn.XLOOKUP($C482,Premier!J:J,Premier!K:K),"-")</f>
        <v>-</v>
      </c>
      <c r="L482" s="1" t="str">
        <f>IFERROR(_xlfn.XLOOKUP($C482,LaLiga!K:K,LaLiga!L:L),"-")</f>
        <v>-</v>
      </c>
      <c r="M482" s="1" t="str">
        <f>IFERROR(_xlfn.XLOOKUP($C482,SerieA!J:J,SerieA!K:K),"-")</f>
        <v>-</v>
      </c>
    </row>
    <row r="483" spans="1:13" x14ac:dyDescent="0.35">
      <c r="A483" s="738">
        <f t="shared" si="20"/>
        <v>45749</v>
      </c>
      <c r="B483" s="5">
        <f t="shared" si="29"/>
        <v>3</v>
      </c>
      <c r="C483" s="9">
        <f t="shared" si="22"/>
        <v>482</v>
      </c>
      <c r="D483" s="6" t="str" cm="1">
        <f t="array" ref="D483">IFERROR(INDEX(F483:M483, MATCH(TRUE, F483:M483&lt;&gt;"-",0)),"")</f>
        <v>[{order:"482",result:"Germany 4-2 Costa Rica",playerday:"Torsten Frings",year:"2006", category:"World Cup",prow:["Played WC 2006","ge0510","CC"], pcolumn: ["Borussia","Bayern","GER"],ylink:"https://www.youtube.com/watch?v=GkhpeRRgV84"}],</v>
      </c>
      <c r="E483" s="6" t="str">
        <f t="shared" si="27"/>
        <v>[{"order":"482","result":"Germany 4-2 Costa Rica","playerday":"Torsten Frings","year":"2006", "category":"World Cup","prow":["Played WC 2006","ge0510","CC"], "pcolumn": ["Borussia","Bayern","GER"],"ylink":"https://www.youtube.com/watch?v=GkhpeRRgV84"}],</v>
      </c>
      <c r="F483" s="1" t="str">
        <f>IFERROR(_xlfn.XLOOKUP(C483,Champions!J:J,Champions!K:K),"-")</f>
        <v>-</v>
      </c>
      <c r="G483" s="1" t="str">
        <f>IFERROR(_xlfn.XLOOKUP($C483,EuropaL!J:J,EuropaL!K:K),"-")</f>
        <v>-</v>
      </c>
      <c r="H483" s="1" t="str">
        <f>IFERROR(_xlfn.XLOOKUP($C483,WC!J:J,WC!K:K),"-")</f>
        <v>[{order:"482",result:"Germany 4-2 Costa Rica",playerday:"Torsten Frings",year:"2006", category:"World Cup",prow:["Played WC 2006","ge0510","CC"], pcolumn: ["Borussia","Bayern","GER"],ylink:"https://www.youtube.com/watch?v=GkhpeRRgV84"}],</v>
      </c>
      <c r="I483" s="1" t="str">
        <f>IFERROR(_xlfn.XLOOKUP($C483,EURO!J:J,EURO!K:K),"-")</f>
        <v>-</v>
      </c>
      <c r="J483" s="1" t="str">
        <f>IFERROR(_xlfn.XLOOKUP($C483,Other!J:J,Other!K:K),"-")</f>
        <v>-</v>
      </c>
      <c r="K483" s="1" t="str">
        <f>IFERROR(_xlfn.XLOOKUP($C483,Premier!J:J,Premier!K:K),"-")</f>
        <v>-</v>
      </c>
      <c r="L483" s="1" t="str">
        <f>IFERROR(_xlfn.XLOOKUP($C483,LaLiga!K:K,LaLiga!L:L),"-")</f>
        <v>-</v>
      </c>
      <c r="M483" s="1" t="str">
        <f>IFERROR(_xlfn.XLOOKUP($C483,SerieA!J:J,SerieA!K:K),"-")</f>
        <v>-</v>
      </c>
    </row>
    <row r="484" spans="1:13" x14ac:dyDescent="0.35">
      <c r="A484" s="738">
        <f t="shared" si="20"/>
        <v>45750</v>
      </c>
      <c r="B484" s="5">
        <f t="shared" si="29"/>
        <v>4</v>
      </c>
      <c r="C484" s="9">
        <f t="shared" si="22"/>
        <v>483</v>
      </c>
      <c r="D484" s="6" t="str" cm="1">
        <f t="array" ref="D484">IFERROR(INDEX(F484:M484, MATCH(TRUE, F484:M484&lt;&gt;"-",0)),"")</f>
        <v>[{order:"483",result:"Getafe 4-0 Barcelona",playerday:"Dani Güiza",year:"2007", category:"LaLiga",prow:["ESP","DL","Played Euro 2008"], pcolumn: ["Getafe","es0510","Fenerbahce"],ylink:"https://www.youtube.com/watch?v=_SUxHkDBG80"}],</v>
      </c>
      <c r="E484" s="6" t="str">
        <f t="shared" si="27"/>
        <v>[{"order":"483","result":"Getafe 4-0 Barcelona","playerday":"Dani Güiza","year":"2007", "category":"LaLiga","prow":["ESP","DL","Played Euro 2008"], "pcolumn": ["Getafe","es0510","Fenerbahce"],"ylink":"https://www.youtube.com/watch?v=_SUxHkDBG80"}],</v>
      </c>
      <c r="F484" s="1" t="str">
        <f>IFERROR(_xlfn.XLOOKUP(C484,Champions!J:J,Champions!K:K),"-")</f>
        <v>-</v>
      </c>
      <c r="G484" s="1" t="str">
        <f>IFERROR(_xlfn.XLOOKUP($C484,EuropaL!J:J,EuropaL!K:K),"-")</f>
        <v>-</v>
      </c>
      <c r="H484" s="1" t="str">
        <f>IFERROR(_xlfn.XLOOKUP($C484,WC!J:J,WC!K:K),"-")</f>
        <v>-</v>
      </c>
      <c r="I484" s="1" t="str">
        <f>IFERROR(_xlfn.XLOOKUP($C484,EURO!J:J,EURO!K:K),"-")</f>
        <v>-</v>
      </c>
      <c r="J484" s="1" t="str">
        <f>IFERROR(_xlfn.XLOOKUP($C484,Other!J:J,Other!K:K),"-")</f>
        <v>-</v>
      </c>
      <c r="K484" s="1" t="str">
        <f>IFERROR(_xlfn.XLOOKUP($C484,Premier!J:J,Premier!K:K),"-")</f>
        <v>-</v>
      </c>
      <c r="L484" s="1" t="str">
        <f>IFERROR(_xlfn.XLOOKUP($C484,LaLiga!K:K,LaLiga!L:L),"-")</f>
        <v>[{order:"483",result:"Getafe 4-0 Barcelona",playerday:"Dani Güiza",year:"2007", category:"LaLiga",prow:["ESP","DL","Played Euro 2008"], pcolumn: ["Getafe","es0510","Fenerbahce"],ylink:"https://www.youtube.com/watch?v=_SUxHkDBG80"}],</v>
      </c>
      <c r="M484" s="1" t="str">
        <f>IFERROR(_xlfn.XLOOKUP($C484,SerieA!J:J,SerieA!K:K),"-")</f>
        <v>-</v>
      </c>
    </row>
    <row r="485" spans="1:13" x14ac:dyDescent="0.35">
      <c r="A485" s="738">
        <f t="shared" si="20"/>
        <v>45751</v>
      </c>
      <c r="B485" s="5">
        <f t="shared" si="29"/>
        <v>5</v>
      </c>
      <c r="C485" s="9">
        <f t="shared" si="22"/>
        <v>484</v>
      </c>
      <c r="D485" s="6" t="str" cm="1">
        <f t="array" ref="D485">IFERROR(INDEX(F485:M485, MATCH(TRUE, F485:M485&lt;&gt;"-",0)),"")</f>
        <v>[{order:"484",result:"Rangers 1-7 Liverpool",playerday:"Mohamed Salah",year:"2022", category:"Champions",prow:["DL","DL","DL"], pcolumn: ["af1520","af2024","Liverpool"],ylink:"https://www.youtube.com/watch?v=doBAHVqCE3Y"}],</v>
      </c>
      <c r="E485" s="6" t="str">
        <f t="shared" si="27"/>
        <v>[{"order":"484","result":"Rangers 1-7 Liverpool","playerday":"Mohamed Salah","year":"2022", "category":"Champions","prow":["DL","DL","DL"], "pcolumn": ["af1520","af2024","Liverpool"],"ylink":"https://www.youtube.com/watch?v=doBAHVqCE3Y"}],</v>
      </c>
      <c r="F485" s="1" t="str">
        <f>IFERROR(_xlfn.XLOOKUP(C485,Champions!J:J,Champions!K:K),"-")</f>
        <v>[{order:"484",result:"Rangers 1-7 Liverpool",playerday:"Mohamed Salah",year:"2022", category:"Champions",prow:["DL","DL","DL"], pcolumn: ["af1520","af2024","Liverpool"],ylink:"https://www.youtube.com/watch?v=doBAHVqCE3Y"}],</v>
      </c>
      <c r="G485" s="1" t="str">
        <f>IFERROR(_xlfn.XLOOKUP($C485,EuropaL!J:J,EuropaL!K:K),"-")</f>
        <v>-</v>
      </c>
      <c r="H485" s="1" t="str">
        <f>IFERROR(_xlfn.XLOOKUP($C485,WC!J:J,WC!K:K),"-")</f>
        <v>-</v>
      </c>
      <c r="I485" s="1" t="str">
        <f>IFERROR(_xlfn.XLOOKUP($C485,EURO!J:J,EURO!K:K),"-")</f>
        <v>-</v>
      </c>
      <c r="J485" s="1" t="str">
        <f>IFERROR(_xlfn.XLOOKUP($C485,Other!J:J,Other!K:K),"-")</f>
        <v>-</v>
      </c>
      <c r="K485" s="1" t="str">
        <f>IFERROR(_xlfn.XLOOKUP($C485,Premier!J:J,Premier!K:K),"-")</f>
        <v>-</v>
      </c>
      <c r="L485" s="1" t="str">
        <f>IFERROR(_xlfn.XLOOKUP($C485,LaLiga!K:K,LaLiga!L:L),"-")</f>
        <v>-</v>
      </c>
      <c r="M485" s="1" t="str">
        <f>IFERROR(_xlfn.XLOOKUP($C485,SerieA!J:J,SerieA!K:K),"-")</f>
        <v>-</v>
      </c>
    </row>
    <row r="486" spans="1:13" x14ac:dyDescent="0.35">
      <c r="A486" s="738">
        <f t="shared" si="20"/>
        <v>45752</v>
      </c>
      <c r="B486" s="5">
        <f t="shared" si="29"/>
        <v>6</v>
      </c>
      <c r="C486" s="9">
        <f t="shared" si="22"/>
        <v>485</v>
      </c>
      <c r="D486" s="6" t="str" cm="1">
        <f t="array" ref="D486">IFERROR(INDEX(F486:M486, MATCH(TRUE, F486:M486&lt;&gt;"-",0)),"")</f>
        <v>[{order:"485",result:"R. Madrid 3-2 Getafe",playerday:"Gonzalo Higuaín",year:"2009", category:"LaLiga",prow:["Real Madrid","ARG","es0510"], pcolumn: ["Juventus","Napoli","Chelsea"],ylink:"https://www.youtube.com/watch?v=ycZV4tpPOPI"}],</v>
      </c>
      <c r="E486" s="6" t="str">
        <f t="shared" si="27"/>
        <v>[{"order":"485","result":"R. Madrid 3-2 Getafe","playerday":"Gonzalo Higuaín","year":"2009", "category":"LaLiga","prow":["Real Madrid","ARG","es0510"], "pcolumn": ["Juventus","Napoli","Chelsea"],"ylink":"https://www.youtube.com/watch?v=ycZV4tpPOPI"}],</v>
      </c>
      <c r="F486" s="1" t="str">
        <f>IFERROR(_xlfn.XLOOKUP(C486,Champions!J:J,Champions!K:K),"-")</f>
        <v>-</v>
      </c>
      <c r="G486" s="1" t="str">
        <f>IFERROR(_xlfn.XLOOKUP($C486,EuropaL!J:J,EuropaL!K:K),"-")</f>
        <v>-</v>
      </c>
      <c r="H486" s="1" t="str">
        <f>IFERROR(_xlfn.XLOOKUP($C486,WC!J:J,WC!K:K),"-")</f>
        <v>-</v>
      </c>
      <c r="I486" s="1" t="str">
        <f>IFERROR(_xlfn.XLOOKUP($C486,EURO!J:J,EURO!K:K),"-")</f>
        <v>-</v>
      </c>
      <c r="J486" s="1" t="str">
        <f>IFERROR(_xlfn.XLOOKUP($C486,Other!J:J,Other!K:K),"-")</f>
        <v>-</v>
      </c>
      <c r="K486" s="1" t="str">
        <f>IFERROR(_xlfn.XLOOKUP($C486,Premier!J:J,Premier!K:K),"-")</f>
        <v>-</v>
      </c>
      <c r="L486" s="1" t="str">
        <f>IFERROR(_xlfn.XLOOKUP($C486,LaLiga!K:K,LaLiga!L:L),"-")</f>
        <v>[{order:"485",result:"R. Madrid 3-2 Getafe",playerday:"Gonzalo Higuaín",year:"2009", category:"LaLiga",prow:["Real Madrid","ARG","es0510"], pcolumn: ["Juventus","Napoli","Chelsea"],ylink:"https://www.youtube.com/watch?v=ycZV4tpPOPI"}],</v>
      </c>
      <c r="M486" s="1" t="str">
        <f>IFERROR(_xlfn.XLOOKUP($C486,SerieA!J:J,SerieA!K:K),"-")</f>
        <v>-</v>
      </c>
    </row>
    <row r="487" spans="1:13" x14ac:dyDescent="0.35">
      <c r="A487" s="738">
        <f t="shared" si="20"/>
        <v>45753</v>
      </c>
      <c r="B487" s="5">
        <f t="shared" si="29"/>
        <v>7</v>
      </c>
      <c r="C487" s="9">
        <f t="shared" si="22"/>
        <v>486</v>
      </c>
      <c r="D487" s="6" t="str" cm="1">
        <f t="array" ref="D487">IFERROR(INDEX(F487:M487, MATCH(TRUE, F487:M487&lt;&gt;"-",0)),"")</f>
        <v>[{order:"486",result:"FC Rottarch 0-27 Bayern",playerday:"Jamal Musiala",year:"2024", category:"Other",prow:["DL","DL","DL"], pcolumn: ["Bayern","Bayern","Bayern"],ylink:"https://www.youtube.com/watch?v=_MwnH9sgTnU"}],</v>
      </c>
      <c r="E487" s="6" t="str">
        <f t="shared" si="27"/>
        <v>[{"order":"486","result":"FC Rottarch 0-27 Bayern","playerday":"Jamal Musiala","year":"2024", "category":"Other","prow":["DL","DL","DL"], "pcolumn": ["Bayern","Bayern","Bayern"],"ylink":"https://www.youtube.com/watch?v=_MwnH9sgTnU"}],</v>
      </c>
      <c r="F487" s="1" t="str">
        <f>IFERROR(_xlfn.XLOOKUP(C487,Champions!J:J,Champions!K:K),"-")</f>
        <v>-</v>
      </c>
      <c r="G487" s="1" t="str">
        <f>IFERROR(_xlfn.XLOOKUP($C487,EuropaL!J:J,EuropaL!K:K),"-")</f>
        <v>-</v>
      </c>
      <c r="H487" s="1" t="str">
        <f>IFERROR(_xlfn.XLOOKUP($C487,WC!J:J,WC!K:K),"-")</f>
        <v>-</v>
      </c>
      <c r="I487" s="1" t="str">
        <f>IFERROR(_xlfn.XLOOKUP($C487,EURO!J:J,EURO!K:K),"-")</f>
        <v>-</v>
      </c>
      <c r="J487" s="1" t="str">
        <f>IFERROR(_xlfn.XLOOKUP($C487,Other!J:J,Other!K:K),"-")</f>
        <v>[{order:"486",result:"FC Rottarch 0-27 Bayern",playerday:"Jamal Musiala",year:"2024", category:"Other",prow:["DL","DL","DL"], pcolumn: ["Bayern","Bayern","Bayern"],ylink:"https://www.youtube.com/watch?v=_MwnH9sgTnU"}],</v>
      </c>
      <c r="K487" s="1" t="str">
        <f>IFERROR(_xlfn.XLOOKUP($C487,Premier!J:J,Premier!K:K),"-")</f>
        <v>-</v>
      </c>
      <c r="L487" s="1" t="str">
        <f>IFERROR(_xlfn.XLOOKUP($C487,LaLiga!K:K,LaLiga!L:L),"-")</f>
        <v>-</v>
      </c>
      <c r="M487" s="1" t="str">
        <f>IFERROR(_xlfn.XLOOKUP($C487,SerieA!J:J,SerieA!K:K),"-")</f>
        <v>-</v>
      </c>
    </row>
    <row r="488" spans="1:13" x14ac:dyDescent="0.35">
      <c r="A488" s="738">
        <f t="shared" si="20"/>
        <v>45754</v>
      </c>
      <c r="B488" s="5">
        <f t="shared" si="29"/>
        <v>1</v>
      </c>
      <c r="C488" s="9">
        <f t="shared" si="22"/>
        <v>487</v>
      </c>
      <c r="D488" s="6" t="str" cm="1">
        <f t="array" ref="D488">IFERROR(INDEX(F488:M488, MATCH(TRUE, F488:M488&lt;&gt;"-",0)),"")</f>
        <v>[{order:"487",result:"RB Salzburg 3-5 Chelsea",playerday:"Pedro Rodríguez",year:"2019", category:"Other",prow:["ESP","ChampionsWin","DL"], pcolumn: ["Chelsea","Lazio","Roma"],ylink:"https://www.youtube.com/watch?v=qemGMjeIoyA"}],</v>
      </c>
      <c r="E488" s="6" t="str">
        <f t="shared" si="27"/>
        <v>[{"order":"487","result":"RB Salzburg 3-5 Chelsea","playerday":"Pedro Rodríguez","year":"2019", "category":"Other","prow":["ESP","ChampionsWin","DL"], "pcolumn": ["Chelsea","Lazio","Roma"],"ylink":"https://www.youtube.com/watch?v=qemGMjeIoyA"}],</v>
      </c>
      <c r="F488" s="1" t="str">
        <f>IFERROR(_xlfn.XLOOKUP(C488,Champions!J:J,Champions!K:K),"-")</f>
        <v>-</v>
      </c>
      <c r="G488" s="1" t="str">
        <f>IFERROR(_xlfn.XLOOKUP($C488,EuropaL!J:J,EuropaL!K:K),"-")</f>
        <v>-</v>
      </c>
      <c r="H488" s="1" t="str">
        <f>IFERROR(_xlfn.XLOOKUP($C488,WC!J:J,WC!K:K),"-")</f>
        <v>-</v>
      </c>
      <c r="I488" s="1" t="str">
        <f>IFERROR(_xlfn.XLOOKUP($C488,EURO!J:J,EURO!K:K),"-")</f>
        <v>-</v>
      </c>
      <c r="J488" s="1" t="str">
        <f>IFERROR(_xlfn.XLOOKUP($C488,Other!J:J,Other!K:K),"-")</f>
        <v>[{order:"487",result:"RB Salzburg 3-5 Chelsea",playerday:"Pedro Rodríguez",year:"2019", category:"Other",prow:["ESP","ChampionsWin","DL"], pcolumn: ["Chelsea","Lazio","Roma"],ylink:"https://www.youtube.com/watch?v=qemGMjeIoyA"}],</v>
      </c>
      <c r="K488" s="1" t="str">
        <f>IFERROR(_xlfn.XLOOKUP($C488,Premier!J:J,Premier!K:K),"-")</f>
        <v>-</v>
      </c>
      <c r="L488" s="1" t="str">
        <f>IFERROR(_xlfn.XLOOKUP($C488,LaLiga!K:K,LaLiga!L:L),"-")</f>
        <v>-</v>
      </c>
      <c r="M488" s="1" t="str">
        <f>IFERROR(_xlfn.XLOOKUP($C488,SerieA!J:J,SerieA!K:K),"-")</f>
        <v>-</v>
      </c>
    </row>
    <row r="489" spans="1:13" x14ac:dyDescent="0.35">
      <c r="A489" s="738">
        <f t="shared" si="20"/>
        <v>45755</v>
      </c>
      <c r="B489" s="5">
        <f t="shared" si="29"/>
        <v>2</v>
      </c>
      <c r="C489" s="9">
        <f t="shared" si="22"/>
        <v>488</v>
      </c>
      <c r="D489" s="6" t="str" cm="1">
        <f t="array" ref="D489">IFERROR(INDEX(F489:M489, MATCH(TRUE, F489:M489&lt;&gt;"-",0)),"")</f>
        <v>[{order:"488",result:"Sporting 1-0 Man City",playerday:"Xandão",year:"2012", category:"Europa League",prow:["DF","words1","namehas_O"], pcolumn: ["Sporting","Man City","namehas_X"],ylink:"https://www.youtube.com/shorts/uLuOz7tNgQQ"}],</v>
      </c>
      <c r="E489" s="6" t="str">
        <f t="shared" si="27"/>
        <v>[{"order":"488","result":"Sporting 1-0 Man City","playerday":"Xandão","year":"2012", "category":"Europa League","prow":["DF","words1","namehas_O"], "pcolumn": ["Sporting","Man City","namehas_X"],"ylink":"https://www.youtube.com/shorts/uLuOz7tNgQQ"}],</v>
      </c>
      <c r="F489" s="1" t="str">
        <f>IFERROR(_xlfn.XLOOKUP(C489,Champions!J:J,Champions!K:K),"-")</f>
        <v>-</v>
      </c>
      <c r="G489" s="1" t="str">
        <f>IFERROR(_xlfn.XLOOKUP($C489,EuropaL!J:J,EuropaL!K:K),"-")</f>
        <v>[{order:"488",result:"Sporting 1-0 Man City",playerday:"Xandão",year:"2012", category:"Europa League",prow:["DF","words1","namehas_O"], pcolumn: ["Sporting","Man City","namehas_X"],ylink:"https://www.youtube.com/shorts/uLuOz7tNgQQ"}],</v>
      </c>
      <c r="H489" s="1" t="str">
        <f>IFERROR(_xlfn.XLOOKUP($C489,WC!J:J,WC!K:K),"-")</f>
        <v>-</v>
      </c>
      <c r="I489" s="1" t="str">
        <f>IFERROR(_xlfn.XLOOKUP($C489,EURO!J:J,EURO!K:K),"-")</f>
        <v>-</v>
      </c>
      <c r="J489" s="1" t="str">
        <f>IFERROR(_xlfn.XLOOKUP($C489,Other!J:J,Other!K:K),"-")</f>
        <v>-</v>
      </c>
      <c r="K489" s="1" t="str">
        <f>IFERROR(_xlfn.XLOOKUP($C489,Premier!J:J,Premier!K:K),"-")</f>
        <v>-</v>
      </c>
      <c r="L489" s="1" t="str">
        <f>IFERROR(_xlfn.XLOOKUP($C489,LaLiga!K:K,LaLiga!L:L),"-")</f>
        <v>-</v>
      </c>
      <c r="M489" s="1" t="str">
        <f>IFERROR(_xlfn.XLOOKUP($C489,SerieA!J:J,SerieA!K:K),"-")</f>
        <v>-</v>
      </c>
    </row>
    <row r="490" spans="1:13" x14ac:dyDescent="0.35">
      <c r="A490" s="738">
        <f t="shared" si="20"/>
        <v>45756</v>
      </c>
      <c r="B490" s="5">
        <f t="shared" si="29"/>
        <v>3</v>
      </c>
      <c r="C490" s="9">
        <f t="shared" si="22"/>
        <v>489</v>
      </c>
      <c r="D490" s="6" t="str" cm="1">
        <f t="array" ref="D490">IFERROR(INDEX(F490:M490, MATCH(TRUE, F490:M490&lt;&gt;"-",0)),"")</f>
        <v>[{order:"489",result:"Scotland 2-2 England",playerday:"Leigh Griffiths",year:"2017", category:"World Cup",prow:["DL","CC","namehas_G"], pcolumn: ["SCO","namehas_L","Celtic"],ylink:"https://www.youtube.com/watch?v=KZWIrOZi_Ok"}],</v>
      </c>
      <c r="E490" s="6" t="str">
        <f t="shared" si="27"/>
        <v>[{"order":"489","result":"Scotland 2-2 England","playerday":"Leigh Griffiths","year":"2017", "category":"World Cup","prow":["DL","CC","namehas_G"], "pcolumn": ["SCO","namehas_L","Celtic"],"ylink":"https://www.youtube.com/watch?v=KZWIrOZi_Ok"}],</v>
      </c>
      <c r="F490" s="1" t="str">
        <f>IFERROR(_xlfn.XLOOKUP(C490,Champions!J:J,Champions!K:K),"-")</f>
        <v>-</v>
      </c>
      <c r="G490" s="1" t="str">
        <f>IFERROR(_xlfn.XLOOKUP($C490,EuropaL!J:J,EuropaL!K:K),"-")</f>
        <v>-</v>
      </c>
      <c r="H490" s="1" t="str">
        <f>IFERROR(_xlfn.XLOOKUP($C490,WC!J:J,WC!K:K),"-")</f>
        <v>[{order:"489",result:"Scotland 2-2 England",playerday:"Leigh Griffiths",year:"2017", category:"World Cup",prow:["DL","CC","namehas_G"], pcolumn: ["SCO","namehas_L","Celtic"],ylink:"https://www.youtube.com/watch?v=KZWIrOZi_Ok"}],</v>
      </c>
      <c r="I490" s="1" t="str">
        <f>IFERROR(_xlfn.XLOOKUP($C490,EURO!J:J,EURO!K:K),"-")</f>
        <v>-</v>
      </c>
      <c r="J490" s="1" t="str">
        <f>IFERROR(_xlfn.XLOOKUP($C490,Other!J:J,Other!K:K),"-")</f>
        <v>-</v>
      </c>
      <c r="K490" s="1" t="str">
        <f>IFERROR(_xlfn.XLOOKUP($C490,Premier!J:J,Premier!K:K),"-")</f>
        <v>-</v>
      </c>
      <c r="L490" s="1" t="str">
        <f>IFERROR(_xlfn.XLOOKUP($C490,LaLiga!K:K,LaLiga!L:L),"-")</f>
        <v>-</v>
      </c>
      <c r="M490" s="1" t="str">
        <f>IFERROR(_xlfn.XLOOKUP($C490,SerieA!J:J,SerieA!K:K),"-")</f>
        <v>-</v>
      </c>
    </row>
    <row r="491" spans="1:13" x14ac:dyDescent="0.35">
      <c r="A491" s="738">
        <f t="shared" si="20"/>
        <v>45757</v>
      </c>
      <c r="B491" s="5">
        <f t="shared" si="29"/>
        <v>4</v>
      </c>
      <c r="C491" s="9">
        <f t="shared" si="22"/>
        <v>490</v>
      </c>
      <c r="D491" s="6" t="str" cm="1">
        <f t="array" ref="D491">IFERROR(INDEX(F491:M491, MATCH(TRUE, F491:M491&lt;&gt;"-",0)),"")</f>
        <v>[{order:"490",result:"Atalanta 1-2 PSG",playerday:"Eric Maxim Choupo-Moting",year:"2020", category:"Champions",prow:["DL","DL","DL"], pcolumn: ["Bayern","ParisSG","CMR"],ylink:"https://www.youtube.com/watch?v=59r_3_oysuQ"}],</v>
      </c>
      <c r="E491" s="6" t="str">
        <f t="shared" si="27"/>
        <v>[{"order":"490","result":"Atalanta 1-2 PSG","playerday":"Eric Maxim Choupo-Moting","year":"2020", "category":"Champions","prow":["DL","DL","DL"], "pcolumn": ["Bayern","ParisSG","CMR"],"ylink":"https://www.youtube.com/watch?v=59r_3_oysuQ"}],</v>
      </c>
      <c r="F491" s="1" t="str">
        <f>IFERROR(_xlfn.XLOOKUP(C491,Champions!J:J,Champions!K:K),"-")</f>
        <v>[{order:"490",result:"Atalanta 1-2 PSG",playerday:"Eric Maxim Choupo-Moting",year:"2020", category:"Champions",prow:["DL","DL","DL"], pcolumn: ["Bayern","ParisSG","CMR"],ylink:"https://www.youtube.com/watch?v=59r_3_oysuQ"}],</v>
      </c>
      <c r="G491" s="1" t="str">
        <f>IFERROR(_xlfn.XLOOKUP($C491,EuropaL!J:J,EuropaL!K:K),"-")</f>
        <v>-</v>
      </c>
      <c r="H491" s="1" t="str">
        <f>IFERROR(_xlfn.XLOOKUP($C491,WC!J:J,WC!K:K),"-")</f>
        <v>-</v>
      </c>
      <c r="I491" s="1" t="str">
        <f>IFERROR(_xlfn.XLOOKUP($C491,EURO!J:J,EURO!K:K),"-")</f>
        <v>-</v>
      </c>
      <c r="J491" s="1" t="str">
        <f>IFERROR(_xlfn.XLOOKUP($C491,Other!J:J,Other!K:K),"-")</f>
        <v>-</v>
      </c>
      <c r="K491" s="1" t="str">
        <f>IFERROR(_xlfn.XLOOKUP($C491,Premier!J:J,Premier!K:K),"-")</f>
        <v>-</v>
      </c>
      <c r="L491" s="1" t="str">
        <f>IFERROR(_xlfn.XLOOKUP($C491,LaLiga!K:K,LaLiga!L:L),"-")</f>
        <v>-</v>
      </c>
      <c r="M491" s="1" t="str">
        <f>IFERROR(_xlfn.XLOOKUP($C491,SerieA!J:J,SerieA!K:K),"-")</f>
        <v>-</v>
      </c>
    </row>
    <row r="492" spans="1:13" x14ac:dyDescent="0.35">
      <c r="A492" s="738">
        <f t="shared" si="20"/>
        <v>45758</v>
      </c>
      <c r="B492" s="5">
        <f t="shared" si="29"/>
        <v>5</v>
      </c>
      <c r="C492" s="9">
        <f t="shared" si="22"/>
        <v>491</v>
      </c>
      <c r="D492" s="6" t="str" cm="1">
        <f t="array" ref="D492">IFERROR(INDEX(F492:M492, MATCH(TRUE, F492:M492&lt;&gt;"-",0)),"")</f>
        <v>[{order:"491",result:"Arsenal 2-0 Crystal P.",playerday:"Olivier Giroud",year:"2017", category:"Premier League",prow:["WC01","FRA","MLSPla"], pcolumn: ["Arsenal","Chelsea","Milan"],ylink:"https://www.youtube.com/watch?v=wGOhxt5Ksc0"}],</v>
      </c>
      <c r="E492" s="6" t="str">
        <f t="shared" si="27"/>
        <v>[{"order":"491","result":"Arsenal 2-0 Crystal P.","playerday":"Olivier Giroud","year":"2017", "category":"Premier League","prow":["WC01","FRA","MLSPla"], "pcolumn": ["Arsenal","Chelsea","Milan"],"ylink":"https://www.youtube.com/watch?v=wGOhxt5Ksc0"}],</v>
      </c>
      <c r="F492" s="1" t="str">
        <f>IFERROR(_xlfn.XLOOKUP(C492,Champions!J:J,Champions!K:K),"-")</f>
        <v>-</v>
      </c>
      <c r="G492" s="1" t="str">
        <f>IFERROR(_xlfn.XLOOKUP($C492,EuropaL!J:J,EuropaL!K:K),"-")</f>
        <v>-</v>
      </c>
      <c r="H492" s="1" t="str">
        <f>IFERROR(_xlfn.XLOOKUP($C492,WC!J:J,WC!K:K),"-")</f>
        <v>-</v>
      </c>
      <c r="I492" s="1" t="str">
        <f>IFERROR(_xlfn.XLOOKUP($C492,EURO!J:J,EURO!K:K),"-")</f>
        <v>-</v>
      </c>
      <c r="J492" s="1" t="str">
        <f>IFERROR(_xlfn.XLOOKUP($C492,Other!J:J,Other!K:K),"-")</f>
        <v>-</v>
      </c>
      <c r="K492" s="1" t="str">
        <f>IFERROR(_xlfn.XLOOKUP($C492,Premier!J:J,Premier!K:K),"-")</f>
        <v>[{order:"491",result:"Arsenal 2-0 Crystal P.",playerday:"Olivier Giroud",year:"2017", category:"Premier League",prow:["WC01","FRA","MLSPla"], pcolumn: ["Arsenal","Chelsea","Milan"],ylink:"https://www.youtube.com/watch?v=wGOhxt5Ksc0"}],</v>
      </c>
      <c r="L492" s="1" t="str">
        <f>IFERROR(_xlfn.XLOOKUP($C492,LaLiga!K:K,LaLiga!L:L),"-")</f>
        <v>-</v>
      </c>
      <c r="M492" s="1" t="str">
        <f>IFERROR(_xlfn.XLOOKUP($C492,SerieA!J:J,SerieA!K:K),"-")</f>
        <v>-</v>
      </c>
    </row>
    <row r="493" spans="1:13" x14ac:dyDescent="0.35">
      <c r="A493" s="738">
        <f t="shared" si="20"/>
        <v>45759</v>
      </c>
      <c r="B493" s="5">
        <f t="shared" si="29"/>
        <v>6</v>
      </c>
      <c r="C493" s="9">
        <f t="shared" si="22"/>
        <v>492</v>
      </c>
      <c r="D493" s="6" t="str" cm="1">
        <f t="array" ref="D493">IFERROR(INDEX(F493:M493, MATCH(TRUE, F493:M493&lt;&gt;"-",0)),"")</f>
        <v>[{order:"492",result:"Valencia 1-4 Barcelona",playerday:"Pierre-Emerick Aubameyang",year:"2022", category:"LaLiga",prow:["Barcelona","Marseille","Borussia"], pcolumn: ["namehas_A","namehas_U","namehas_B"],ylink:"https://youtu.be/V23FZ2BCgQo?si=5Ggr3gchv2mbnSpc&amp;t=129"}],</v>
      </c>
      <c r="E493" s="6" t="str">
        <f t="shared" si="27"/>
        <v>[{"order":"492","result":"Valencia 1-4 Barcelona","playerday":"Pierre-Emerick Aubameyang","year":"2022", "category":"LaLiga","prow":["Barcelona","Marseille","Borussia"], "pcolumn": ["namehas_A","namehas_U","namehas_B"],"ylink":"https://youtu.be/V23FZ2BCgQo?si=5Ggr3gchv2mbnSpc&amp;t=129"}],</v>
      </c>
      <c r="F493" s="1" t="str">
        <f>IFERROR(_xlfn.XLOOKUP(C493,Champions!J:J,Champions!K:K),"-")</f>
        <v>-</v>
      </c>
      <c r="G493" s="1" t="str">
        <f>IFERROR(_xlfn.XLOOKUP($C493,EuropaL!J:J,EuropaL!K:K),"-")</f>
        <v>-</v>
      </c>
      <c r="H493" s="1" t="str">
        <f>IFERROR(_xlfn.XLOOKUP($C493,WC!J:J,WC!K:K),"-")</f>
        <v>-</v>
      </c>
      <c r="I493" s="1" t="str">
        <f>IFERROR(_xlfn.XLOOKUP($C493,EURO!J:J,EURO!K:K),"-")</f>
        <v>-</v>
      </c>
      <c r="J493" s="1" t="str">
        <f>IFERROR(_xlfn.XLOOKUP($C493,Other!J:J,Other!K:K),"-")</f>
        <v>-</v>
      </c>
      <c r="K493" s="1" t="str">
        <f>IFERROR(_xlfn.XLOOKUP($C493,Premier!J:J,Premier!K:K),"-")</f>
        <v>-</v>
      </c>
      <c r="L493" s="1" t="str">
        <f>IFERROR(_xlfn.XLOOKUP($C493,LaLiga!K:K,LaLiga!L:L),"-")</f>
        <v>[{order:"492",result:"Valencia 1-4 Barcelona",playerday:"Pierre-Emerick Aubameyang",year:"2022", category:"LaLiga",prow:["Barcelona","Marseille","Borussia"], pcolumn: ["namehas_A","namehas_U","namehas_B"],ylink:"https://youtu.be/V23FZ2BCgQo?si=5Ggr3gchv2mbnSpc&amp;t=129"}],</v>
      </c>
      <c r="M493" s="1" t="str">
        <f>IFERROR(_xlfn.XLOOKUP($C493,SerieA!J:J,SerieA!K:K),"-")</f>
        <v>-</v>
      </c>
    </row>
    <row r="494" spans="1:13" x14ac:dyDescent="0.35">
      <c r="A494" s="738">
        <f t="shared" si="20"/>
        <v>45760</v>
      </c>
      <c r="B494" s="5">
        <f t="shared" si="29"/>
        <v>7</v>
      </c>
      <c r="C494" s="9">
        <f t="shared" si="22"/>
        <v>493</v>
      </c>
      <c r="D494" s="6" t="str" cm="1">
        <f t="array" ref="D494">IFERROR(INDEX(F494:M494, MATCH(TRUE, F494:M494&lt;&gt;"-",0)),"")</f>
        <v>[{order:"493",result:"Man City 4-2 Arsenal",playerday:"Emmanuel Adebayor",year:"2009", category:"Premier League",prow:["Arsenal","es1015","DL"], pcolumn: ["Man City","Real Madrid","af1520"],ylink:"https://www.youtube.com/watch?v=DQwS2cONShU"}],</v>
      </c>
      <c r="E494" s="6" t="str">
        <f t="shared" si="27"/>
        <v>[{"order":"493","result":"Man City 4-2 Arsenal","playerday":"Emmanuel Adebayor","year":"2009", "category":"Premier League","prow":["Arsenal","es1015","DL"], "pcolumn": ["Man City","Real Madrid","af1520"],"ylink":"https://www.youtube.com/watch?v=DQwS2cONShU"}],</v>
      </c>
      <c r="F494" s="1" t="str">
        <f>IFERROR(_xlfn.XLOOKUP(C494,Champions!J:J,Champions!K:K),"-")</f>
        <v>-</v>
      </c>
      <c r="G494" s="1" t="str">
        <f>IFERROR(_xlfn.XLOOKUP($C494,EuropaL!J:J,EuropaL!K:K),"-")</f>
        <v>-</v>
      </c>
      <c r="H494" s="1" t="str">
        <f>IFERROR(_xlfn.XLOOKUP($C494,WC!J:J,WC!K:K),"-")</f>
        <v>-</v>
      </c>
      <c r="I494" s="1" t="str">
        <f>IFERROR(_xlfn.XLOOKUP($C494,EURO!J:J,EURO!K:K),"-")</f>
        <v>-</v>
      </c>
      <c r="J494" s="1" t="str">
        <f>IFERROR(_xlfn.XLOOKUP($C494,Other!J:J,Other!K:K),"-")</f>
        <v>-</v>
      </c>
      <c r="K494" s="1" t="str">
        <f>IFERROR(_xlfn.XLOOKUP($C494,Premier!J:J,Premier!K:K),"-")</f>
        <v>[{order:"493",result:"Man City 4-2 Arsenal",playerday:"Emmanuel Adebayor",year:"2009", category:"Premier League",prow:["Arsenal","es1015","DL"], pcolumn: ["Man City","Real Madrid","af1520"],ylink:"https://www.youtube.com/watch?v=DQwS2cONShU"}],</v>
      </c>
      <c r="L494" s="1" t="str">
        <f>IFERROR(_xlfn.XLOOKUP($C494,LaLiga!K:K,LaLiga!L:L),"-")</f>
        <v>-</v>
      </c>
      <c r="M494" s="1" t="str">
        <f>IFERROR(_xlfn.XLOOKUP($C494,SerieA!J:J,SerieA!K:K),"-")</f>
        <v>-</v>
      </c>
    </row>
    <row r="495" spans="1:13" x14ac:dyDescent="0.35">
      <c r="A495" s="738">
        <f t="shared" si="20"/>
        <v>45761</v>
      </c>
      <c r="B495" s="5">
        <f t="shared" si="29"/>
        <v>1</v>
      </c>
      <c r="C495" s="9">
        <f t="shared" si="22"/>
        <v>494</v>
      </c>
      <c r="D495" s="6" t="str" cm="1">
        <f t="array" ref="D495">IFERROR(INDEX(F495:M495, MATCH(TRUE, F495:M495&lt;&gt;"-",0)),"")</f>
        <v>[{order:"494",result:"R. Madrid 2-2 Espanyol",playerday:"Fábio Coentrão",year:"2012", category:"LaLiga",prow:["Real Madrid","POR","ChampionsWin"], pcolumn: ["Sporting","Benfica","es1015"],ylink:"https://www.youtube.com/watch?v=JgiKVieByK0"}],</v>
      </c>
      <c r="E495" s="6" t="str">
        <f t="shared" si="27"/>
        <v>[{"order":"494","result":"R. Madrid 2-2 Espanyol","playerday":"Fábio Coentrão","year":"2012", "category":"LaLiga","prow":["Real Madrid","POR","ChampionsWin"], "pcolumn": ["Sporting","Benfica","es1015"],"ylink":"https://www.youtube.com/watch?v=JgiKVieByK0"}],</v>
      </c>
      <c r="F495" s="1" t="str">
        <f>IFERROR(_xlfn.XLOOKUP(C495,Champions!J:J,Champions!K:K),"-")</f>
        <v>-</v>
      </c>
      <c r="G495" s="1" t="str">
        <f>IFERROR(_xlfn.XLOOKUP($C495,EuropaL!J:J,EuropaL!K:K),"-")</f>
        <v>-</v>
      </c>
      <c r="H495" s="1" t="str">
        <f>IFERROR(_xlfn.XLOOKUP($C495,WC!J:J,WC!K:K),"-")</f>
        <v>-</v>
      </c>
      <c r="I495" s="1" t="str">
        <f>IFERROR(_xlfn.XLOOKUP($C495,EURO!J:J,EURO!K:K),"-")</f>
        <v>-</v>
      </c>
      <c r="J495" s="1" t="str">
        <f>IFERROR(_xlfn.XLOOKUP($C495,Other!J:J,Other!K:K),"-")</f>
        <v>-</v>
      </c>
      <c r="K495" s="1" t="str">
        <f>IFERROR(_xlfn.XLOOKUP($C495,Premier!J:J,Premier!K:K),"-")</f>
        <v>-</v>
      </c>
      <c r="L495" s="1" t="str">
        <f>IFERROR(_xlfn.XLOOKUP($C495,LaLiga!K:K,LaLiga!L:L),"-")</f>
        <v>[{order:"494",result:"R. Madrid 2-2 Espanyol",playerday:"Fábio Coentrão",year:"2012", category:"LaLiga",prow:["Real Madrid","POR","ChampionsWin"], pcolumn: ["Sporting","Benfica","es1015"],ylink:"https://www.youtube.com/watch?v=JgiKVieByK0"}],</v>
      </c>
      <c r="M495" s="1" t="str">
        <f>IFERROR(_xlfn.XLOOKUP($C495,SerieA!J:J,SerieA!K:K),"-")</f>
        <v>-</v>
      </c>
    </row>
    <row r="496" spans="1:13" x14ac:dyDescent="0.35">
      <c r="A496" s="738">
        <f t="shared" si="20"/>
        <v>45762</v>
      </c>
      <c r="B496" s="5">
        <f t="shared" si="29"/>
        <v>2</v>
      </c>
      <c r="C496" s="9">
        <f t="shared" si="22"/>
        <v>495</v>
      </c>
      <c r="D496" s="6" t="str" cm="1">
        <f t="array" ref="D496">IFERROR(INDEX(F496:M496, MATCH(TRUE, F496:M496&lt;&gt;"-",0)),"")</f>
        <v>[{order:"495",result:"Bayern 5-1 Frankfurt",playerday:"Franck Ribéry",year:"2019", category:"Other",prow:["FRA","namehas_y","ChampionsWin"], pcolumn: ["Bayern","Marseille","ge1520"],ylink:"https://www.youtube.com/watch?v=NXoCAJ7059Y"}],</v>
      </c>
      <c r="E496" s="6" t="str">
        <f t="shared" si="27"/>
        <v>[{"order":"495","result":"Bayern 5-1 Frankfurt","playerday":"Franck Ribéry","year":"2019", "category":"Other","prow":["FRA","namehas_y","ChampionsWin"], "pcolumn": ["Bayern","Marseille","ge1520"],"ylink":"https://www.youtube.com/watch?v=NXoCAJ7059Y"}],</v>
      </c>
      <c r="F496" s="1" t="str">
        <f>IFERROR(_xlfn.XLOOKUP(C496,Champions!J:J,Champions!K:K),"-")</f>
        <v>-</v>
      </c>
      <c r="G496" s="1" t="str">
        <f>IFERROR(_xlfn.XLOOKUP($C496,EuropaL!J:J,EuropaL!K:K),"-")</f>
        <v>-</v>
      </c>
      <c r="H496" s="1" t="str">
        <f>IFERROR(_xlfn.XLOOKUP($C496,WC!J:J,WC!K:K),"-")</f>
        <v>-</v>
      </c>
      <c r="I496" s="1" t="str">
        <f>IFERROR(_xlfn.XLOOKUP($C496,EURO!J:J,EURO!K:K),"-")</f>
        <v>-</v>
      </c>
      <c r="J496" s="1" t="str">
        <f>IFERROR(_xlfn.XLOOKUP($C496,Other!J:J,Other!K:K),"-")</f>
        <v>[{order:"495",result:"Bayern 5-1 Frankfurt",playerday:"Franck Ribéry",year:"2019", category:"Other",prow:["FRA","namehas_y","ChampionsWin"], pcolumn: ["Bayern","Marseille","ge1520"],ylink:"https://www.youtube.com/watch?v=NXoCAJ7059Y"}],</v>
      </c>
      <c r="K496" s="1" t="str">
        <f>IFERROR(_xlfn.XLOOKUP($C496,Premier!J:J,Premier!K:K),"-")</f>
        <v>-</v>
      </c>
      <c r="L496" s="1" t="str">
        <f>IFERROR(_xlfn.XLOOKUP($C496,LaLiga!K:K,LaLiga!L:L),"-")</f>
        <v>-</v>
      </c>
      <c r="M496" s="1" t="str">
        <f>IFERROR(_xlfn.XLOOKUP($C496,SerieA!J:J,SerieA!K:K),"-")</f>
        <v>-</v>
      </c>
    </row>
    <row r="497" spans="1:13" x14ac:dyDescent="0.35">
      <c r="A497" s="738">
        <f t="shared" si="20"/>
        <v>45763</v>
      </c>
      <c r="B497" s="5">
        <f t="shared" si="29"/>
        <v>3</v>
      </c>
      <c r="C497" s="9">
        <f t="shared" si="22"/>
        <v>496</v>
      </c>
      <c r="D497" s="6" t="str" cm="1">
        <f t="array" ref="D497">IFERROR(INDEX(F497:M497, MATCH(TRUE, F497:M497&lt;&gt;"-",0)),"")</f>
        <v>[{order:"496",result:"PSG 5-0 Steaua",playerday:"Raí",year:"1998", category:"Champions",prow:["namehas_R","namehas_A","namehas_I"], pcolumn: ["ParisSG","BRA","Played WC 1998"],ylink:"https://www.youtube.com/watch?v=puI4pxaiEeg"}],</v>
      </c>
      <c r="E497" s="6" t="str">
        <f t="shared" si="27"/>
        <v>[{"order":"496","result":"PSG 5-0 Steaua","playerday":"Raí","year":"1998", "category":"Champions","prow":["namehas_R","namehas_A","namehas_I"], "pcolumn": ["ParisSG","BRA","Played WC 1998"],"ylink":"https://www.youtube.com/watch?v=puI4pxaiEeg"}],</v>
      </c>
      <c r="F497" s="1" t="str">
        <f>IFERROR(_xlfn.XLOOKUP(C497,Champions!J:J,Champions!K:K),"-")</f>
        <v>[{order:"496",result:"PSG 5-0 Steaua",playerday:"Raí",year:"1998", category:"Champions",prow:["namehas_R","namehas_A","namehas_I"], pcolumn: ["ParisSG","BRA","Played WC 1998"],ylink:"https://www.youtube.com/watch?v=puI4pxaiEeg"}],</v>
      </c>
      <c r="G497" s="1" t="str">
        <f>IFERROR(_xlfn.XLOOKUP($C497,EuropaL!J:J,EuropaL!K:K),"-")</f>
        <v>-</v>
      </c>
      <c r="H497" s="1" t="str">
        <f>IFERROR(_xlfn.XLOOKUP($C497,WC!J:J,WC!K:K),"-")</f>
        <v>-</v>
      </c>
      <c r="I497" s="1" t="str">
        <f>IFERROR(_xlfn.XLOOKUP($C497,EURO!J:J,EURO!K:K),"-")</f>
        <v>-</v>
      </c>
      <c r="J497" s="1" t="str">
        <f>IFERROR(_xlfn.XLOOKUP($C497,Other!J:J,Other!K:K),"-")</f>
        <v>-</v>
      </c>
      <c r="K497" s="1" t="str">
        <f>IFERROR(_xlfn.XLOOKUP($C497,Premier!J:J,Premier!K:K),"-")</f>
        <v>-</v>
      </c>
      <c r="L497" s="1" t="str">
        <f>IFERROR(_xlfn.XLOOKUP($C497,LaLiga!K:K,LaLiga!L:L),"-")</f>
        <v>-</v>
      </c>
      <c r="M497" s="1" t="str">
        <f>IFERROR(_xlfn.XLOOKUP($C497,SerieA!J:J,SerieA!K:K),"-")</f>
        <v>-</v>
      </c>
    </row>
    <row r="498" spans="1:13" x14ac:dyDescent="0.35">
      <c r="A498" s="738">
        <f t="shared" si="20"/>
        <v>45764</v>
      </c>
      <c r="B498" s="5">
        <f t="shared" si="29"/>
        <v>4</v>
      </c>
      <c r="C498" s="9">
        <f t="shared" si="22"/>
        <v>497</v>
      </c>
      <c r="D498" s="6" t="str" cm="1">
        <f t="array" ref="D498">IFERROR(INDEX(F498:M498, MATCH(TRUE, F498:M498&lt;&gt;"-",0)),"")</f>
        <v>[{order:"497",result:"Liverpool 0-2 Chelsea",playerday:"Demba Ba",year:"2014", category:"Premier League",prow:["DL","namehas_B","namehas_A"], pcolumn: ["startD","SEN","Chelsea"],ylink:"https://www.youtube.com/watch?v=-YSvHFNUUU8"}],</v>
      </c>
      <c r="E498" s="6" t="str">
        <f t="shared" si="27"/>
        <v>[{"order":"497","result":"Liverpool 0-2 Chelsea","playerday":"Demba Ba","year":"2014", "category":"Premier League","prow":["DL","namehas_B","namehas_A"], "pcolumn": ["startD","SEN","Chelsea"],"ylink":"https://www.youtube.com/watch?v=-YSvHFNUUU8"}],</v>
      </c>
      <c r="F498" s="1" t="str">
        <f>IFERROR(_xlfn.XLOOKUP(C498,Champions!J:J,Champions!K:K),"-")</f>
        <v>-</v>
      </c>
      <c r="G498" s="1" t="str">
        <f>IFERROR(_xlfn.XLOOKUP($C498,EuropaL!J:J,EuropaL!K:K),"-")</f>
        <v>-</v>
      </c>
      <c r="H498" s="1" t="str">
        <f>IFERROR(_xlfn.XLOOKUP($C498,WC!J:J,WC!K:K),"-")</f>
        <v>-</v>
      </c>
      <c r="I498" s="1" t="str">
        <f>IFERROR(_xlfn.XLOOKUP($C498,EURO!J:J,EURO!K:K),"-")</f>
        <v>-</v>
      </c>
      <c r="J498" s="1" t="str">
        <f>IFERROR(_xlfn.XLOOKUP($C498,Other!J:J,Other!K:K),"-")</f>
        <v>-</v>
      </c>
      <c r="K498" s="1" t="str">
        <f>IFERROR(_xlfn.XLOOKUP($C498,Premier!J:J,Premier!K:K),"-")</f>
        <v>[{order:"497",result:"Liverpool 0-2 Chelsea",playerday:"Demba Ba",year:"2014", category:"Premier League",prow:["DL","namehas_B","namehas_A"], pcolumn: ["startD","SEN","Chelsea"],ylink:"https://www.youtube.com/watch?v=-YSvHFNUUU8"}],</v>
      </c>
      <c r="L498" s="1" t="str">
        <f>IFERROR(_xlfn.XLOOKUP($C498,LaLiga!K:K,LaLiga!L:L),"-")</f>
        <v>-</v>
      </c>
      <c r="M498" s="1" t="str">
        <f>IFERROR(_xlfn.XLOOKUP($C498,SerieA!J:J,SerieA!K:K),"-")</f>
        <v>-</v>
      </c>
    </row>
    <row r="499" spans="1:13" x14ac:dyDescent="0.35">
      <c r="A499" s="738">
        <f t="shared" si="20"/>
        <v>45765</v>
      </c>
      <c r="B499" s="5">
        <f t="shared" si="29"/>
        <v>5</v>
      </c>
      <c r="C499" s="9">
        <f t="shared" si="22"/>
        <v>498</v>
      </c>
      <c r="D499" s="6" t="str" cm="1">
        <f t="array" ref="D499">IFERROR(INDEX(F499:M499, MATCH(TRUE, F499:M499&lt;&gt;"-",0)),"")</f>
        <v>[{order:"498",result:"Brazil 1-2 Norway",playerday:"Tore André Flo",year:"1998", category:"World Cup",prow:["namehas_T","namehas_A","namehas_O"], pcolumn: ["Chelsea","NOR","Played WC 1998"],ylink:"https://www.youtube.com/watch?v=Oyv9C8ZauJ0"}],</v>
      </c>
      <c r="E499" s="6" t="str">
        <f t="shared" si="27"/>
        <v>[{"order":"498","result":"Brazil 1-2 Norway","playerday":"Tore André Flo","year":"1998", "category":"World Cup","prow":["namehas_T","namehas_A","namehas_O"], "pcolumn": ["Chelsea","NOR","Played WC 1998"],"ylink":"https://www.youtube.com/watch?v=Oyv9C8ZauJ0"}],</v>
      </c>
      <c r="F499" s="1" t="str">
        <f>IFERROR(_xlfn.XLOOKUP(C499,Champions!J:J,Champions!K:K),"-")</f>
        <v>-</v>
      </c>
      <c r="G499" s="1" t="str">
        <f>IFERROR(_xlfn.XLOOKUP($C499,EuropaL!J:J,EuropaL!K:K),"-")</f>
        <v>-</v>
      </c>
      <c r="H499" s="1" t="str">
        <f>IFERROR(_xlfn.XLOOKUP($C499,WC!J:J,WC!K:K),"-")</f>
        <v>[{order:"498",result:"Brazil 1-2 Norway",playerday:"Tore André Flo",year:"1998", category:"World Cup",prow:["namehas_T","namehas_A","namehas_O"], pcolumn: ["Chelsea","NOR","Played WC 1998"],ylink:"https://www.youtube.com/watch?v=Oyv9C8ZauJ0"}],</v>
      </c>
      <c r="I499" s="1" t="str">
        <f>IFERROR(_xlfn.XLOOKUP($C499,EURO!J:J,EURO!K:K),"-")</f>
        <v>-</v>
      </c>
      <c r="J499" s="1" t="str">
        <f>IFERROR(_xlfn.XLOOKUP($C499,Other!J:J,Other!K:K),"-")</f>
        <v>-</v>
      </c>
      <c r="K499" s="1" t="str">
        <f>IFERROR(_xlfn.XLOOKUP($C499,Premier!J:J,Premier!K:K),"-")</f>
        <v>-</v>
      </c>
      <c r="L499" s="1" t="str">
        <f>IFERROR(_xlfn.XLOOKUP($C499,LaLiga!K:K,LaLiga!L:L),"-")</f>
        <v>-</v>
      </c>
      <c r="M499" s="1" t="str">
        <f>IFERROR(_xlfn.XLOOKUP($C499,SerieA!J:J,SerieA!K:K),"-")</f>
        <v>-</v>
      </c>
    </row>
    <row r="500" spans="1:13" x14ac:dyDescent="0.35">
      <c r="A500" s="738">
        <f t="shared" si="20"/>
        <v>45766</v>
      </c>
      <c r="B500" s="5">
        <f t="shared" si="29"/>
        <v>6</v>
      </c>
      <c r="C500" s="9">
        <f t="shared" si="22"/>
        <v>499</v>
      </c>
      <c r="D500" s="6" t="str" cm="1">
        <f t="array" ref="D500">IFERROR(INDEX(F500:M500, MATCH(TRUE, F500:M500&lt;&gt;"-",0)),"")</f>
        <v>[{order:"499",result:"Funk Seoul 1-0 Tutto Bene",playerday:"Roberto Carlos",year:"2002", category:"Other",prow:["DF","ChampionsWin","Played WC 2002"], pcolumn: ["BRA","startR","R.Madrid_matches-100-500"],ylink:"https://www.youtube.com/watch?v=2-czHGhxjog"}],</v>
      </c>
      <c r="E500" s="6" t="str">
        <f t="shared" si="27"/>
        <v>[{"order":"499","result":"Funk Seoul 1-0 Tutto Bene","playerday":"Roberto Carlos","year":"2002", "category":"Other","prow":["DF","ChampionsWin","Played WC 2002"], "pcolumn": ["BRA","startR","R.Madrid_matches-100-500"],"ylink":"https://www.youtube.com/watch?v=2-czHGhxjog"}],</v>
      </c>
      <c r="F500" s="1" t="str">
        <f>IFERROR(_xlfn.XLOOKUP(C500,Champions!J:J,Champions!K:K),"-")</f>
        <v>-</v>
      </c>
      <c r="G500" s="1" t="str">
        <f>IFERROR(_xlfn.XLOOKUP($C500,EuropaL!J:J,EuropaL!K:K),"-")</f>
        <v>-</v>
      </c>
      <c r="H500" s="1" t="str">
        <f>IFERROR(_xlfn.XLOOKUP($C500,WC!J:J,WC!K:K),"-")</f>
        <v>-</v>
      </c>
      <c r="I500" s="1" t="str">
        <f>IFERROR(_xlfn.XLOOKUP($C500,EURO!J:J,EURO!K:K),"-")</f>
        <v>-</v>
      </c>
      <c r="J500" s="1" t="str">
        <f>IFERROR(_xlfn.XLOOKUP($C500,Other!J:J,Other!K:K),"-")</f>
        <v>[{order:"499",result:"Funk Seoul 1-0 Tutto Bene",playerday:"Roberto Carlos",year:"2002", category:"Other",prow:["DF","ChampionsWin","Played WC 2002"], pcolumn: ["BRA","startR","R.Madrid_matches-100-500"],ylink:"https://www.youtube.com/watch?v=2-czHGhxjog"}],</v>
      </c>
      <c r="K500" s="1" t="str">
        <f>IFERROR(_xlfn.XLOOKUP($C500,Premier!J:J,Premier!K:K),"-")</f>
        <v>-</v>
      </c>
      <c r="L500" s="1" t="str">
        <f>IFERROR(_xlfn.XLOOKUP($C500,LaLiga!K:K,LaLiga!L:L),"-")</f>
        <v>-</v>
      </c>
      <c r="M500" s="1" t="str">
        <f>IFERROR(_xlfn.XLOOKUP($C500,SerieA!J:J,SerieA!K:K),"-")</f>
        <v>-</v>
      </c>
    </row>
    <row r="501" spans="1:13" x14ac:dyDescent="0.35">
      <c r="A501" s="738">
        <f t="shared" si="20"/>
        <v>45767</v>
      </c>
      <c r="B501" s="5">
        <f t="shared" si="29"/>
        <v>7</v>
      </c>
      <c r="C501" s="9">
        <f t="shared" si="22"/>
        <v>500</v>
      </c>
      <c r="D501" s="6" t="str" cm="1">
        <f t="array" ref="D501">IFERROR(INDEX(F501:M501, MATCH(TRUE, F501:M501&lt;&gt;"-",0)),"")</f>
        <v>[{order:"500",result:"Sampdoria 1-2 Juventus",playerday:"Cristiano Ronaldo",year:"2019", category:"SerieA",prow:["DL","namehas_C","namehas_R"], pcolumn: ["Juventus_goals_50-500","Man Utd_goals_50-500","Real Madrid_goals_50-500"],ylink:"https://www.youtube.com/watch?v=AunImole9HI"}],</v>
      </c>
      <c r="E501" s="6" t="str">
        <f t="shared" si="27"/>
        <v>[{"order":"500","result":"Sampdoria 1-2 Juventus","playerday":"Cristiano Ronaldo","year":"2019", "category":"SerieA","prow":["DL","namehas_C","namehas_R"], "pcolumn": ["Juventus_goals_50-500","Man Utd_goals_50-500","Real Madrid_goals_50-500"],"ylink":"https://www.youtube.com/watch?v=AunImole9HI"}],</v>
      </c>
      <c r="F501" s="1" t="str">
        <f>IFERROR(_xlfn.XLOOKUP(C501,Champions!J:J,Champions!K:K),"-")</f>
        <v>-</v>
      </c>
      <c r="G501" s="1" t="str">
        <f>IFERROR(_xlfn.XLOOKUP($C501,EuropaL!J:J,EuropaL!K:K),"-")</f>
        <v>-</v>
      </c>
      <c r="H501" s="1" t="str">
        <f>IFERROR(_xlfn.XLOOKUP($C501,WC!J:J,WC!K:K),"-")</f>
        <v>-</v>
      </c>
      <c r="I501" s="1" t="str">
        <f>IFERROR(_xlfn.XLOOKUP($C501,EURO!J:J,EURO!K:K),"-")</f>
        <v>-</v>
      </c>
      <c r="J501" s="1" t="str">
        <f>IFERROR(_xlfn.XLOOKUP($C501,Other!J:J,Other!K:K),"-")</f>
        <v>-</v>
      </c>
      <c r="K501" s="1" t="str">
        <f>IFERROR(_xlfn.XLOOKUP($C501,Premier!J:J,Premier!K:K),"-")</f>
        <v>-</v>
      </c>
      <c r="L501" s="1" t="str">
        <f>IFERROR(_xlfn.XLOOKUP($C501,LaLiga!K:K,LaLiga!L:L),"-")</f>
        <v>-</v>
      </c>
      <c r="M501" s="1" t="str">
        <f>IFERROR(_xlfn.XLOOKUP($C501,SerieA!J:J,SerieA!K:K),"-")</f>
        <v>[{order:"500",result:"Sampdoria 1-2 Juventus",playerday:"Cristiano Ronaldo",year:"2019", category:"SerieA",prow:["DL","namehas_C","namehas_R"], pcolumn: ["Juventus_goals_50-500","Man Utd_goals_50-500","Real Madrid_goals_50-500"],ylink:"https://www.youtube.com/watch?v=AunImole9HI"}],</v>
      </c>
    </row>
    <row r="502" spans="1:13" x14ac:dyDescent="0.35">
      <c r="A502" s="738">
        <f t="shared" si="20"/>
        <v>45768</v>
      </c>
      <c r="B502" s="5">
        <f t="shared" si="29"/>
        <v>1</v>
      </c>
      <c r="C502" s="9">
        <f t="shared" si="22"/>
        <v>501</v>
      </c>
      <c r="D502" s="6" t="str" cm="1">
        <f t="array" ref="D502">IFERROR(INDEX(F502:M502, MATCH(TRUE, F502:M502&lt;&gt;"-",0)),"")</f>
        <v>[{order:"501",result:"Spain 1-1 Russia",playerday:"Artem Dzyuba",year:"2018", category:"World Cup",prow:["Played WC 2018","DL","namehas_A"], pcolumn: ["RUS","namehas_Z","Zenit"],ylink:"https://www.youtube.com/watch?v=gHPke43iqNg"}],</v>
      </c>
      <c r="E502" s="6" t="str">
        <f t="shared" si="27"/>
        <v>[{"order":"501","result":"Spain 1-1 Russia","playerday":"Artem Dzyuba","year":"2018", "category":"World Cup","prow":["Played WC 2018","DL","namehas_A"], "pcolumn": ["RUS","namehas_Z","Zenit"],"ylink":"https://www.youtube.com/watch?v=gHPke43iqNg"}],</v>
      </c>
      <c r="F502" s="1" t="str">
        <f>IFERROR(_xlfn.XLOOKUP(C502,Champions!J:J,Champions!K:K),"-")</f>
        <v>-</v>
      </c>
      <c r="G502" s="1" t="str">
        <f>IFERROR(_xlfn.XLOOKUP($C502,EuropaL!J:J,EuropaL!K:K),"-")</f>
        <v>-</v>
      </c>
      <c r="H502" s="1" t="str">
        <f>IFERROR(_xlfn.XLOOKUP($C502,WC!J:J,WC!K:K),"-")</f>
        <v>[{order:"501",result:"Spain 1-1 Russia",playerday:"Artem Dzyuba",year:"2018", category:"World Cup",prow:["Played WC 2018","DL","namehas_A"], pcolumn: ["RUS","namehas_Z","Zenit"],ylink:"https://www.youtube.com/watch?v=gHPke43iqNg"}],</v>
      </c>
      <c r="I502" s="1" t="str">
        <f>IFERROR(_xlfn.XLOOKUP($C502,EURO!J:J,EURO!K:K),"-")</f>
        <v>-</v>
      </c>
      <c r="J502" s="1" t="str">
        <f>IFERROR(_xlfn.XLOOKUP($C502,Other!J:J,Other!K:K),"-")</f>
        <v>-</v>
      </c>
      <c r="K502" s="1" t="str">
        <f>IFERROR(_xlfn.XLOOKUP($C502,Premier!J:J,Premier!K:K),"-")</f>
        <v>-</v>
      </c>
      <c r="L502" s="1" t="str">
        <f>IFERROR(_xlfn.XLOOKUP($C502,LaLiga!K:K,LaLiga!L:L),"-")</f>
        <v>-</v>
      </c>
      <c r="M502" s="1" t="str">
        <f>IFERROR(_xlfn.XLOOKUP($C502,SerieA!J:J,SerieA!K:K),"-")</f>
        <v>-</v>
      </c>
    </row>
    <row r="503" spans="1:13" x14ac:dyDescent="0.35">
      <c r="A503" s="738">
        <f t="shared" si="20"/>
        <v>45769</v>
      </c>
      <c r="B503" s="5">
        <f t="shared" si="29"/>
        <v>2</v>
      </c>
      <c r="C503" s="9">
        <f t="shared" si="22"/>
        <v>502</v>
      </c>
      <c r="D503" s="6" t="str" cm="1">
        <f t="array" ref="D503">IFERROR(INDEX(F503:M503, MATCH(TRUE, F503:M503&lt;&gt;"-",0)),"")</f>
        <v>[{order:"502",result:"Crystal P. 1-3 Tottenham",playerday:"Dele Alli",year:"2016", category:"Premier League",prow:["CC","CC","CC"], pcolumn: ["Tottenham","Everton","Besiktas"],ylink:"https://youtu.be/VtBw_EDp6jw?si=1CNxYR87cP7DhMB5&amp;t=338"}],</v>
      </c>
      <c r="E503" s="6" t="str">
        <f t="shared" si="27"/>
        <v>[{"order":"502","result":"Crystal P. 1-3 Tottenham","playerday":"Dele Alli","year":"2016", "category":"Premier League","prow":["CC","CC","CC"], "pcolumn": ["Tottenham","Everton","Besiktas"],"ylink":"https://youtu.be/VtBw_EDp6jw?si=1CNxYR87cP7DhMB5&amp;t=338"}],</v>
      </c>
      <c r="F503" s="1" t="str">
        <f>IFERROR(_xlfn.XLOOKUP(C503,Champions!J:J,Champions!K:K),"-")</f>
        <v>-</v>
      </c>
      <c r="G503" s="1" t="str">
        <f>IFERROR(_xlfn.XLOOKUP($C503,EuropaL!J:J,EuropaL!K:K),"-")</f>
        <v>-</v>
      </c>
      <c r="H503" s="1" t="str">
        <f>IFERROR(_xlfn.XLOOKUP($C503,WC!J:J,WC!K:K),"-")</f>
        <v>-</v>
      </c>
      <c r="I503" s="1" t="str">
        <f>IFERROR(_xlfn.XLOOKUP($C503,EURO!J:J,EURO!K:K),"-")</f>
        <v>-</v>
      </c>
      <c r="J503" s="1" t="str">
        <f>IFERROR(_xlfn.XLOOKUP($C503,Other!J:J,Other!K:K),"-")</f>
        <v>-</v>
      </c>
      <c r="K503" s="1" t="str">
        <f>IFERROR(_xlfn.XLOOKUP($C503,Premier!J:J,Premier!K:K),"-")</f>
        <v>[{order:"502",result:"Crystal P. 1-3 Tottenham",playerday:"Dele Alli",year:"2016", category:"Premier League",prow:["CC","CC","CC"], pcolumn: ["Tottenham","Everton","Besiktas"],ylink:"https://youtu.be/VtBw_EDp6jw?si=1CNxYR87cP7DhMB5&amp;t=338"}],</v>
      </c>
      <c r="L503" s="1" t="str">
        <f>IFERROR(_xlfn.XLOOKUP($C503,LaLiga!K:K,LaLiga!L:L),"-")</f>
        <v>-</v>
      </c>
      <c r="M503" s="1" t="str">
        <f>IFERROR(_xlfn.XLOOKUP($C503,SerieA!J:J,SerieA!K:K),"-")</f>
        <v>-</v>
      </c>
    </row>
    <row r="504" spans="1:13" x14ac:dyDescent="0.35">
      <c r="A504" s="738">
        <f t="shared" si="20"/>
        <v>45770</v>
      </c>
      <c r="B504" s="5">
        <f t="shared" si="29"/>
        <v>3</v>
      </c>
      <c r="C504" s="9">
        <f t="shared" si="22"/>
        <v>503</v>
      </c>
      <c r="D504" s="6" t="str" cm="1">
        <f t="array" ref="D504">IFERROR(INDEX(F504:M504, MATCH(TRUE, F504:M504&lt;&gt;"-",0)),"")</f>
        <v>[{order:"503",result:"Napoli 3-1 Milan",playerday:"Edinson Cavani",year:"2011", category:"SerieA",prow:["Napoli","SerieAWin","DL"], pcolumn: ["URU","ParisSG","it1015"],ylink:"https://www.youtube.com/watch?v=viRZq_WIHqk"}],</v>
      </c>
      <c r="E504" s="6" t="str">
        <f t="shared" si="27"/>
        <v>[{"order":"503","result":"Napoli 3-1 Milan","playerday":"Edinson Cavani","year":"2011", "category":"SerieA","prow":["Napoli","SerieAWin","DL"], "pcolumn": ["URU","ParisSG","it1015"],"ylink":"https://www.youtube.com/watch?v=viRZq_WIHqk"}],</v>
      </c>
      <c r="F504" s="1" t="str">
        <f>IFERROR(_xlfn.XLOOKUP(C504,Champions!J:J,Champions!K:K),"-")</f>
        <v>-</v>
      </c>
      <c r="G504" s="1" t="str">
        <f>IFERROR(_xlfn.XLOOKUP($C504,EuropaL!J:J,EuropaL!K:K),"-")</f>
        <v>-</v>
      </c>
      <c r="H504" s="1" t="str">
        <f>IFERROR(_xlfn.XLOOKUP($C504,WC!J:J,WC!K:K),"-")</f>
        <v>-</v>
      </c>
      <c r="I504" s="1" t="str">
        <f>IFERROR(_xlfn.XLOOKUP($C504,EURO!J:J,EURO!K:K),"-")</f>
        <v>-</v>
      </c>
      <c r="J504" s="1" t="str">
        <f>IFERROR(_xlfn.XLOOKUP($C504,Other!J:J,Other!K:K),"-")</f>
        <v>-</v>
      </c>
      <c r="K504" s="1" t="str">
        <f>IFERROR(_xlfn.XLOOKUP($C504,Premier!J:J,Premier!K:K),"-")</f>
        <v>-</v>
      </c>
      <c r="L504" s="1" t="str">
        <f>IFERROR(_xlfn.XLOOKUP($C504,LaLiga!K:K,LaLiga!L:L),"-")</f>
        <v>-</v>
      </c>
      <c r="M504" s="1" t="str">
        <f>IFERROR(_xlfn.XLOOKUP($C504,SerieA!J:J,SerieA!K:K),"-")</f>
        <v>[{order:"503",result:"Napoli 3-1 Milan",playerday:"Edinson Cavani",year:"2011", category:"SerieA",prow:["Napoli","SerieAWin","DL"], pcolumn: ["URU","ParisSG","it1015"],ylink:"https://www.youtube.com/watch?v=viRZq_WIHqk"}],</v>
      </c>
    </row>
    <row r="505" spans="1:13" x14ac:dyDescent="0.35">
      <c r="A505" s="738">
        <f t="shared" si="20"/>
        <v>45771</v>
      </c>
      <c r="B505" s="5">
        <f t="shared" si="29"/>
        <v>4</v>
      </c>
      <c r="C505" s="9">
        <f t="shared" si="22"/>
        <v>504</v>
      </c>
      <c r="D505" s="6" t="str" cm="1">
        <f t="array" ref="D505">IFERROR(INDEX(F505:M505, MATCH(TRUE, F505:M505&lt;&gt;"-",0)),"")</f>
        <v>[{order:"504",result:"Man Utd 3-1 Liverpool",playerday:"Christian Benteke",year:"2015", category:"Premier League",prow:["BEL","Liverpool","MLSPla"], pcolumn: ["namehas_B","namehas_T","namehas_K"],ylink:"https://www.youtube.com/watch?v=3tBiQ79Ns5M"}],</v>
      </c>
      <c r="E505" s="6" t="str">
        <f t="shared" si="27"/>
        <v>[{"order":"504","result":"Man Utd 3-1 Liverpool","playerday":"Christian Benteke","year":"2015", "category":"Premier League","prow":["BEL","Liverpool","MLSPla"], "pcolumn": ["namehas_B","namehas_T","namehas_K"],"ylink":"https://www.youtube.com/watch?v=3tBiQ79Ns5M"}],</v>
      </c>
      <c r="F505" s="1" t="str">
        <f>IFERROR(_xlfn.XLOOKUP(C505,Champions!J:J,Champions!K:K),"-")</f>
        <v>-</v>
      </c>
      <c r="G505" s="1" t="str">
        <f>IFERROR(_xlfn.XLOOKUP($C505,EuropaL!J:J,EuropaL!K:K),"-")</f>
        <v>-</v>
      </c>
      <c r="H505" s="1" t="str">
        <f>IFERROR(_xlfn.XLOOKUP($C505,WC!J:J,WC!K:K),"-")</f>
        <v>-</v>
      </c>
      <c r="I505" s="1" t="str">
        <f>IFERROR(_xlfn.XLOOKUP($C505,EURO!J:J,EURO!K:K),"-")</f>
        <v>-</v>
      </c>
      <c r="J505" s="1" t="str">
        <f>IFERROR(_xlfn.XLOOKUP($C505,Other!J:J,Other!K:K),"-")</f>
        <v>-</v>
      </c>
      <c r="K505" s="1" t="str">
        <f>IFERROR(_xlfn.XLOOKUP($C505,Premier!J:J,Premier!K:K),"-")</f>
        <v>[{order:"504",result:"Man Utd 3-1 Liverpool",playerday:"Christian Benteke",year:"2015", category:"Premier League",prow:["BEL","Liverpool","MLSPla"], pcolumn: ["namehas_B","namehas_T","namehas_K"],ylink:"https://www.youtube.com/watch?v=3tBiQ79Ns5M"}],</v>
      </c>
      <c r="L505" s="1" t="str">
        <f>IFERROR(_xlfn.XLOOKUP($C505,LaLiga!K:K,LaLiga!L:L),"-")</f>
        <v>-</v>
      </c>
      <c r="M505" s="1" t="str">
        <f>IFERROR(_xlfn.XLOOKUP($C505,SerieA!J:J,SerieA!K:K),"-")</f>
        <v>-</v>
      </c>
    </row>
    <row r="506" spans="1:13" x14ac:dyDescent="0.35">
      <c r="A506" s="738">
        <f t="shared" si="20"/>
        <v>45772</v>
      </c>
      <c r="B506" s="5">
        <f t="shared" si="29"/>
        <v>5</v>
      </c>
      <c r="C506" s="9">
        <f t="shared" si="22"/>
        <v>505</v>
      </c>
      <c r="D506" s="6" t="str" cm="1">
        <f t="array" ref="D506">IFERROR(INDEX(F506:M506, MATCH(TRUE, F506:M506&lt;&gt;"-",0)),"")</f>
        <v>[{order:"505",result:"Nigeria 4-3 Brazil",playerday:"Nwankwo Kanu",year:"1996", category:"Other",prow:["Played WC 1998","Played WC 2002","Played WC 2010"], pcolumn: ["NGA","Arsenal","namehas_U"],ylink:"https://www.youtube.com/watch?v=UtZl_sq7kVA"}],</v>
      </c>
      <c r="E506" s="6" t="str">
        <f t="shared" si="27"/>
        <v>[{"order":"505","result":"Nigeria 4-3 Brazil","playerday":"Nwankwo Kanu","year":"1996", "category":"Other","prow":["Played WC 1998","Played WC 2002","Played WC 2010"], "pcolumn": ["NGA","Arsenal","namehas_U"],"ylink":"https://www.youtube.com/watch?v=UtZl_sq7kVA"}],</v>
      </c>
      <c r="F506" s="1" t="str">
        <f>IFERROR(_xlfn.XLOOKUP(C506,Champions!J:J,Champions!K:K),"-")</f>
        <v>-</v>
      </c>
      <c r="G506" s="1" t="str">
        <f>IFERROR(_xlfn.XLOOKUP($C506,EuropaL!J:J,EuropaL!K:K),"-")</f>
        <v>-</v>
      </c>
      <c r="H506" s="1" t="str">
        <f>IFERROR(_xlfn.XLOOKUP($C506,WC!J:J,WC!K:K),"-")</f>
        <v>-</v>
      </c>
      <c r="I506" s="1" t="str">
        <f>IFERROR(_xlfn.XLOOKUP($C506,EURO!J:J,EURO!K:K),"-")</f>
        <v>-</v>
      </c>
      <c r="J506" s="1" t="str">
        <f>IFERROR(_xlfn.XLOOKUP($C506,Other!J:J,Other!K:K),"-")</f>
        <v>[{order:"505",result:"Nigeria 4-3 Brazil",playerday:"Nwankwo Kanu",year:"1996", category:"Other",prow:["Played WC 1998","Played WC 2002","Played WC 2010"], pcolumn: ["NGA","Arsenal","namehas_U"],ylink:"https://www.youtube.com/watch?v=UtZl_sq7kVA"}],</v>
      </c>
      <c r="K506" s="1" t="str">
        <f>IFERROR(_xlfn.XLOOKUP($C506,Premier!J:J,Premier!K:K),"-")</f>
        <v>-</v>
      </c>
      <c r="L506" s="1" t="str">
        <f>IFERROR(_xlfn.XLOOKUP($C506,LaLiga!K:K,LaLiga!L:L),"-")</f>
        <v>-</v>
      </c>
      <c r="M506" s="1" t="str">
        <f>IFERROR(_xlfn.XLOOKUP($C506,SerieA!J:J,SerieA!K:K),"-")</f>
        <v>-</v>
      </c>
    </row>
    <row r="507" spans="1:13" x14ac:dyDescent="0.35">
      <c r="A507" s="738">
        <f t="shared" si="20"/>
        <v>45773</v>
      </c>
      <c r="B507" s="5">
        <f t="shared" si="29"/>
        <v>6</v>
      </c>
      <c r="C507" s="9">
        <f t="shared" si="22"/>
        <v>506</v>
      </c>
      <c r="D507" s="6" t="str" cm="1">
        <f t="array" ref="D507">IFERROR(INDEX(F507:M507, MATCH(TRUE, F507:M507&lt;&gt;"-",0)),"")</f>
        <v>[{order:"506",result:"Aston Villa 1-0 Bayern",playerday:"Emiliano Dibu Martínez",year:"2024", category:"Champions",prow:["PO","zerogw","noprem"], pcolumn: ["ARG","Arsenal","WC01"],ylink:"https://www.youtube.com/watch?v=x5RaGMk68-8"}],</v>
      </c>
      <c r="E507" s="6" t="str">
        <f t="shared" si="27"/>
        <v>[{"order":"506","result":"Aston Villa 1-0 Bayern","playerday":"Emiliano Dibu Martínez","year":"2024", "category":"Champions","prow":["PO","zerogw","noprem"], "pcolumn": ["ARG","Arsenal","WC01"],"ylink":"https://www.youtube.com/watch?v=x5RaGMk68-8"}],</v>
      </c>
      <c r="F507" s="1" t="str">
        <f>IFERROR(_xlfn.XLOOKUP(C507,Champions!J:J,Champions!K:K),"-")</f>
        <v>[{order:"506",result:"Aston Villa 1-0 Bayern",playerday:"Emiliano Dibu Martínez",year:"2024", category:"Champions",prow:["PO","zerogw","noprem"], pcolumn: ["ARG","Arsenal","WC01"],ylink:"https://www.youtube.com/watch?v=x5RaGMk68-8"}],</v>
      </c>
      <c r="G507" s="1" t="str">
        <f>IFERROR(_xlfn.XLOOKUP($C507,EuropaL!J:J,EuropaL!K:K),"-")</f>
        <v>-</v>
      </c>
      <c r="H507" s="1" t="str">
        <f>IFERROR(_xlfn.XLOOKUP($C507,WC!J:J,WC!K:K),"-")</f>
        <v>-</v>
      </c>
      <c r="I507" s="1" t="str">
        <f>IFERROR(_xlfn.XLOOKUP($C507,EURO!J:J,EURO!K:K),"-")</f>
        <v>-</v>
      </c>
      <c r="J507" s="1" t="str">
        <f>IFERROR(_xlfn.XLOOKUP($C507,Other!J:J,Other!K:K),"-")</f>
        <v>-</v>
      </c>
      <c r="K507" s="1" t="str">
        <f>IFERROR(_xlfn.XLOOKUP($C507,Premier!J:J,Premier!K:K),"-")</f>
        <v>-</v>
      </c>
      <c r="L507" s="1" t="str">
        <f>IFERROR(_xlfn.XLOOKUP($C507,LaLiga!K:K,LaLiga!L:L),"-")</f>
        <v>-</v>
      </c>
      <c r="M507" s="1" t="str">
        <f>IFERROR(_xlfn.XLOOKUP($C507,SerieA!J:J,SerieA!K:K),"-")</f>
        <v>-</v>
      </c>
    </row>
    <row r="508" spans="1:13" x14ac:dyDescent="0.35">
      <c r="A508" s="738">
        <f t="shared" si="20"/>
        <v>45774</v>
      </c>
      <c r="B508" s="5">
        <f t="shared" si="29"/>
        <v>7</v>
      </c>
      <c r="C508" s="9">
        <f t="shared" si="22"/>
        <v>507</v>
      </c>
      <c r="D508" s="6" t="str" cm="1">
        <f t="array" ref="D508">IFERROR(INDEX(F508:M508, MATCH(TRUE, F508:M508&lt;&gt;"-",0)),"")</f>
        <v>[{order:"507",result:"Watford 3-1 Leicester",playerday:"Manuel Almunia",year:"2013", category:"Premier League",prow:["PO","PO","PO"], pcolumn: ["Arsenal","ESP","NoWorl"],ylink:"https://www.youtube.com/watch?v=6TnKvlQ2h7s"}],</v>
      </c>
      <c r="E508" s="6" t="str">
        <f t="shared" si="27"/>
        <v>[{"order":"507","result":"Watford 3-1 Leicester","playerday":"Manuel Almunia","year":"2013", "category":"Premier League","prow":["PO","PO","PO"], "pcolumn": ["Arsenal","ESP","NoWorl"],"ylink":"https://www.youtube.com/watch?v=6TnKvlQ2h7s"}],</v>
      </c>
      <c r="F508" s="1" t="str">
        <f>IFERROR(_xlfn.XLOOKUP(C508,Champions!J:J,Champions!K:K),"-")</f>
        <v>-</v>
      </c>
      <c r="G508" s="1" t="str">
        <f>IFERROR(_xlfn.XLOOKUP($C508,EuropaL!J:J,EuropaL!K:K),"-")</f>
        <v>-</v>
      </c>
      <c r="H508" s="1" t="str">
        <f>IFERROR(_xlfn.XLOOKUP($C508,WC!J:J,WC!K:K),"-")</f>
        <v>-</v>
      </c>
      <c r="I508" s="1" t="str">
        <f>IFERROR(_xlfn.XLOOKUP($C508,EURO!J:J,EURO!K:K),"-")</f>
        <v>-</v>
      </c>
      <c r="J508" s="1" t="str">
        <f>IFERROR(_xlfn.XLOOKUP($C508,Other!J:J,Other!K:K),"-")</f>
        <v>-</v>
      </c>
      <c r="K508" s="1" t="str">
        <f>IFERROR(_xlfn.XLOOKUP($C508,Premier!J:J,Premier!K:K),"-")</f>
        <v>[{order:"507",result:"Watford 3-1 Leicester",playerday:"Manuel Almunia",year:"2013", category:"Premier League",prow:["PO","PO","PO"], pcolumn: ["Arsenal","ESP","NoWorl"],ylink:"https://www.youtube.com/watch?v=6TnKvlQ2h7s"}],</v>
      </c>
      <c r="L508" s="1" t="str">
        <f>IFERROR(_xlfn.XLOOKUP($C508,LaLiga!K:K,LaLiga!L:L),"-")</f>
        <v>-</v>
      </c>
      <c r="M508" s="1" t="str">
        <f>IFERROR(_xlfn.XLOOKUP($C508,SerieA!J:J,SerieA!K:K),"-")</f>
        <v>-</v>
      </c>
    </row>
    <row r="509" spans="1:13" x14ac:dyDescent="0.35">
      <c r="A509" s="738">
        <f t="shared" si="20"/>
        <v>45775</v>
      </c>
      <c r="B509" s="5">
        <f t="shared" si="29"/>
        <v>1</v>
      </c>
      <c r="C509" s="9">
        <f t="shared" si="22"/>
        <v>508</v>
      </c>
      <c r="D509" s="6" t="str" cm="1">
        <f t="array" ref="D509">IFERROR(INDEX(F509:M509, MATCH(TRUE, F509:M509&lt;&gt;"-",0)),"")</f>
        <v>[{order:"508",result:"Valencia 3-1 Sevilla",playerday:"Stéphane Mbia",year:"2014", category:"Europa League",prow:["DF","DF","DF"], pcolumn: ["namehas_M","Sevilla","CMR"],ylink:"https://www.youtube.com/shorts/FnaX-EoXBgM"}],</v>
      </c>
      <c r="E509" s="6" t="str">
        <f t="shared" si="27"/>
        <v>[{"order":"508","result":"Valencia 3-1 Sevilla","playerday":"Stéphane Mbia","year":"2014", "category":"Europa League","prow":["DF","DF","DF"], "pcolumn": ["namehas_M","Sevilla","CMR"],"ylink":"https://www.youtube.com/shorts/FnaX-EoXBgM"}],</v>
      </c>
      <c r="F509" s="1" t="str">
        <f>IFERROR(_xlfn.XLOOKUP(C509,Champions!J:J,Champions!K:K),"-")</f>
        <v>-</v>
      </c>
      <c r="G509" s="1" t="str">
        <f>IFERROR(_xlfn.XLOOKUP($C509,EuropaL!J:J,EuropaL!K:K),"-")</f>
        <v>[{order:"508",result:"Valencia 3-1 Sevilla",playerday:"Stéphane Mbia",year:"2014", category:"Europa League",prow:["DF","DF","DF"], pcolumn: ["namehas_M","Sevilla","CMR"],ylink:"https://www.youtube.com/shorts/FnaX-EoXBgM"}],</v>
      </c>
      <c r="H509" s="1" t="str">
        <f>IFERROR(_xlfn.XLOOKUP($C509,WC!J:J,WC!K:K),"-")</f>
        <v>-</v>
      </c>
      <c r="I509" s="1" t="str">
        <f>IFERROR(_xlfn.XLOOKUP($C509,EURO!J:J,EURO!K:K),"-")</f>
        <v>-</v>
      </c>
      <c r="J509" s="1" t="str">
        <f>IFERROR(_xlfn.XLOOKUP($C509,Other!J:J,Other!K:K),"-")</f>
        <v>-</v>
      </c>
      <c r="K509" s="1" t="str">
        <f>IFERROR(_xlfn.XLOOKUP($C509,Premier!J:J,Premier!K:K),"-")</f>
        <v>-</v>
      </c>
      <c r="L509" s="1" t="str">
        <f>IFERROR(_xlfn.XLOOKUP($C509,LaLiga!K:K,LaLiga!L:L),"-")</f>
        <v>-</v>
      </c>
      <c r="M509" s="1" t="str">
        <f>IFERROR(_xlfn.XLOOKUP($C509,SerieA!J:J,SerieA!K:K),"-")</f>
        <v>-</v>
      </c>
    </row>
    <row r="510" spans="1:13" x14ac:dyDescent="0.35">
      <c r="A510" s="738">
        <f t="shared" si="20"/>
        <v>45776</v>
      </c>
      <c r="B510" s="5">
        <f t="shared" si="29"/>
        <v>2</v>
      </c>
      <c r="C510" s="9">
        <f t="shared" si="22"/>
        <v>509</v>
      </c>
      <c r="D510" s="6" t="str" cm="1">
        <f t="array" ref="D510">IFERROR(INDEX(F510:M510, MATCH(TRUE, F510:M510&lt;&gt;"-",0)),"")</f>
        <v>[{order:"509",result:"Lazio 2-1 Fiorentina",playerday:"Franck Ribéry",year:"2021", category:"SerieA",prow:["it2024","CC","DL"], pcolumn: ["Bayern","Fiorentina","FRA"],ylink:"https://www.youtube.com/watch?v=1pD6GwBLm3w"}],</v>
      </c>
      <c r="E510" s="6" t="str">
        <f t="shared" si="27"/>
        <v>[{"order":"509","result":"Lazio 2-1 Fiorentina","playerday":"Franck Ribéry","year":"2021", "category":"SerieA","prow":["it2024","CC","DL"], "pcolumn": ["Bayern","Fiorentina","FRA"],"ylink":"https://www.youtube.com/watch?v=1pD6GwBLm3w"}],</v>
      </c>
      <c r="F510" s="1" t="str">
        <f>IFERROR(_xlfn.XLOOKUP(C510,Champions!J:J,Champions!K:K),"-")</f>
        <v>-</v>
      </c>
      <c r="G510" s="1" t="str">
        <f>IFERROR(_xlfn.XLOOKUP($C510,EuropaL!J:J,EuropaL!K:K),"-")</f>
        <v>-</v>
      </c>
      <c r="H510" s="1" t="str">
        <f>IFERROR(_xlfn.XLOOKUP($C510,WC!J:J,WC!K:K),"-")</f>
        <v>-</v>
      </c>
      <c r="I510" s="1" t="str">
        <f>IFERROR(_xlfn.XLOOKUP($C510,EURO!J:J,EURO!K:K),"-")</f>
        <v>-</v>
      </c>
      <c r="J510" s="1" t="str">
        <f>IFERROR(_xlfn.XLOOKUP($C510,Other!J:J,Other!K:K),"-")</f>
        <v>-</v>
      </c>
      <c r="K510" s="1" t="str">
        <f>IFERROR(_xlfn.XLOOKUP($C510,Premier!J:J,Premier!K:K),"-")</f>
        <v>-</v>
      </c>
      <c r="L510" s="1" t="str">
        <f>IFERROR(_xlfn.XLOOKUP($C510,LaLiga!K:K,LaLiga!L:L),"-")</f>
        <v>-</v>
      </c>
      <c r="M510" s="1" t="str">
        <f>IFERROR(_xlfn.XLOOKUP($C510,SerieA!J:J,SerieA!K:K),"-")</f>
        <v>[{order:"509",result:"Lazio 2-1 Fiorentina",playerday:"Franck Ribéry",year:"2021", category:"SerieA",prow:["it2024","CC","DL"], pcolumn: ["Bayern","Fiorentina","FRA"],ylink:"https://www.youtube.com/watch?v=1pD6GwBLm3w"}],</v>
      </c>
    </row>
    <row r="511" spans="1:13" x14ac:dyDescent="0.35">
      <c r="A511" s="738">
        <f t="shared" si="20"/>
        <v>45777</v>
      </c>
      <c r="B511" s="5">
        <f t="shared" si="29"/>
        <v>3</v>
      </c>
      <c r="C511" s="9">
        <f t="shared" si="22"/>
        <v>510</v>
      </c>
      <c r="D511" s="6" t="str" cm="1">
        <f t="array" ref="D511">IFERROR(INDEX(F511:M511, MATCH(TRUE, F511:M511&lt;&gt;"-",0)),"")</f>
        <v>[{order:"510",result:"Newcastle 4-3 Man Utd",playerday:"Alan Shearer",year:"2001", category:"Premier League",prow:["ENG","DL","namehas_S"], pcolumn: ["Newcastle","Played WC 1998","Played Euro 2000"],ylink:"https://www.youtube.com/watch?v=PiE5B-AIykE"}],</v>
      </c>
      <c r="E511" s="6" t="str">
        <f t="shared" si="27"/>
        <v>[{"order":"510","result":"Newcastle 4-3 Man Utd","playerday":"Alan Shearer","year":"2001", "category":"Premier League","prow":["ENG","DL","namehas_S"], "pcolumn": ["Newcastle","Played WC 1998","Played Euro 2000"],"ylink":"https://www.youtube.com/watch?v=PiE5B-AIykE"}],</v>
      </c>
      <c r="F511" s="1" t="str">
        <f>IFERROR(_xlfn.XLOOKUP(C511,Champions!J:J,Champions!K:K),"-")</f>
        <v>-</v>
      </c>
      <c r="G511" s="1" t="str">
        <f>IFERROR(_xlfn.XLOOKUP($C511,EuropaL!J:J,EuropaL!K:K),"-")</f>
        <v>-</v>
      </c>
      <c r="H511" s="1" t="str">
        <f>IFERROR(_xlfn.XLOOKUP($C511,WC!J:J,WC!K:K),"-")</f>
        <v>-</v>
      </c>
      <c r="I511" s="1" t="str">
        <f>IFERROR(_xlfn.XLOOKUP($C511,EURO!J:J,EURO!K:K),"-")</f>
        <v>-</v>
      </c>
      <c r="J511" s="1" t="str">
        <f>IFERROR(_xlfn.XLOOKUP($C511,Other!J:J,Other!K:K),"-")</f>
        <v>-</v>
      </c>
      <c r="K511" s="1" t="str">
        <f>IFERROR(_xlfn.XLOOKUP($C511,Premier!J:J,Premier!K:K),"-")</f>
        <v>[{order:"510",result:"Newcastle 4-3 Man Utd",playerday:"Alan Shearer",year:"2001", category:"Premier League",prow:["ENG","DL","namehas_S"], pcolumn: ["Newcastle","Played WC 1998","Played Euro 2000"],ylink:"https://www.youtube.com/watch?v=PiE5B-AIykE"}],</v>
      </c>
      <c r="L511" s="1" t="str">
        <f>IFERROR(_xlfn.XLOOKUP($C511,LaLiga!K:K,LaLiga!L:L),"-")</f>
        <v>-</v>
      </c>
      <c r="M511" s="1" t="str">
        <f>IFERROR(_xlfn.XLOOKUP($C511,SerieA!J:J,SerieA!K:K),"-")</f>
        <v>-</v>
      </c>
    </row>
    <row r="512" spans="1:13" x14ac:dyDescent="0.35">
      <c r="A512" s="738">
        <f t="shared" si="20"/>
        <v>45778</v>
      </c>
      <c r="B512" s="5">
        <f t="shared" si="29"/>
        <v>4</v>
      </c>
      <c r="C512" s="9">
        <f t="shared" si="22"/>
        <v>511</v>
      </c>
      <c r="D512" s="6" t="str" cm="1">
        <f t="array" ref="D512">IFERROR(INDEX(F512:M512, MATCH(TRUE, F512:M512&lt;&gt;"-",0)),"")</f>
        <v>[{order:"511",result:"R. Madrid 3-1 Zaragoza",playerday:"Fernando Hierro",year:"2002", category:"LaLiga",prow:["DF","ESP","Played WC 2002"], pcolumn: ["Real Madrid_matches_100-1000","es0005","LaLigaWin"],ylink:"https://www.youtube.com/watch?v=N2dGi2IisrA"}],</v>
      </c>
      <c r="E512" s="6" t="str">
        <f t="shared" si="27"/>
        <v>[{"order":"511","result":"R. Madrid 3-1 Zaragoza","playerday":"Fernando Hierro","year":"2002", "category":"LaLiga","prow":["DF","ESP","Played WC 2002"], "pcolumn": ["Real Madrid_matches_100-1000","es0005","LaLigaWin"],"ylink":"https://www.youtube.com/watch?v=N2dGi2IisrA"}],</v>
      </c>
      <c r="F512" s="1" t="str">
        <f>IFERROR(_xlfn.XLOOKUP(C512,Champions!J:J,Champions!K:K),"-")</f>
        <v>-</v>
      </c>
      <c r="G512" s="1" t="str">
        <f>IFERROR(_xlfn.XLOOKUP($C512,EuropaL!J:J,EuropaL!K:K),"-")</f>
        <v>-</v>
      </c>
      <c r="H512" s="1" t="str">
        <f>IFERROR(_xlfn.XLOOKUP($C512,WC!J:J,WC!K:K),"-")</f>
        <v>-</v>
      </c>
      <c r="I512" s="1" t="str">
        <f>IFERROR(_xlfn.XLOOKUP($C512,EURO!J:J,EURO!K:K),"-")</f>
        <v>-</v>
      </c>
      <c r="J512" s="1" t="str">
        <f>IFERROR(_xlfn.XLOOKUP($C512,Other!J:J,Other!K:K),"-")</f>
        <v>-</v>
      </c>
      <c r="K512" s="1" t="str">
        <f>IFERROR(_xlfn.XLOOKUP($C512,Premier!J:J,Premier!K:K),"-")</f>
        <v>-</v>
      </c>
      <c r="L512" s="1" t="str">
        <f>IFERROR(_xlfn.XLOOKUP($C512,LaLiga!K:K,LaLiga!L:L),"-")</f>
        <v>[{order:"511",result:"R. Madrid 3-1 Zaragoza",playerday:"Fernando Hierro",year:"2002", category:"LaLiga",prow:["DF","ESP","Played WC 2002"], pcolumn: ["Real Madrid_matches_100-1000","es0005","LaLigaWin"],ylink:"https://www.youtube.com/watch?v=N2dGi2IisrA"}],</v>
      </c>
      <c r="M512" s="1" t="str">
        <f>IFERROR(_xlfn.XLOOKUP($C512,SerieA!J:J,SerieA!K:K),"-")</f>
        <v>-</v>
      </c>
    </row>
    <row r="513" spans="1:13" x14ac:dyDescent="0.35">
      <c r="A513" s="738">
        <f t="shared" si="20"/>
        <v>45779</v>
      </c>
      <c r="B513" s="5">
        <f t="shared" si="29"/>
        <v>5</v>
      </c>
      <c r="C513" s="9">
        <f t="shared" si="22"/>
        <v>512</v>
      </c>
      <c r="D513" s="6" t="str" cm="1">
        <f t="array" ref="D513">IFERROR(INDEX(F513:M513, MATCH(TRUE, F513:M513&lt;&gt;"-",0)),"")</f>
        <v>[{order:"512",result:"Porto 4-1 Maritimo",playerday:"Fredy Guarín",year:"2011", category:"Other",prow:["Porto","CC","Played WC 2014"], pcolumn: ["Inter","COL","chleag"],ylink:"https://www.youtube.com/watch?v=tFQvkpGG-9E"}],</v>
      </c>
      <c r="E513" s="6" t="str">
        <f t="shared" si="27"/>
        <v>[{"order":"512","result":"Porto 4-1 Maritimo","playerday":"Fredy Guarín","year":"2011", "category":"Other","prow":["Porto","CC","Played WC 2014"], "pcolumn": ["Inter","COL","chleag"],"ylink":"https://www.youtube.com/watch?v=tFQvkpGG-9E"}],</v>
      </c>
      <c r="F513" s="1" t="str">
        <f>IFERROR(_xlfn.XLOOKUP(C513,Champions!J:J,Champions!K:K),"-")</f>
        <v>-</v>
      </c>
      <c r="G513" s="1" t="str">
        <f>IFERROR(_xlfn.XLOOKUP($C513,EuropaL!J:J,EuropaL!K:K),"-")</f>
        <v>-</v>
      </c>
      <c r="H513" s="1" t="str">
        <f>IFERROR(_xlfn.XLOOKUP($C513,WC!J:J,WC!K:K),"-")</f>
        <v>-</v>
      </c>
      <c r="I513" s="1" t="str">
        <f>IFERROR(_xlfn.XLOOKUP($C513,EURO!J:J,EURO!K:K),"-")</f>
        <v>-</v>
      </c>
      <c r="J513" s="1" t="str">
        <f>IFERROR(_xlfn.XLOOKUP($C513,Other!J:J,Other!K:K),"-")</f>
        <v>[{order:"512",result:"Porto 4-1 Maritimo",playerday:"Fredy Guarín",year:"2011", category:"Other",prow:["Porto","CC","Played WC 2014"], pcolumn: ["Inter","COL","chleag"],ylink:"https://www.youtube.com/watch?v=tFQvkpGG-9E"}],</v>
      </c>
      <c r="K513" s="1" t="str">
        <f>IFERROR(_xlfn.XLOOKUP($C513,Premier!J:J,Premier!K:K),"-")</f>
        <v>-</v>
      </c>
      <c r="L513" s="1" t="str">
        <f>IFERROR(_xlfn.XLOOKUP($C513,LaLiga!K:K,LaLiga!L:L),"-")</f>
        <v>-</v>
      </c>
      <c r="M513" s="1" t="str">
        <f>IFERROR(_xlfn.XLOOKUP($C513,SerieA!J:J,SerieA!K:K),"-")</f>
        <v>-</v>
      </c>
    </row>
    <row r="514" spans="1:13" x14ac:dyDescent="0.35">
      <c r="A514" s="738">
        <f t="shared" si="20"/>
        <v>45780</v>
      </c>
      <c r="B514" s="5">
        <f t="shared" si="29"/>
        <v>6</v>
      </c>
      <c r="C514" s="9">
        <f t="shared" si="22"/>
        <v>513</v>
      </c>
      <c r="D514" s="6" t="str" cm="1">
        <f t="array" ref="D514">IFERROR(INDEX(F514:M514, MATCH(TRUE, F514:M514&lt;&gt;"-",0)),"")</f>
        <v>[{order:"513",result:"Liverpool 1-2 Man Utd",playerday:"Juan Mata",year:"2015", category:"Premier League",prow:["jpleag","Premier","Chelsea"], pcolumn: ["Man Utd","Galatasaray","Played Euro 2012"],ylink:"https://www.youtube.com/shorts/4-MuAn38hJo"}],</v>
      </c>
      <c r="E514" s="6" t="str">
        <f t="shared" si="27"/>
        <v>[{"order":"513","result":"Liverpool 1-2 Man Utd","playerday":"Juan Mata","year":"2015", "category":"Premier League","prow":["jpleag","Premier","Chelsea"], "pcolumn": ["Man Utd","Galatasaray","Played Euro 2012"],"ylink":"https://www.youtube.com/shorts/4-MuAn38hJo"}],</v>
      </c>
      <c r="F514" s="1" t="str">
        <f>IFERROR(_xlfn.XLOOKUP(C514,Champions!J:J,Champions!K:K),"-")</f>
        <v>-</v>
      </c>
      <c r="G514" s="1" t="str">
        <f>IFERROR(_xlfn.XLOOKUP($C514,EuropaL!J:J,EuropaL!K:K),"-")</f>
        <v>-</v>
      </c>
      <c r="H514" s="1" t="str">
        <f>IFERROR(_xlfn.XLOOKUP($C514,WC!J:J,WC!K:K),"-")</f>
        <v>-</v>
      </c>
      <c r="I514" s="1" t="str">
        <f>IFERROR(_xlfn.XLOOKUP($C514,EURO!J:J,EURO!K:K),"-")</f>
        <v>-</v>
      </c>
      <c r="J514" s="1" t="str">
        <f>IFERROR(_xlfn.XLOOKUP($C514,Other!J:J,Other!K:K),"-")</f>
        <v>-</v>
      </c>
      <c r="K514" s="1" t="str">
        <f>IFERROR(_xlfn.XLOOKUP($C514,Premier!J:J,Premier!K:K),"-")</f>
        <v>[{order:"513",result:"Liverpool 1-2 Man Utd",playerday:"Juan Mata",year:"2015", category:"Premier League",prow:["jpleag","Premier","Chelsea"], pcolumn: ["Man Utd","Galatasaray","Played Euro 2012"],ylink:"https://www.youtube.com/shorts/4-MuAn38hJo"}],</v>
      </c>
      <c r="L514" s="1" t="str">
        <f>IFERROR(_xlfn.XLOOKUP($C514,LaLiga!K:K,LaLiga!L:L),"-")</f>
        <v>-</v>
      </c>
      <c r="M514" s="1" t="str">
        <f>IFERROR(_xlfn.XLOOKUP($C514,SerieA!J:J,SerieA!K:K),"-")</f>
        <v>-</v>
      </c>
    </row>
    <row r="515" spans="1:13" x14ac:dyDescent="0.35">
      <c r="A515" s="738">
        <f t="shared" si="20"/>
        <v>45781</v>
      </c>
      <c r="B515" s="5">
        <f t="shared" si="29"/>
        <v>7</v>
      </c>
      <c r="C515" s="9">
        <f t="shared" si="22"/>
        <v>514</v>
      </c>
      <c r="D515" s="6" t="str" cm="1">
        <f t="array" ref="D515">IFERROR(INDEX(F515:M515, MATCH(TRUE, F515:M515&lt;&gt;"-",0)),"")</f>
        <v>[{order:"514",result:"R. Madrid 3-0 Man City",playerday:"Kylian Mbappé",year:"2025", category:"Champions",prow:["Real Madrid","Real Madrid","Real Madrid"], pcolumn: ["FRA","FRA","FRA"],ylink:"https://www.youtube.com/watch?v=x5RaGMk68-8"}],</v>
      </c>
      <c r="E515" s="6" t="str">
        <f t="shared" ref="E515:E578" si="30">SUBSTITUTE(SUBSTITUTE(SUBSTITUTE(SUBSTITUTE(SUBSTITUTE(SUBSTITUTE(SUBSTITUTE(SUBSTITUTE(D515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[{"order":"514","result":"R. Madrid 3-0 Man City","playerday":"Kylian Mbappé","year":"2025", "category":"Champions","prow":["Real Madrid","Real Madrid","Real Madrid"], "pcolumn": ["FRA","FRA","FRA"],"ylink":"https://www.youtube.com/watch?v=x5RaGMk68-8"}],</v>
      </c>
      <c r="F515" s="1" t="str">
        <f>IFERROR(_xlfn.XLOOKUP(C515,Champions!J:J,Champions!K:K),"-")</f>
        <v>[{order:"514",result:"R. Madrid 3-0 Man City",playerday:"Kylian Mbappé",year:"2025", category:"Champions",prow:["Real Madrid","Real Madrid","Real Madrid"], pcolumn: ["FRA","FRA","FRA"],ylink:"https://www.youtube.com/watch?v=x5RaGMk68-8"}],</v>
      </c>
      <c r="G515" s="1" t="str">
        <f>IFERROR(_xlfn.XLOOKUP($C515,EuropaL!J:J,EuropaL!K:K),"-")</f>
        <v>-</v>
      </c>
      <c r="H515" s="1" t="str">
        <f>IFERROR(_xlfn.XLOOKUP($C515,WC!J:J,WC!K:K),"-")</f>
        <v>-</v>
      </c>
      <c r="I515" s="1" t="str">
        <f>IFERROR(_xlfn.XLOOKUP($C515,EURO!J:J,EURO!K:K),"-")</f>
        <v>-</v>
      </c>
      <c r="J515" s="1" t="str">
        <f>IFERROR(_xlfn.XLOOKUP($C515,Other!J:J,Other!K:K),"-")</f>
        <v>-</v>
      </c>
      <c r="K515" s="1" t="str">
        <f>IFERROR(_xlfn.XLOOKUP($C515,Premier!J:J,Premier!K:K),"-")</f>
        <v>-</v>
      </c>
      <c r="L515" s="1" t="str">
        <f>IFERROR(_xlfn.XLOOKUP($C515,LaLiga!K:K,LaLiga!L:L),"-")</f>
        <v>-</v>
      </c>
      <c r="M515" s="1" t="str">
        <f>IFERROR(_xlfn.XLOOKUP($C515,SerieA!J:J,SerieA!K:K),"-")</f>
        <v>-</v>
      </c>
    </row>
    <row r="516" spans="1:13" x14ac:dyDescent="0.35">
      <c r="A516" s="738">
        <f t="shared" si="20"/>
        <v>45782</v>
      </c>
      <c r="B516" s="5">
        <f t="shared" si="29"/>
        <v>1</v>
      </c>
      <c r="C516" s="9">
        <f t="shared" si="22"/>
        <v>515</v>
      </c>
      <c r="D516" s="6" t="str" cm="1">
        <f t="array" ref="D516">IFERROR(INDEX(F516:M516, MATCH(TRUE, F516:M516&lt;&gt;"-",0)),"")</f>
        <v>[{order:"515",result:"Fenerbahce 3-0 Man Utd",playerday:"Tuncay Şanlı",year:"2005", category:"Champions",prow:["DL","DL","DL"], pcolumn: ["Fenerbahce","TUR","Played Euro 2008"],ylink:"https://www.youtube.com/watch?v=aLeNV1mD3ew"}],</v>
      </c>
      <c r="E516" s="6" t="str">
        <f t="shared" si="30"/>
        <v>[{"order":"515","result":"Fenerbahce 3-0 Man Utd","playerday":"Tuncay Şanlı","year":"2005", "category":"Champions","prow":["DL","DL","DL"], "pcolumn": ["Fenerbahce","TUR","Played Euro 2008"],"ylink":"https://www.youtube.com/watch?v=aLeNV1mD3ew"}],</v>
      </c>
      <c r="F516" s="1" t="str">
        <f>IFERROR(_xlfn.XLOOKUP(C516,Champions!J:J,Champions!K:K),"-")</f>
        <v>[{order:"515",result:"Fenerbahce 3-0 Man Utd",playerday:"Tuncay Şanlı",year:"2005", category:"Champions",prow:["DL","DL","DL"], pcolumn: ["Fenerbahce","TUR","Played Euro 2008"],ylink:"https://www.youtube.com/watch?v=aLeNV1mD3ew"}],</v>
      </c>
      <c r="G516" s="1" t="str">
        <f>IFERROR(_xlfn.XLOOKUP($C516,EuropaL!J:J,EuropaL!K:K),"-")</f>
        <v>-</v>
      </c>
      <c r="H516" s="1" t="str">
        <f>IFERROR(_xlfn.XLOOKUP($C516,WC!J:J,WC!K:K),"-")</f>
        <v>-</v>
      </c>
      <c r="I516" s="1" t="str">
        <f>IFERROR(_xlfn.XLOOKUP($C516,EURO!J:J,EURO!K:K),"-")</f>
        <v>-</v>
      </c>
      <c r="J516" s="1" t="str">
        <f>IFERROR(_xlfn.XLOOKUP($C516,Other!J:J,Other!K:K),"-")</f>
        <v>-</v>
      </c>
      <c r="K516" s="1" t="str">
        <f>IFERROR(_xlfn.XLOOKUP($C516,Premier!J:J,Premier!K:K),"-")</f>
        <v>-</v>
      </c>
      <c r="L516" s="1" t="str">
        <f>IFERROR(_xlfn.XLOOKUP($C516,LaLiga!K:K,LaLiga!L:L),"-")</f>
        <v>-</v>
      </c>
      <c r="M516" s="1" t="str">
        <f>IFERROR(_xlfn.XLOOKUP($C516,SerieA!J:J,SerieA!K:K),"-")</f>
        <v>-</v>
      </c>
    </row>
    <row r="517" spans="1:13" x14ac:dyDescent="0.35">
      <c r="A517" s="738">
        <f t="shared" si="20"/>
        <v>45783</v>
      </c>
      <c r="B517" s="5">
        <f t="shared" si="29"/>
        <v>2</v>
      </c>
      <c r="C517" s="9">
        <f t="shared" si="22"/>
        <v>516</v>
      </c>
      <c r="D517" s="6" t="str" cm="1">
        <f t="array" ref="D517">IFERROR(INDEX(F517:M517, MATCH(TRUE, F517:M517&lt;&gt;"-",0)),"")</f>
        <v>[{order:"516",result:"Man Utd 6-1 Arsenal",playerday:"Dwight Yorke",year:"2001", category:"Premier League",prow:["Man Utd","DL","Premier"], pcolumn: ["namehas_Y","namehas_R","namehas_K"],ylink:"https://www.youtube.com/watch?v=KKVC4rzcfOM"}],</v>
      </c>
      <c r="E517" s="6" t="str">
        <f t="shared" si="30"/>
        <v>[{"order":"516","result":"Man Utd 6-1 Arsenal","playerday":"Dwight Yorke","year":"2001", "category":"Premier League","prow":["Man Utd","DL","Premier"], "pcolumn": ["namehas_Y","namehas_R","namehas_K"],"ylink":"https://www.youtube.com/watch?v=KKVC4rzcfOM"}],</v>
      </c>
      <c r="F517" s="1" t="str">
        <f>IFERROR(_xlfn.XLOOKUP(C517,Champions!J:J,Champions!K:K),"-")</f>
        <v>-</v>
      </c>
      <c r="G517" s="1" t="str">
        <f>IFERROR(_xlfn.XLOOKUP($C517,EuropaL!J:J,EuropaL!K:K),"-")</f>
        <v>-</v>
      </c>
      <c r="H517" s="1" t="str">
        <f>IFERROR(_xlfn.XLOOKUP($C517,WC!J:J,WC!K:K),"-")</f>
        <v>-</v>
      </c>
      <c r="I517" s="1" t="str">
        <f>IFERROR(_xlfn.XLOOKUP($C517,EURO!J:J,EURO!K:K),"-")</f>
        <v>-</v>
      </c>
      <c r="J517" s="1" t="str">
        <f>IFERROR(_xlfn.XLOOKUP($C517,Other!J:J,Other!K:K),"-")</f>
        <v>-</v>
      </c>
      <c r="K517" s="1" t="str">
        <f>IFERROR(_xlfn.XLOOKUP($C517,Premier!J:J,Premier!K:K),"-")</f>
        <v>[{order:"516",result:"Man Utd 6-1 Arsenal",playerday:"Dwight Yorke",year:"2001", category:"Premier League",prow:["Man Utd","DL","Premier"], pcolumn: ["namehas_Y","namehas_R","namehas_K"],ylink:"https://www.youtube.com/watch?v=KKVC4rzcfOM"}],</v>
      </c>
      <c r="L517" s="1" t="str">
        <f>IFERROR(_xlfn.XLOOKUP($C517,LaLiga!K:K,LaLiga!L:L),"-")</f>
        <v>-</v>
      </c>
      <c r="M517" s="1" t="str">
        <f>IFERROR(_xlfn.XLOOKUP($C517,SerieA!J:J,SerieA!K:K),"-")</f>
        <v>-</v>
      </c>
    </row>
    <row r="518" spans="1:13" x14ac:dyDescent="0.35">
      <c r="A518" s="738">
        <f t="shared" si="20"/>
        <v>45784</v>
      </c>
      <c r="B518" s="5">
        <f t="shared" si="29"/>
        <v>3</v>
      </c>
      <c r="C518" s="9">
        <f t="shared" si="22"/>
        <v>517</v>
      </c>
      <c r="D518" s="6" t="str" cm="1">
        <f t="array" ref="D518">IFERROR(INDEX(F518:M518, MATCH(TRUE, F518:M518&lt;&gt;"-",0)),"")</f>
        <v>[{order:"517",result:"Hamburg 3-2 CSKA Moscow",playerday:"Yuri Zhirkov",year:"2006", category:"Champions",prow:["DF","Chelsea","namehas_Y"], pcolumn: ["RUS","namehas_Z","Premier"],ylink:"https://www.youtube.com/watch?v=qQT73Gv-OAU"}],</v>
      </c>
      <c r="E518" s="6" t="str">
        <f t="shared" si="30"/>
        <v>[{"order":"517","result":"Hamburg 3-2 CSKA Moscow","playerday":"Yuri Zhirkov","year":"2006", "category":"Champions","prow":["DF","Chelsea","namehas_Y"], "pcolumn": ["RUS","namehas_Z","Premier"],"ylink":"https://www.youtube.com/watch?v=qQT73Gv-OAU"}],</v>
      </c>
      <c r="F518" s="1" t="str">
        <f>IFERROR(_xlfn.XLOOKUP(C518,Champions!J:J,Champions!K:K),"-")</f>
        <v>[{order:"517",result:"Hamburg 3-2 CSKA Moscow",playerday:"Yuri Zhirkov",year:"2006", category:"Champions",prow:["DF","Chelsea","namehas_Y"], pcolumn: ["RUS","namehas_Z","Premier"],ylink:"https://www.youtube.com/watch?v=qQT73Gv-OAU"}],</v>
      </c>
      <c r="G518" s="1" t="str">
        <f>IFERROR(_xlfn.XLOOKUP($C518,EuropaL!J:J,EuropaL!K:K),"-")</f>
        <v>-</v>
      </c>
      <c r="H518" s="1" t="str">
        <f>IFERROR(_xlfn.XLOOKUP($C518,WC!J:J,WC!K:K),"-")</f>
        <v>-</v>
      </c>
      <c r="I518" s="1" t="str">
        <f>IFERROR(_xlfn.XLOOKUP($C518,EURO!J:J,EURO!K:K),"-")</f>
        <v>-</v>
      </c>
      <c r="J518" s="1" t="str">
        <f>IFERROR(_xlfn.XLOOKUP($C518,Other!J:J,Other!K:K),"-")</f>
        <v>-</v>
      </c>
      <c r="K518" s="1" t="str">
        <f>IFERROR(_xlfn.XLOOKUP($C518,Premier!J:J,Premier!K:K),"-")</f>
        <v>-</v>
      </c>
      <c r="L518" s="1" t="str">
        <f>IFERROR(_xlfn.XLOOKUP($C518,LaLiga!K:K,LaLiga!L:L),"-")</f>
        <v>-</v>
      </c>
      <c r="M518" s="1" t="str">
        <f>IFERROR(_xlfn.XLOOKUP($C518,SerieA!J:J,SerieA!K:K),"-")</f>
        <v>-</v>
      </c>
    </row>
    <row r="519" spans="1:13" x14ac:dyDescent="0.35">
      <c r="A519" s="738">
        <f t="shared" si="20"/>
        <v>45785</v>
      </c>
      <c r="B519" s="5">
        <f t="shared" si="29"/>
        <v>4</v>
      </c>
      <c r="C519" s="9">
        <f t="shared" si="22"/>
        <v>518</v>
      </c>
      <c r="D519" s="6" t="str" cm="1">
        <f t="array" ref="D519">IFERROR(INDEX(F519:M519, MATCH(TRUE, F519:M519&lt;&gt;"-",0)),"")</f>
        <v>[{order:"518",result:"Fiorentina 2-1 Genoa",playerday:"Moise Kean",year:"2025", category:"SerieA",prow:["Fiorentina","startM","namehas_K"], pcolumn: ["Juventus","it2024","SerieAWin"],ylink:"https://www.youtube.com/watch?v=ErYUdQj37RI"}],</v>
      </c>
      <c r="E519" s="6" t="str">
        <f t="shared" si="30"/>
        <v>[{"order":"518","result":"Fiorentina 2-1 Genoa","playerday":"Moise Kean","year":"2025", "category":"SerieA","prow":["Fiorentina","startM","namehas_K"], "pcolumn": ["Juventus","it2024","SerieAWin"],"ylink":"https://www.youtube.com/watch?v=ErYUdQj37RI"}],</v>
      </c>
      <c r="F519" s="1" t="str">
        <f>IFERROR(_xlfn.XLOOKUP(C519,Champions!J:J,Champions!K:K),"-")</f>
        <v>-</v>
      </c>
      <c r="G519" s="1" t="str">
        <f>IFERROR(_xlfn.XLOOKUP($C519,EuropaL!J:J,EuropaL!K:K),"-")</f>
        <v>-</v>
      </c>
      <c r="H519" s="1" t="str">
        <f>IFERROR(_xlfn.XLOOKUP($C519,WC!J:J,WC!K:K),"-")</f>
        <v>-</v>
      </c>
      <c r="I519" s="1" t="str">
        <f>IFERROR(_xlfn.XLOOKUP($C519,EURO!J:J,EURO!K:K),"-")</f>
        <v>-</v>
      </c>
      <c r="J519" s="1" t="str">
        <f>IFERROR(_xlfn.XLOOKUP($C519,Other!J:J,Other!K:K),"-")</f>
        <v>-</v>
      </c>
      <c r="K519" s="1" t="str">
        <f>IFERROR(_xlfn.XLOOKUP($C519,Premier!J:J,Premier!K:K),"-")</f>
        <v>-</v>
      </c>
      <c r="L519" s="1" t="str">
        <f>IFERROR(_xlfn.XLOOKUP($C519,LaLiga!K:K,LaLiga!L:L),"-")</f>
        <v>-</v>
      </c>
      <c r="M519" s="1" t="str">
        <f>IFERROR(_xlfn.XLOOKUP($C519,SerieA!J:J,SerieA!K:K),"-")</f>
        <v>[{order:"518",result:"Fiorentina 2-1 Genoa",playerday:"Moise Kean",year:"2025", category:"SerieA",prow:["Fiorentina","startM","namehas_K"], pcolumn: ["Juventus","it2024","SerieAWin"],ylink:"https://www.youtube.com/watch?v=ErYUdQj37RI"}],</v>
      </c>
    </row>
    <row r="520" spans="1:13" x14ac:dyDescent="0.35">
      <c r="A520" s="738">
        <f t="shared" si="20"/>
        <v>45786</v>
      </c>
      <c r="B520" s="5">
        <f t="shared" si="29"/>
        <v>5</v>
      </c>
      <c r="C520" s="9">
        <f t="shared" si="22"/>
        <v>519</v>
      </c>
      <c r="D520" s="6" t="str" cm="1">
        <f t="array" ref="D520">IFERROR(INDEX(F520:M520, MATCH(TRUE, F520:M520&lt;&gt;"-",0)),"")</f>
        <v>[{order:"519",result:"Ajax 3-2 Feyenoord",playerday:"Antony",year:"2022", category:"Other",prow:["Man Utd","noprem","DL"], pcolumn: ["Ajax","NED","nd2024"],ylink:"https://www.youtube.com/watch?v=c5YzZTDgkcg"}],</v>
      </c>
      <c r="E520" s="6" t="str">
        <f t="shared" si="30"/>
        <v>[{"order":"519","result":"Ajax 3-2 Feyenoord","playerday":"Antony","year":"2022", "category":"Other","prow":["Man Utd","noprem","DL"], "pcolumn": ["Ajax","NED","nd2024"],"ylink":"https://www.youtube.com/watch?v=c5YzZTDgkcg"}],</v>
      </c>
      <c r="F520" s="1" t="str">
        <f>IFERROR(_xlfn.XLOOKUP(C520,Champions!J:J,Champions!K:K),"-")</f>
        <v>-</v>
      </c>
      <c r="G520" s="1" t="str">
        <f>IFERROR(_xlfn.XLOOKUP($C520,EuropaL!J:J,EuropaL!K:K),"-")</f>
        <v>-</v>
      </c>
      <c r="H520" s="1" t="str">
        <f>IFERROR(_xlfn.XLOOKUP($C520,WC!J:J,WC!K:K),"-")</f>
        <v>-</v>
      </c>
      <c r="I520" s="1" t="str">
        <f>IFERROR(_xlfn.XLOOKUP($C520,EURO!J:J,EURO!K:K),"-")</f>
        <v>-</v>
      </c>
      <c r="J520" s="1" t="str">
        <f>IFERROR(_xlfn.XLOOKUP($C520,Other!J:J,Other!K:K),"-")</f>
        <v>[{order:"519",result:"Ajax 3-2 Feyenoord",playerday:"Antony",year:"2022", category:"Other",prow:["Man Utd","noprem","DL"], pcolumn: ["Ajax","NED","nd2024"],ylink:"https://www.youtube.com/watch?v=c5YzZTDgkcg"}],</v>
      </c>
      <c r="K520" s="1" t="str">
        <f>IFERROR(_xlfn.XLOOKUP($C520,Premier!J:J,Premier!K:K),"-")</f>
        <v>-</v>
      </c>
      <c r="L520" s="1" t="str">
        <f>IFERROR(_xlfn.XLOOKUP($C520,LaLiga!K:K,LaLiga!L:L),"-")</f>
        <v>-</v>
      </c>
      <c r="M520" s="1" t="str">
        <f>IFERROR(_xlfn.XLOOKUP($C520,SerieA!J:J,SerieA!K:K),"-")</f>
        <v>-</v>
      </c>
    </row>
    <row r="521" spans="1:13" x14ac:dyDescent="0.35">
      <c r="A521" s="738">
        <f t="shared" si="20"/>
        <v>45787</v>
      </c>
      <c r="B521" s="5">
        <f t="shared" si="29"/>
        <v>6</v>
      </c>
      <c r="C521" s="9">
        <f t="shared" si="22"/>
        <v>520</v>
      </c>
      <c r="D521" s="6" t="str" cm="1">
        <f t="array" ref="D521">IFERROR(INDEX(F521:M521, MATCH(TRUE, F521:M521&lt;&gt;"-",0)),"")</f>
        <v>[{order:"520",result:"Corinthians 2-1 Chelsea",playerday:"Paolo Guerrero",year:"2012", category:"Other",prow:["DL","am1520","namehas_P"], pcolumn: ["Bayern","Chelsea","PER"],ylink:"https://www.youtube.com/watch?v=9zVAJt5zfl0"}],</v>
      </c>
      <c r="E521" s="6" t="str">
        <f t="shared" si="30"/>
        <v>[{"order":"520","result":"Corinthians 2-1 Chelsea","playerday":"Paolo Guerrero","year":"2012", "category":"Other","prow":["DL","am1520","namehas_P"], "pcolumn": ["Bayern","Chelsea","PER"],"ylink":"https://www.youtube.com/watch?v=9zVAJt5zfl0"}],</v>
      </c>
      <c r="F521" s="1" t="str">
        <f>IFERROR(_xlfn.XLOOKUP(C521,Champions!J:J,Champions!K:K),"-")</f>
        <v>-</v>
      </c>
      <c r="G521" s="1" t="str">
        <f>IFERROR(_xlfn.XLOOKUP($C521,EuropaL!J:J,EuropaL!K:K),"-")</f>
        <v>-</v>
      </c>
      <c r="H521" s="1" t="str">
        <f>IFERROR(_xlfn.XLOOKUP($C521,WC!J:J,WC!K:K),"-")</f>
        <v>-</v>
      </c>
      <c r="I521" s="1" t="str">
        <f>IFERROR(_xlfn.XLOOKUP($C521,EURO!J:J,EURO!K:K),"-")</f>
        <v>-</v>
      </c>
      <c r="J521" s="1" t="str">
        <f>IFERROR(_xlfn.XLOOKUP($C521,Other!J:J,Other!K:K),"-")</f>
        <v>[{order:"520",result:"Corinthians 2-1 Chelsea",playerday:"Paolo Guerrero",year:"2012", category:"Other",prow:["DL","am1520","namehas_P"], pcolumn: ["Bayern","Chelsea","PER"],ylink:"https://www.youtube.com/watch?v=9zVAJt5zfl0"}],</v>
      </c>
      <c r="K521" s="1" t="str">
        <f>IFERROR(_xlfn.XLOOKUP($C521,Premier!J:J,Premier!K:K),"-")</f>
        <v>-</v>
      </c>
      <c r="L521" s="1" t="str">
        <f>IFERROR(_xlfn.XLOOKUP($C521,LaLiga!K:K,LaLiga!L:L),"-")</f>
        <v>-</v>
      </c>
      <c r="M521" s="1" t="str">
        <f>IFERROR(_xlfn.XLOOKUP($C521,SerieA!J:J,SerieA!K:K),"-")</f>
        <v>-</v>
      </c>
    </row>
    <row r="522" spans="1:13" x14ac:dyDescent="0.35">
      <c r="A522" s="738">
        <f t="shared" si="20"/>
        <v>45788</v>
      </c>
      <c r="B522" s="5">
        <f t="shared" si="29"/>
        <v>7</v>
      </c>
      <c r="C522" s="9">
        <f t="shared" si="22"/>
        <v>521</v>
      </c>
      <c r="D522" s="6" t="str" cm="1">
        <f t="array" ref="D522">IFERROR(INDEX(F522:M522, MATCH(TRUE, F522:M522&lt;&gt;"-",0)),"")</f>
        <v>[{order:"521",result:"PSG 0-1 Liverpool",playerday:"Alisson",year:"2025", category:"Champions",prow:["Roma","PO","BRA"], pcolumn: ["Liverpool","ChampionsWin","Premier"],ylink:"https://www.youtube.com/watch?v=6vc5xla2Jfc"}],</v>
      </c>
      <c r="E522" s="6" t="str">
        <f t="shared" si="30"/>
        <v>[{"order":"521","result":"PSG 0-1 Liverpool","playerday":"Alisson","year":"2025", "category":"Champions","prow":["Roma","PO","BRA"], "pcolumn": ["Liverpool","ChampionsWin","Premier"],"ylink":"https://www.youtube.com/watch?v=6vc5xla2Jfc"}],</v>
      </c>
      <c r="F522" s="1" t="str">
        <f>IFERROR(_xlfn.XLOOKUP(C522,Champions!J:J,Champions!K:K),"-")</f>
        <v>[{order:"521",result:"PSG 0-1 Liverpool",playerday:"Alisson",year:"2025", category:"Champions",prow:["Roma","PO","BRA"], pcolumn: ["Liverpool","ChampionsWin","Premier"],ylink:"https://www.youtube.com/watch?v=6vc5xla2Jfc"}],</v>
      </c>
      <c r="G522" s="1" t="str">
        <f>IFERROR(_xlfn.XLOOKUP($C522,EuropaL!J:J,EuropaL!K:K),"-")</f>
        <v>-</v>
      </c>
      <c r="H522" s="1" t="str">
        <f>IFERROR(_xlfn.XLOOKUP($C522,WC!J:J,WC!K:K),"-")</f>
        <v>-</v>
      </c>
      <c r="I522" s="1" t="str">
        <f>IFERROR(_xlfn.XLOOKUP($C522,EURO!J:J,EURO!K:K),"-")</f>
        <v>-</v>
      </c>
      <c r="J522" s="1" t="str">
        <f>IFERROR(_xlfn.XLOOKUP($C522,Other!J:J,Other!K:K),"-")</f>
        <v>-</v>
      </c>
      <c r="K522" s="1" t="str">
        <f>IFERROR(_xlfn.XLOOKUP($C522,Premier!J:J,Premier!K:K),"-")</f>
        <v>-</v>
      </c>
      <c r="L522" s="1" t="str">
        <f>IFERROR(_xlfn.XLOOKUP($C522,LaLiga!K:K,LaLiga!L:L),"-")</f>
        <v>-</v>
      </c>
      <c r="M522" s="1" t="str">
        <f>IFERROR(_xlfn.XLOOKUP($C522,SerieA!J:J,SerieA!K:K),"-")</f>
        <v>-</v>
      </c>
    </row>
    <row r="523" spans="1:13" x14ac:dyDescent="0.35">
      <c r="A523" s="739">
        <f t="shared" si="20"/>
        <v>45789</v>
      </c>
      <c r="B523" s="5">
        <f t="shared" ref="B472:B535" si="31">WEEKDAY(A523,2)</f>
        <v>1</v>
      </c>
      <c r="C523" s="9">
        <f t="shared" si="22"/>
        <v>522</v>
      </c>
      <c r="D523" s="6" t="str" cm="1">
        <f t="array" ref="D523">IFERROR(INDEX(F523:M523, MATCH(TRUE, F523:M523&lt;&gt;"-",0)),"")</f>
        <v>[{order:"522",result:"England 1-2 Greece",playerday:"Vangelis Pavlidis",year:"2024", category:"Other",prow:["DL","CC","noprem"], pcolumn: ["ENG","GRE","Benfica"],ylink:"https://www.youtube.com/watch?v=EYya7lqLd0Y"}],</v>
      </c>
      <c r="E523" s="6" t="str">
        <f t="shared" si="30"/>
        <v>[{"order":"522","result":"England 1-2 Greece","playerday":"Vangelis Pavlidis","year":"2024", "category":"Other","prow":["DL","CC","noprem"], "pcolumn": ["ENG","GRE","Benfica"],"ylink":"https://www.youtube.com/watch?v=EYya7lqLd0Y"}],</v>
      </c>
      <c r="F523" s="1" t="str">
        <f>IFERROR(_xlfn.XLOOKUP(C523,Champions!J:J,Champions!K:K),"-")</f>
        <v>-</v>
      </c>
      <c r="G523" s="1" t="str">
        <f>IFERROR(_xlfn.XLOOKUP($C523,EuropaL!J:J,EuropaL!K:K),"-")</f>
        <v>-</v>
      </c>
      <c r="H523" s="1" t="str">
        <f>IFERROR(_xlfn.XLOOKUP($C523,WC!J:J,WC!K:K),"-")</f>
        <v>-</v>
      </c>
      <c r="I523" s="1" t="str">
        <f>IFERROR(_xlfn.XLOOKUP($C523,EURO!J:J,EURO!K:K),"-")</f>
        <v>-</v>
      </c>
      <c r="J523" s="1" t="str">
        <f>IFERROR(_xlfn.XLOOKUP($C523,Other!J:J,Other!K:K),"-")</f>
        <v>[{order:"522",result:"England 1-2 Greece",playerday:"Vangelis Pavlidis",year:"2024", category:"Other",prow:["DL","CC","noprem"], pcolumn: ["ENG","GRE","Benfica"],ylink:"https://www.youtube.com/watch?v=EYya7lqLd0Y"}],</v>
      </c>
      <c r="K523" s="1" t="str">
        <f>IFERROR(_xlfn.XLOOKUP($C523,Premier!J:J,Premier!K:K),"-")</f>
        <v>-</v>
      </c>
      <c r="L523" s="1" t="str">
        <f>IFERROR(_xlfn.XLOOKUP($C523,LaLiga!K:K,LaLiga!L:L),"-")</f>
        <v>-</v>
      </c>
      <c r="M523" s="1" t="str">
        <f>IFERROR(_xlfn.XLOOKUP($C523,SerieA!J:J,SerieA!K:K),"-")</f>
        <v>-</v>
      </c>
    </row>
    <row r="524" spans="1:13" x14ac:dyDescent="0.35">
      <c r="A524" s="739">
        <f t="shared" si="20"/>
        <v>45790</v>
      </c>
      <c r="B524" s="5">
        <f t="shared" si="31"/>
        <v>2</v>
      </c>
      <c r="C524" s="9">
        <f t="shared" si="22"/>
        <v>523</v>
      </c>
      <c r="D524" s="6" t="str" cm="1">
        <f t="array" ref="D524">IFERROR(INDEX(F524:M524, MATCH(TRUE, F524:M524&lt;&gt;"-",0)),"")</f>
        <v>[{order:"523",result:"Juventus 3-2 Fiorentina",playerday:"Alessandro Del Piero",year:"1994", category:"SerieA",prow:["ITA","ITA","ITA"], pcolumn: ["Juventus","Juventus","Juventus"],ylink:"https://www.youtube.com/watch?v=9wwaEGjIEO0"}],</v>
      </c>
      <c r="E524" s="6" t="str">
        <f t="shared" si="30"/>
        <v>[{"order":"523","result":"Juventus 3-2 Fiorentina","playerday":"Alessandro Del Piero","year":"1994", "category":"SerieA","prow":["ITA","ITA","ITA"], "pcolumn": ["Juventus","Juventus","Juventus"],"ylink":"https://www.youtube.com/watch?v=9wwaEGjIEO0"}],</v>
      </c>
      <c r="F524" s="1" t="str">
        <f>IFERROR(_xlfn.XLOOKUP(C524,Champions!J:J,Champions!K:K),"-")</f>
        <v>-</v>
      </c>
      <c r="G524" s="1" t="str">
        <f>IFERROR(_xlfn.XLOOKUP($C524,EuropaL!J:J,EuropaL!K:K),"-")</f>
        <v>-</v>
      </c>
      <c r="H524" s="1" t="str">
        <f>IFERROR(_xlfn.XLOOKUP($C524,WC!J:J,WC!K:K),"-")</f>
        <v>-</v>
      </c>
      <c r="I524" s="1" t="str">
        <f>IFERROR(_xlfn.XLOOKUP($C524,EURO!J:J,EURO!K:K),"-")</f>
        <v>-</v>
      </c>
      <c r="J524" s="1" t="str">
        <f>IFERROR(_xlfn.XLOOKUP($C524,Other!J:J,Other!K:K),"-")</f>
        <v>-</v>
      </c>
      <c r="K524" s="1" t="str">
        <f>IFERROR(_xlfn.XLOOKUP($C524,Premier!J:J,Premier!K:K),"-")</f>
        <v>-</v>
      </c>
      <c r="L524" s="1" t="str">
        <f>IFERROR(_xlfn.XLOOKUP($C524,LaLiga!K:K,LaLiga!L:L),"-")</f>
        <v>-</v>
      </c>
      <c r="M524" s="1" t="str">
        <f>IFERROR(_xlfn.XLOOKUP($C524,SerieA!J:J,SerieA!K:K),"-")</f>
        <v>[{order:"523",result:"Juventus 3-2 Fiorentina",playerday:"Alessandro Del Piero",year:"1994", category:"SerieA",prow:["ITA","ITA","ITA"], pcolumn: ["Juventus","Juventus","Juventus"],ylink:"https://www.youtube.com/watch?v=9wwaEGjIEO0"}],</v>
      </c>
    </row>
    <row r="525" spans="1:13" x14ac:dyDescent="0.35">
      <c r="A525" s="739">
        <f t="shared" si="20"/>
        <v>45791</v>
      </c>
      <c r="B525" s="5">
        <f t="shared" si="31"/>
        <v>3</v>
      </c>
      <c r="C525" s="9">
        <f t="shared" si="22"/>
        <v>524</v>
      </c>
      <c r="D525" s="6" t="str" cm="1">
        <f t="array" ref="D525">IFERROR(INDEX(F525:M525, MATCH(TRUE, F525:M525&lt;&gt;"-",0)),"")</f>
        <v>[{order:"524",result:"Qatar 0-2 Ecuador",playerday:"Enner Valencia",year:"2022", category:"World Cup",prow:["DL","namehas_E","Played WC 2022"], pcolumn: ["ECU","Everton","Fenerbahce"],ylink:"https://www.youtube.com/watch?v=b7X1YkrkUHA"}],</v>
      </c>
      <c r="E525" s="6" t="str">
        <f t="shared" si="30"/>
        <v>[{"order":"524","result":"Qatar 0-2 Ecuador","playerday":"Enner Valencia","year":"2022", "category":"World Cup","prow":["DL","namehas_E","Played WC 2022"], "pcolumn": ["ECU","Everton","Fenerbahce"],"ylink":"https://www.youtube.com/watch?v=b7X1YkrkUHA"}],</v>
      </c>
      <c r="F525" s="1" t="str">
        <f>IFERROR(_xlfn.XLOOKUP(C525,Champions!J:J,Champions!K:K),"-")</f>
        <v>-</v>
      </c>
      <c r="G525" s="1" t="str">
        <f>IFERROR(_xlfn.XLOOKUP($C525,EuropaL!J:J,EuropaL!K:K),"-")</f>
        <v>-</v>
      </c>
      <c r="H525" s="1" t="str">
        <f>IFERROR(_xlfn.XLOOKUP($C525,WC!J:J,WC!K:K),"-")</f>
        <v>[{order:"524",result:"Qatar 0-2 Ecuador",playerday:"Enner Valencia",year:"2022", category:"World Cup",prow:["DL","namehas_E","Played WC 2022"], pcolumn: ["ECU","Everton","Fenerbahce"],ylink:"https://www.youtube.com/watch?v=b7X1YkrkUHA"}],</v>
      </c>
      <c r="I525" s="1" t="str">
        <f>IFERROR(_xlfn.XLOOKUP($C525,EURO!J:J,EURO!K:K),"-")</f>
        <v>-</v>
      </c>
      <c r="J525" s="1" t="str">
        <f>IFERROR(_xlfn.XLOOKUP($C525,Other!J:J,Other!K:K),"-")</f>
        <v>-</v>
      </c>
      <c r="K525" s="1" t="str">
        <f>IFERROR(_xlfn.XLOOKUP($C525,Premier!J:J,Premier!K:K),"-")</f>
        <v>-</v>
      </c>
      <c r="L525" s="1" t="str">
        <f>IFERROR(_xlfn.XLOOKUP($C525,LaLiga!K:K,LaLiga!L:L),"-")</f>
        <v>-</v>
      </c>
      <c r="M525" s="1" t="str">
        <f>IFERROR(_xlfn.XLOOKUP($C525,SerieA!J:J,SerieA!K:K),"-")</f>
        <v>-</v>
      </c>
    </row>
    <row r="526" spans="1:13" x14ac:dyDescent="0.35">
      <c r="A526" s="3">
        <f t="shared" si="20"/>
        <v>45792</v>
      </c>
      <c r="B526" s="5">
        <f t="shared" si="31"/>
        <v>4</v>
      </c>
      <c r="C526" s="9">
        <f t="shared" si="22"/>
        <v>525</v>
      </c>
      <c r="D526" s="6" t="str" cm="1">
        <f t="array" ref="D526">IFERROR(INDEX(F526:M526, MATCH(TRUE, F526:M526&lt;&gt;"-",0)),"")</f>
        <v/>
      </c>
      <c r="E526" s="6" t="str">
        <f t="shared" si="30"/>
        <v/>
      </c>
      <c r="F526" s="1" t="str">
        <f>IFERROR(_xlfn.XLOOKUP(C526,Champions!J:J,Champions!K:K),"-")</f>
        <v>-</v>
      </c>
      <c r="G526" s="1" t="str">
        <f>IFERROR(_xlfn.XLOOKUP($C526,EuropaL!J:J,EuropaL!K:K),"-")</f>
        <v>-</v>
      </c>
      <c r="H526" s="1" t="str">
        <f>IFERROR(_xlfn.XLOOKUP($C526,WC!J:J,WC!K:K),"-")</f>
        <v>-</v>
      </c>
      <c r="I526" s="1" t="str">
        <f>IFERROR(_xlfn.XLOOKUP($C526,EURO!J:J,EURO!K:K),"-")</f>
        <v>-</v>
      </c>
      <c r="J526" s="1" t="str">
        <f>IFERROR(_xlfn.XLOOKUP($C526,Other!J:J,Other!K:K),"-")</f>
        <v>-</v>
      </c>
      <c r="K526" s="1" t="str">
        <f>IFERROR(_xlfn.XLOOKUP($C526,Premier!J:J,Premier!K:K),"-")</f>
        <v>-</v>
      </c>
      <c r="L526" s="1" t="str">
        <f>IFERROR(_xlfn.XLOOKUP($C526,LaLiga!K:K,LaLiga!L:L),"-")</f>
        <v>-</v>
      </c>
      <c r="M526" s="1" t="str">
        <f>IFERROR(_xlfn.XLOOKUP($C526,SerieA!J:J,SerieA!K:K),"-")</f>
        <v>-</v>
      </c>
    </row>
    <row r="527" spans="1:13" x14ac:dyDescent="0.35">
      <c r="A527" s="3">
        <f t="shared" si="20"/>
        <v>45793</v>
      </c>
      <c r="B527" s="5">
        <f t="shared" si="31"/>
        <v>5</v>
      </c>
      <c r="C527" s="9">
        <f t="shared" si="22"/>
        <v>526</v>
      </c>
      <c r="D527" s="6" t="str" cm="1">
        <f t="array" ref="D527">IFERROR(INDEX(F527:M527, MATCH(TRUE, F527:M527&lt;&gt;"-",0)),"")</f>
        <v/>
      </c>
      <c r="E527" s="6" t="str">
        <f t="shared" si="30"/>
        <v/>
      </c>
      <c r="F527" s="1" t="str">
        <f>IFERROR(_xlfn.XLOOKUP(C527,Champions!J:J,Champions!K:K),"-")</f>
        <v>-</v>
      </c>
      <c r="G527" s="1" t="str">
        <f>IFERROR(_xlfn.XLOOKUP($C527,EuropaL!J:J,EuropaL!K:K),"-")</f>
        <v>-</v>
      </c>
      <c r="H527" s="1" t="str">
        <f>IFERROR(_xlfn.XLOOKUP($C527,WC!J:J,WC!K:K),"-")</f>
        <v>-</v>
      </c>
      <c r="I527" s="1" t="str">
        <f>IFERROR(_xlfn.XLOOKUP($C527,EURO!J:J,EURO!K:K),"-")</f>
        <v>-</v>
      </c>
      <c r="J527" s="1" t="str">
        <f>IFERROR(_xlfn.XLOOKUP($C527,Other!J:J,Other!K:K),"-")</f>
        <v>-</v>
      </c>
      <c r="K527" s="1" t="str">
        <f>IFERROR(_xlfn.XLOOKUP($C527,Premier!J:J,Premier!K:K),"-")</f>
        <v>-</v>
      </c>
      <c r="L527" s="1" t="str">
        <f>IFERROR(_xlfn.XLOOKUP($C527,LaLiga!K:K,LaLiga!L:L),"-")</f>
        <v>-</v>
      </c>
      <c r="M527" s="1" t="str">
        <f>IFERROR(_xlfn.XLOOKUP($C527,SerieA!J:J,SerieA!K:K),"-")</f>
        <v>-</v>
      </c>
    </row>
    <row r="528" spans="1:13" x14ac:dyDescent="0.35">
      <c r="A528" s="3">
        <f t="shared" si="20"/>
        <v>45794</v>
      </c>
      <c r="B528" s="5">
        <f t="shared" si="31"/>
        <v>6</v>
      </c>
      <c r="C528" s="9">
        <f t="shared" si="22"/>
        <v>527</v>
      </c>
      <c r="D528" s="6" t="str" cm="1">
        <f t="array" ref="D528">IFERROR(INDEX(F528:M528, MATCH(TRUE, F528:M528&lt;&gt;"-",0)),"")</f>
        <v/>
      </c>
      <c r="E528" s="6" t="str">
        <f t="shared" si="30"/>
        <v/>
      </c>
      <c r="F528" s="1" t="str">
        <f>IFERROR(_xlfn.XLOOKUP(C528,Champions!J:J,Champions!K:K),"-")</f>
        <v>-</v>
      </c>
      <c r="G528" s="1" t="str">
        <f>IFERROR(_xlfn.XLOOKUP($C528,EuropaL!J:J,EuropaL!K:K),"-")</f>
        <v>-</v>
      </c>
      <c r="H528" s="1" t="str">
        <f>IFERROR(_xlfn.XLOOKUP($C528,WC!J:J,WC!K:K),"-")</f>
        <v>-</v>
      </c>
      <c r="I528" s="1" t="str">
        <f>IFERROR(_xlfn.XLOOKUP($C528,EURO!J:J,EURO!K:K),"-")</f>
        <v>-</v>
      </c>
      <c r="J528" s="1" t="str">
        <f>IFERROR(_xlfn.XLOOKUP($C528,Other!J:J,Other!K:K),"-")</f>
        <v>-</v>
      </c>
      <c r="K528" s="1" t="str">
        <f>IFERROR(_xlfn.XLOOKUP($C528,Premier!J:J,Premier!K:K),"-")</f>
        <v>-</v>
      </c>
      <c r="L528" s="1" t="str">
        <f>IFERROR(_xlfn.XLOOKUP($C528,LaLiga!K:K,LaLiga!L:L),"-")</f>
        <v>-</v>
      </c>
      <c r="M528" s="1" t="str">
        <f>IFERROR(_xlfn.XLOOKUP($C528,SerieA!J:J,SerieA!K:K),"-")</f>
        <v>-</v>
      </c>
    </row>
    <row r="529" spans="1:13" x14ac:dyDescent="0.35">
      <c r="A529" s="3">
        <f t="shared" si="20"/>
        <v>45795</v>
      </c>
      <c r="B529" s="5">
        <f t="shared" si="31"/>
        <v>7</v>
      </c>
      <c r="C529" s="9">
        <f t="shared" si="22"/>
        <v>528</v>
      </c>
      <c r="D529" s="6" t="str" cm="1">
        <f t="array" ref="D529">IFERROR(INDEX(F529:M529, MATCH(TRUE, F529:M529&lt;&gt;"-",0)),"")</f>
        <v>[{order:"528",result:"Napoli 3-0 Lazio",playerday:"Miroslav Klose",year:"2012", category:"SerieA",prow:["DL","DL","DL"], pcolumn: ["Napoli","Lazio","GER"],ylink:"https://www.youtube.com/shorts/n7rOCCBTC0E"}],</v>
      </c>
      <c r="E529" s="6" t="str">
        <f t="shared" si="30"/>
        <v>[{"order":"528","result":"Napoli 3-0 Lazio","playerday":"Miroslav Klose","year":"2012", "category":"SerieA","prow":["DL","DL","DL"], "pcolumn": ["Napoli","Lazio","GER"],"ylink":"https://www.youtube.com/shorts/n7rOCCBTC0E"}],</v>
      </c>
      <c r="F529" s="1" t="str">
        <f>IFERROR(_xlfn.XLOOKUP(C529,Champions!J:J,Champions!K:K),"-")</f>
        <v>-</v>
      </c>
      <c r="G529" s="1" t="str">
        <f>IFERROR(_xlfn.XLOOKUP($C529,EuropaL!J:J,EuropaL!K:K),"-")</f>
        <v>-</v>
      </c>
      <c r="H529" s="1" t="str">
        <f>IFERROR(_xlfn.XLOOKUP($C529,WC!J:J,WC!K:K),"-")</f>
        <v>-</v>
      </c>
      <c r="I529" s="1" t="str">
        <f>IFERROR(_xlfn.XLOOKUP($C529,EURO!J:J,EURO!K:K),"-")</f>
        <v>-</v>
      </c>
      <c r="J529" s="1" t="str">
        <f>IFERROR(_xlfn.XLOOKUP($C529,Other!J:J,Other!K:K),"-")</f>
        <v>-</v>
      </c>
      <c r="K529" s="1" t="str">
        <f>IFERROR(_xlfn.XLOOKUP($C529,Premier!J:J,Premier!K:K),"-")</f>
        <v>-</v>
      </c>
      <c r="L529" s="1" t="str">
        <f>IFERROR(_xlfn.XLOOKUP($C529,LaLiga!K:K,LaLiga!L:L),"-")</f>
        <v>-</v>
      </c>
      <c r="M529" s="1" t="str">
        <f>IFERROR(_xlfn.XLOOKUP($C529,SerieA!J:J,SerieA!K:K),"-")</f>
        <v>[{order:"528",result:"Napoli 3-0 Lazio",playerday:"Miroslav Klose",year:"2012", category:"SerieA",prow:["DL","DL","DL"], pcolumn: ["Napoli","Lazio","GER"],ylink:"https://www.youtube.com/shorts/n7rOCCBTC0E"}],</v>
      </c>
    </row>
    <row r="530" spans="1:13" x14ac:dyDescent="0.35">
      <c r="A530" s="739">
        <f t="shared" si="20"/>
        <v>45796</v>
      </c>
      <c r="B530" s="5">
        <f t="shared" si="31"/>
        <v>1</v>
      </c>
      <c r="C530" s="9">
        <f t="shared" si="22"/>
        <v>529</v>
      </c>
      <c r="D530" s="6" t="str" cm="1">
        <f t="array" ref="D530">IFERROR(INDEX(F530:M530, MATCH(TRUE, F530:M530&lt;&gt;"-",0)),"")</f>
        <v>[{order:"529",result:"AEK 4-4 Olympiakos",playerday:"Antonios Nikopolidis",year:"2009", category:"Other",prow:["Olympiakos","GRE","PO"], pcolumn: ["namehas_D","namehas_I","namehas_S"],ylink:"https://en.wikipedia.org/wiki/2009_Greek_Football_Cup_final"}],</v>
      </c>
      <c r="E530" s="6" t="str">
        <f t="shared" si="30"/>
        <v>[{"order":"529","result":"AEK 4-4 Olympiakos","playerday":"Antonios Nikopolidis","year":"2009", "category":"Other","prow":["Olympiakos","GRE","PO"], "pcolumn": ["namehas_D","namehas_I","namehas_S"],"ylink":"https://en.wikipedia.org/wiki/2009_Greek_Football_Cup_final"}],</v>
      </c>
      <c r="F530" s="1" t="str">
        <f>IFERROR(_xlfn.XLOOKUP(C530,Champions!J:J,Champions!K:K),"-")</f>
        <v>-</v>
      </c>
      <c r="G530" s="1" t="str">
        <f>IFERROR(_xlfn.XLOOKUP($C530,EuropaL!J:J,EuropaL!K:K),"-")</f>
        <v>-</v>
      </c>
      <c r="H530" s="1" t="str">
        <f>IFERROR(_xlfn.XLOOKUP($C530,WC!J:J,WC!K:K),"-")</f>
        <v>-</v>
      </c>
      <c r="I530" s="1" t="str">
        <f>IFERROR(_xlfn.XLOOKUP($C530,EURO!J:J,EURO!K:K),"-")</f>
        <v>-</v>
      </c>
      <c r="J530" s="1" t="str">
        <f>IFERROR(_xlfn.XLOOKUP($C530,Other!J:J,Other!K:K),"-")</f>
        <v>[{order:"529",result:"AEK 4-4 Olympiakos",playerday:"Antonios Nikopolidis",year:"2009", category:"Other",prow:["Olympiakos","GRE","PO"], pcolumn: ["namehas_D","namehas_I","namehas_S"],ylink:"https://en.wikipedia.org/wiki/2009_Greek_Football_Cup_final"}],</v>
      </c>
      <c r="K530" s="1" t="str">
        <f>IFERROR(_xlfn.XLOOKUP($C530,Premier!J:J,Premier!K:K),"-")</f>
        <v>-</v>
      </c>
      <c r="L530" s="1" t="str">
        <f>IFERROR(_xlfn.XLOOKUP($C530,LaLiga!K:K,LaLiga!L:L),"-")</f>
        <v>-</v>
      </c>
      <c r="M530" s="1" t="str">
        <f>IFERROR(_xlfn.XLOOKUP($C530,SerieA!J:J,SerieA!K:K),"-")</f>
        <v>-</v>
      </c>
    </row>
    <row r="531" spans="1:13" x14ac:dyDescent="0.35">
      <c r="A531" s="3">
        <f t="shared" si="20"/>
        <v>45797</v>
      </c>
      <c r="B531" s="5">
        <f t="shared" si="31"/>
        <v>2</v>
      </c>
      <c r="C531" s="9">
        <f t="shared" si="22"/>
        <v>530</v>
      </c>
      <c r="D531" s="6" t="str" cm="1">
        <f t="array" ref="D531">IFERROR(INDEX(F531:M531, MATCH(TRUE, F531:M531&lt;&gt;"-",0)),"")</f>
        <v>[{order:"530",result:"Dortmund 4-0 Schalke",playerday:"Jadon Sancho",year:"2020", category:"Other",prow:["startJ","DL","Man Utd"], pcolumn: ["Borussia","ge2024","namehas_ch"],ylink:"https://www.youtube.com/watch?v=ZieqAxCgdx0"}],</v>
      </c>
      <c r="E531" s="6" t="str">
        <f t="shared" si="30"/>
        <v>[{"order":"530","result":"Dortmund 4-0 Schalke","playerday":"Jadon Sancho","year":"2020", "category":"Other","prow":["startJ","DL","Man Utd"], "pcolumn": ["Borussia","ge2024","namehas_ch"],"ylink":"https://www.youtube.com/watch?v=ZieqAxCgdx0"}],</v>
      </c>
      <c r="F531" s="1" t="str">
        <f>IFERROR(_xlfn.XLOOKUP(C531,Champions!J:J,Champions!K:K),"-")</f>
        <v>-</v>
      </c>
      <c r="G531" s="1" t="str">
        <f>IFERROR(_xlfn.XLOOKUP($C531,EuropaL!J:J,EuropaL!K:K),"-")</f>
        <v>-</v>
      </c>
      <c r="H531" s="1" t="str">
        <f>IFERROR(_xlfn.XLOOKUP($C531,WC!J:J,WC!K:K),"-")</f>
        <v>-</v>
      </c>
      <c r="I531" s="1" t="str">
        <f>IFERROR(_xlfn.XLOOKUP($C531,EURO!J:J,EURO!K:K),"-")</f>
        <v>-</v>
      </c>
      <c r="J531" s="1" t="str">
        <f>IFERROR(_xlfn.XLOOKUP($C531,Other!J:J,Other!K:K),"-")</f>
        <v>[{order:"530",result:"Dortmund 4-0 Schalke",playerday:"Jadon Sancho",year:"2020", category:"Other",prow:["startJ","DL","Man Utd"], pcolumn: ["Borussia","ge2024","namehas_ch"],ylink:"https://www.youtube.com/watch?v=ZieqAxCgdx0"}],</v>
      </c>
      <c r="K531" s="1" t="str">
        <f>IFERROR(_xlfn.XLOOKUP($C531,Premier!J:J,Premier!K:K),"-")</f>
        <v>-</v>
      </c>
      <c r="L531" s="1" t="str">
        <f>IFERROR(_xlfn.XLOOKUP($C531,LaLiga!K:K,LaLiga!L:L),"-")</f>
        <v>-</v>
      </c>
      <c r="M531" s="1" t="str">
        <f>IFERROR(_xlfn.XLOOKUP($C531,SerieA!J:J,SerieA!K:K),"-")</f>
        <v>-</v>
      </c>
    </row>
    <row r="532" spans="1:13" x14ac:dyDescent="0.35">
      <c r="A532" s="739">
        <f t="shared" si="20"/>
        <v>45798</v>
      </c>
      <c r="B532" s="5">
        <f t="shared" si="31"/>
        <v>3</v>
      </c>
      <c r="C532" s="9">
        <f t="shared" si="22"/>
        <v>531</v>
      </c>
      <c r="D532" s="6" t="str" cm="1">
        <f t="array" ref="D532">IFERROR(INDEX(F532:M532, MATCH(TRUE, F532:M532&lt;&gt;"-",0)),"")</f>
        <v>[{order:"531",result:"Celta 0-1 Malaga",playerday:"Fabrice Olinga",year:"2012", category:"LaLiga",prow:["DL","CC","namehas_O"], pcolumn: ["es1015","Malaga","CMR"],ylink:"https://www.youtube.com/watch?v=H4NpVz0C2p0"}],</v>
      </c>
      <c r="E532" s="6" t="str">
        <f t="shared" si="30"/>
        <v>[{"order":"531","result":"Celta 0-1 Malaga","playerday":"Fabrice Olinga","year":"2012", "category":"LaLiga","prow":["DL","CC","namehas_O"], "pcolumn": ["es1015","Malaga","CMR"],"ylink":"https://www.youtube.com/watch?v=H4NpVz0C2p0"}],</v>
      </c>
      <c r="F532" s="1" t="str">
        <f>IFERROR(_xlfn.XLOOKUP(C532,Champions!J:J,Champions!K:K),"-")</f>
        <v>-</v>
      </c>
      <c r="G532" s="1" t="str">
        <f>IFERROR(_xlfn.XLOOKUP($C532,EuropaL!J:J,EuropaL!K:K),"-")</f>
        <v>-</v>
      </c>
      <c r="H532" s="1" t="str">
        <f>IFERROR(_xlfn.XLOOKUP($C532,WC!J:J,WC!K:K),"-")</f>
        <v>-</v>
      </c>
      <c r="I532" s="1" t="str">
        <f>IFERROR(_xlfn.XLOOKUP($C532,EURO!J:J,EURO!K:K),"-")</f>
        <v>-</v>
      </c>
      <c r="J532" s="1" t="str">
        <f>IFERROR(_xlfn.XLOOKUP($C532,Other!J:J,Other!K:K),"-")</f>
        <v>-</v>
      </c>
      <c r="K532" s="1" t="str">
        <f>IFERROR(_xlfn.XLOOKUP($C532,Premier!J:J,Premier!K:K),"-")</f>
        <v>-</v>
      </c>
      <c r="L532" s="1" t="str">
        <f>IFERROR(_xlfn.XLOOKUP($C532,LaLiga!K:K,LaLiga!L:L),"-")</f>
        <v>[{order:"531",result:"Celta 0-1 Malaga",playerday:"Fabrice Olinga",year:"2012", category:"LaLiga",prow:["DL","CC","namehas_O"], pcolumn: ["es1015","Malaga","CMR"],ylink:"https://www.youtube.com/watch?v=H4NpVz0C2p0"}],</v>
      </c>
      <c r="M532" s="1" t="str">
        <f>IFERROR(_xlfn.XLOOKUP($C532,SerieA!J:J,SerieA!K:K),"-")</f>
        <v>-</v>
      </c>
    </row>
    <row r="533" spans="1:13" x14ac:dyDescent="0.35">
      <c r="A533" s="3">
        <f t="shared" si="20"/>
        <v>45799</v>
      </c>
      <c r="B533" s="5">
        <f t="shared" si="31"/>
        <v>4</v>
      </c>
      <c r="C533" s="9">
        <f t="shared" si="22"/>
        <v>532</v>
      </c>
      <c r="D533" s="6" t="str" cm="1">
        <f t="array" ref="D533">IFERROR(INDEX(F533:M533, MATCH(TRUE, F533:M533&lt;&gt;"-",0)),"")</f>
        <v>[{order:"532",result:"Croatia 3-0 Denmark",playerday:"Davor Šuker",year:"1996", category:"EURO",prow:["DL","namehas_S","Arsenal"], pcolumn: ["CRO","Sevilla","Real Madrid"],ylink:"https://youtu.be/_IRH22BWvf4?si=8olqe1wYOc33Bxw2"}],</v>
      </c>
      <c r="E533" s="6" t="str">
        <f t="shared" si="30"/>
        <v>[{"order":"532","result":"Croatia 3-0 Denmark","playerday":"Davor Šuker","year":"1996", "category":"EURO","prow":["DL","namehas_S","Arsenal"], "pcolumn": ["CRO","Sevilla","Real Madrid"],"ylink":"https://youtu.be/_IRH22BWvf4?si=8olqe1wYOc33Bxw2"}],</v>
      </c>
      <c r="F533" s="1" t="str">
        <f>IFERROR(_xlfn.XLOOKUP(C533,Champions!J:J,Champions!K:K),"-")</f>
        <v>-</v>
      </c>
      <c r="G533" s="1" t="str">
        <f>IFERROR(_xlfn.XLOOKUP($C533,EuropaL!J:J,EuropaL!K:K),"-")</f>
        <v>-</v>
      </c>
      <c r="H533" s="1" t="str">
        <f>IFERROR(_xlfn.XLOOKUP($C533,WC!J:J,WC!K:K),"-")</f>
        <v>-</v>
      </c>
      <c r="I533" s="1" t="str">
        <f>IFERROR(_xlfn.XLOOKUP($C533,EURO!J:J,EURO!K:K),"-")</f>
        <v>[{order:"532",result:"Croatia 3-0 Denmark",playerday:"Davor Šuker",year:"1996", category:"EURO",prow:["DL","namehas_S","Arsenal"], pcolumn: ["CRO","Sevilla","Real Madrid"],ylink:"https://youtu.be/_IRH22BWvf4?si=8olqe1wYOc33Bxw2"}],</v>
      </c>
      <c r="J533" s="1" t="str">
        <f>IFERROR(_xlfn.XLOOKUP($C533,Other!J:J,Other!K:K),"-")</f>
        <v>-</v>
      </c>
      <c r="K533" s="1" t="str">
        <f>IFERROR(_xlfn.XLOOKUP($C533,Premier!J:J,Premier!K:K),"-")</f>
        <v>-</v>
      </c>
      <c r="L533" s="1" t="str">
        <f>IFERROR(_xlfn.XLOOKUP($C533,LaLiga!K:K,LaLiga!L:L),"-")</f>
        <v>-</v>
      </c>
      <c r="M533" s="1" t="str">
        <f>IFERROR(_xlfn.XLOOKUP($C533,SerieA!J:J,SerieA!K:K),"-")</f>
        <v>-</v>
      </c>
    </row>
    <row r="534" spans="1:13" x14ac:dyDescent="0.35">
      <c r="A534" s="3">
        <f t="shared" si="20"/>
        <v>45800</v>
      </c>
      <c r="B534" s="5">
        <f t="shared" si="31"/>
        <v>5</v>
      </c>
      <c r="C534" s="9">
        <f t="shared" si="22"/>
        <v>533</v>
      </c>
      <c r="D534" s="6" t="str" cm="1">
        <f t="array" ref="D534">IFERROR(INDEX(F534:M534, MATCH(TRUE, F534:M534&lt;&gt;"-",0)),"")</f>
        <v>[{order:"533",result:"Fenerbahce 2-1 Man Utd",playerday:"https://www.bbc.com/sport/football/37847391",year:"2016", category:"Europa League",prow:["DL","DF","CC"], pcolumn: ["Fenerbahce","Man Utd","Senegal"],ylink:"https://www.youtube.com/watch?v=JKPIj36TDKM"}],</v>
      </c>
      <c r="E534" s="6" t="str">
        <f t="shared" si="30"/>
        <v>[{"order":"533","result":"Fenerbahce 2-1 Man Utd","playerday":"https://www.bbc.com/sport/football/37847391","year":"2016", "category":"Europa League","prow":["DL","DF","CC"], "pcolumn": ["Fenerbahce","Man Utd","Senegal"],"ylink":"https://www.youtube.com/watch?v=JKPIj36TDKM"}],</v>
      </c>
      <c r="F534" s="1" t="str">
        <f>IFERROR(_xlfn.XLOOKUP(C534,Champions!J:J,Champions!K:K),"-")</f>
        <v>-</v>
      </c>
      <c r="G534" s="1" t="str">
        <f>IFERROR(_xlfn.XLOOKUP($C534,EuropaL!J:J,EuropaL!K:K),"-")</f>
        <v>[{order:"533",result:"Fenerbahce 2-1 Man Utd",playerday:"https://www.bbc.com/sport/football/37847391",year:"2016", category:"Europa League",prow:["DL","DF","CC"], pcolumn: ["Fenerbahce","Man Utd","Senegal"],ylink:"https://www.youtube.com/watch?v=JKPIj36TDKM"}],</v>
      </c>
      <c r="H534" s="1" t="str">
        <f>IFERROR(_xlfn.XLOOKUP($C534,WC!J:J,WC!K:K),"-")</f>
        <v>-</v>
      </c>
      <c r="I534" s="1" t="str">
        <f>IFERROR(_xlfn.XLOOKUP($C534,EURO!J:J,EURO!K:K),"-")</f>
        <v>-</v>
      </c>
      <c r="J534" s="1" t="str">
        <f>IFERROR(_xlfn.XLOOKUP($C534,Other!J:J,Other!K:K),"-")</f>
        <v>-</v>
      </c>
      <c r="K534" s="1" t="str">
        <f>IFERROR(_xlfn.XLOOKUP($C534,Premier!J:J,Premier!K:K),"-")</f>
        <v>-</v>
      </c>
      <c r="L534" s="1" t="str">
        <f>IFERROR(_xlfn.XLOOKUP($C534,LaLiga!K:K,LaLiga!L:L),"-")</f>
        <v>-</v>
      </c>
      <c r="M534" s="1" t="str">
        <f>IFERROR(_xlfn.XLOOKUP($C534,SerieA!J:J,SerieA!K:K),"-")</f>
        <v>-</v>
      </c>
    </row>
    <row r="535" spans="1:13" x14ac:dyDescent="0.35">
      <c r="A535" s="3">
        <f t="shared" si="20"/>
        <v>45801</v>
      </c>
      <c r="B535" s="5">
        <f t="shared" si="31"/>
        <v>6</v>
      </c>
      <c r="C535" s="9">
        <f t="shared" si="22"/>
        <v>534</v>
      </c>
      <c r="D535" s="6" t="str" cm="1">
        <f t="array" ref="D535">IFERROR(INDEX(F535:M535, MATCH(TRUE, F535:M535&lt;&gt;"-",0)),"")</f>
        <v/>
      </c>
      <c r="E535" s="6" t="str">
        <f t="shared" si="30"/>
        <v/>
      </c>
      <c r="F535" s="1" t="str">
        <f>IFERROR(_xlfn.XLOOKUP(C535,Champions!J:J,Champions!K:K),"-")</f>
        <v>-</v>
      </c>
      <c r="G535" s="1" t="str">
        <f>IFERROR(_xlfn.XLOOKUP($C535,EuropaL!J:J,EuropaL!K:K),"-")</f>
        <v>-</v>
      </c>
      <c r="H535" s="1" t="str">
        <f>IFERROR(_xlfn.XLOOKUP($C535,WC!J:J,WC!K:K),"-")</f>
        <v>-</v>
      </c>
      <c r="I535" s="1" t="str">
        <f>IFERROR(_xlfn.XLOOKUP($C535,EURO!J:J,EURO!K:K),"-")</f>
        <v>-</v>
      </c>
      <c r="J535" s="1" t="str">
        <f>IFERROR(_xlfn.XLOOKUP($C535,Other!J:J,Other!K:K),"-")</f>
        <v>-</v>
      </c>
      <c r="K535" s="1" t="str">
        <f>IFERROR(_xlfn.XLOOKUP($C535,Premier!J:J,Premier!K:K),"-")</f>
        <v>-</v>
      </c>
      <c r="L535" s="1" t="str">
        <f>IFERROR(_xlfn.XLOOKUP($C535,LaLiga!K:K,LaLiga!L:L),"-")</f>
        <v>-</v>
      </c>
      <c r="M535" s="1" t="str">
        <f>IFERROR(_xlfn.XLOOKUP($C535,SerieA!J:J,SerieA!K:K),"-")</f>
        <v>-</v>
      </c>
    </row>
    <row r="536" spans="1:13" x14ac:dyDescent="0.35">
      <c r="A536" s="739">
        <f t="shared" si="20"/>
        <v>45802</v>
      </c>
      <c r="B536" s="5">
        <f t="shared" ref="B536:B599" si="32">WEEKDAY(A536,2)</f>
        <v>7</v>
      </c>
      <c r="C536" s="9">
        <f t="shared" si="22"/>
        <v>535</v>
      </c>
      <c r="D536" s="6" t="str" cm="1">
        <f t="array" ref="D536">IFERROR(INDEX(F536:M536, MATCH(TRUE, F536:M536&lt;&gt;"-",0)),"")</f>
        <v>[{order:"535",result:"Getafe 1-3 Barcelona",playerday:"Mariano Pernía",year:"2005", category:"LaLiga",prow:["ESP","DF","es0005"], pcolumn: ["Getafe","Atletico","Played WC 2006"],ylink:"https://youtu.be/SEcPf5YnQk0?si=wCwK5pgpCJUbisqv&amp;t=282"}],</v>
      </c>
      <c r="E536" s="6" t="str">
        <f t="shared" si="30"/>
        <v>[{"order":"535","result":"Getafe 1-3 Barcelona","playerday":"Mariano Pernía","year":"2005", "category":"LaLiga","prow":["ESP","DF","es0005"], "pcolumn": ["Getafe","Atletico","Played WC 2006"],"ylink":"https://youtu.be/SEcPf5YnQk0?si=wCwK5pgpCJUbisqv&amp;t=282"}],</v>
      </c>
      <c r="F536" s="1" t="str">
        <f>IFERROR(_xlfn.XLOOKUP(C536,Champions!J:J,Champions!K:K),"-")</f>
        <v>-</v>
      </c>
      <c r="G536" s="1" t="str">
        <f>IFERROR(_xlfn.XLOOKUP($C536,EuropaL!J:J,EuropaL!K:K),"-")</f>
        <v>-</v>
      </c>
      <c r="H536" s="1" t="str">
        <f>IFERROR(_xlfn.XLOOKUP($C536,WC!J:J,WC!K:K),"-")</f>
        <v>-</v>
      </c>
      <c r="I536" s="1" t="str">
        <f>IFERROR(_xlfn.XLOOKUP($C536,EURO!J:J,EURO!K:K),"-")</f>
        <v>-</v>
      </c>
      <c r="J536" s="1" t="str">
        <f>IFERROR(_xlfn.XLOOKUP($C536,Other!J:J,Other!K:K),"-")</f>
        <v>-</v>
      </c>
      <c r="K536" s="1" t="str">
        <f>IFERROR(_xlfn.XLOOKUP($C536,Premier!J:J,Premier!K:K),"-")</f>
        <v>-</v>
      </c>
      <c r="L536" s="1" t="str">
        <f>IFERROR(_xlfn.XLOOKUP($C536,LaLiga!K:K,LaLiga!L:L),"-")</f>
        <v>[{order:"535",result:"Getafe 1-3 Barcelona",playerday:"Mariano Pernía",year:"2005", category:"LaLiga",prow:["ESP","DF","es0005"], pcolumn: ["Getafe","Atletico","Played WC 2006"],ylink:"https://youtu.be/SEcPf5YnQk0?si=wCwK5pgpCJUbisqv&amp;t=282"}],</v>
      </c>
      <c r="M536" s="1" t="str">
        <f>IFERROR(_xlfn.XLOOKUP($C536,SerieA!J:J,SerieA!K:K),"-")</f>
        <v>-</v>
      </c>
    </row>
    <row r="537" spans="1:13" x14ac:dyDescent="0.35">
      <c r="A537" s="3">
        <f t="shared" si="20"/>
        <v>45803</v>
      </c>
      <c r="B537" s="5">
        <f t="shared" si="32"/>
        <v>1</v>
      </c>
      <c r="C537" s="9">
        <f t="shared" si="22"/>
        <v>536</v>
      </c>
      <c r="D537" s="6" t="str" cm="1">
        <f t="array" ref="D537">IFERROR(INDEX(F537:M537, MATCH(TRUE, F537:M537&lt;&gt;"-",0)),"")</f>
        <v/>
      </c>
      <c r="E537" s="6" t="str">
        <f t="shared" si="30"/>
        <v/>
      </c>
      <c r="F537" s="1" t="str">
        <f>IFERROR(_xlfn.XLOOKUP(C537,Champions!J:J,Champions!K:K),"-")</f>
        <v>-</v>
      </c>
      <c r="G537" s="1" t="str">
        <f>IFERROR(_xlfn.XLOOKUP($C537,EuropaL!J:J,EuropaL!K:K),"-")</f>
        <v>-</v>
      </c>
      <c r="H537" s="1" t="str">
        <f>IFERROR(_xlfn.XLOOKUP($C537,WC!J:J,WC!K:K),"-")</f>
        <v>-</v>
      </c>
      <c r="I537" s="1" t="str">
        <f>IFERROR(_xlfn.XLOOKUP($C537,EURO!J:J,EURO!K:K),"-")</f>
        <v>-</v>
      </c>
      <c r="J537" s="1" t="str">
        <f>IFERROR(_xlfn.XLOOKUP($C537,Other!J:J,Other!K:K),"-")</f>
        <v>-</v>
      </c>
      <c r="K537" s="1" t="str">
        <f>IFERROR(_xlfn.XLOOKUP($C537,Premier!J:J,Premier!K:K),"-")</f>
        <v>-</v>
      </c>
      <c r="L537" s="1" t="str">
        <f>IFERROR(_xlfn.XLOOKUP($C537,LaLiga!K:K,LaLiga!L:L),"-")</f>
        <v>-</v>
      </c>
      <c r="M537" s="1" t="str">
        <f>IFERROR(_xlfn.XLOOKUP($C537,SerieA!J:J,SerieA!K:K),"-")</f>
        <v>-</v>
      </c>
    </row>
    <row r="538" spans="1:13" x14ac:dyDescent="0.35">
      <c r="A538" s="3">
        <f t="shared" si="20"/>
        <v>45804</v>
      </c>
      <c r="B538" s="5">
        <f t="shared" si="32"/>
        <v>2</v>
      </c>
      <c r="C538" s="9">
        <f t="shared" si="22"/>
        <v>537</v>
      </c>
      <c r="D538" s="6" t="str" cm="1">
        <f t="array" ref="D538">IFERROR(INDEX(F538:M538, MATCH(TRUE, F538:M538&lt;&gt;"-",0)),"")</f>
        <v/>
      </c>
      <c r="E538" s="6" t="str">
        <f t="shared" si="30"/>
        <v/>
      </c>
      <c r="F538" s="1" t="str">
        <f>IFERROR(_xlfn.XLOOKUP(C538,Champions!J:J,Champions!K:K),"-")</f>
        <v>-</v>
      </c>
      <c r="G538" s="1" t="str">
        <f>IFERROR(_xlfn.XLOOKUP($C538,EuropaL!J:J,EuropaL!K:K),"-")</f>
        <v>-</v>
      </c>
      <c r="H538" s="1" t="str">
        <f>IFERROR(_xlfn.XLOOKUP($C538,WC!J:J,WC!K:K),"-")</f>
        <v>-</v>
      </c>
      <c r="I538" s="1" t="str">
        <f>IFERROR(_xlfn.XLOOKUP($C538,EURO!J:J,EURO!K:K),"-")</f>
        <v>-</v>
      </c>
      <c r="J538" s="1" t="str">
        <f>IFERROR(_xlfn.XLOOKUP($C538,Other!J:J,Other!K:K),"-")</f>
        <v>-</v>
      </c>
      <c r="K538" s="1" t="str">
        <f>IFERROR(_xlfn.XLOOKUP($C538,Premier!J:J,Premier!K:K),"-")</f>
        <v>-</v>
      </c>
      <c r="L538" s="1" t="str">
        <f>IFERROR(_xlfn.XLOOKUP($C538,LaLiga!K:K,LaLiga!L:L),"-")</f>
        <v>-</v>
      </c>
      <c r="M538" s="1" t="str">
        <f>IFERROR(_xlfn.XLOOKUP($C538,SerieA!J:J,SerieA!K:K),"-")</f>
        <v>-</v>
      </c>
    </row>
    <row r="539" spans="1:13" x14ac:dyDescent="0.35">
      <c r="A539" s="3">
        <f t="shared" si="20"/>
        <v>45805</v>
      </c>
      <c r="B539" s="5">
        <f t="shared" si="32"/>
        <v>3</v>
      </c>
      <c r="C539" s="9">
        <f t="shared" si="22"/>
        <v>538</v>
      </c>
      <c r="D539" s="6" t="str" cm="1">
        <f t="array" ref="D539">IFERROR(INDEX(F539:M539, MATCH(TRUE, F539:M539&lt;&gt;"-",0)),"")</f>
        <v>[{order:"538",result:"Barcelona 7-0 Valencia",playerday:"",year:"2016", category:"LaLiga",prow:["LaLigaWin","DL","Valencia"], pcolumn: ["URU","ARG","ESP"],ylink:"https://www.youtube.com/watch?v=KeilIpsJXlY"}],</v>
      </c>
      <c r="E539" s="6" t="str">
        <f t="shared" si="30"/>
        <v>[{"order":"538","result":"Barcelona 7-0 Valencia","playerday":"","year":"2016", "category":"LaLiga","prow":["LaLigaWin","DL","Valencia"], "pcolumn": ["URU","ARG","ESP"],"ylink":"https://www.youtube.com/watch?v=KeilIpsJXlY"}],</v>
      </c>
      <c r="F539" s="1" t="str">
        <f>IFERROR(_xlfn.XLOOKUP(C539,Champions!J:J,Champions!K:K),"-")</f>
        <v>-</v>
      </c>
      <c r="G539" s="1" t="str">
        <f>IFERROR(_xlfn.XLOOKUP($C539,EuropaL!J:J,EuropaL!K:K),"-")</f>
        <v>-</v>
      </c>
      <c r="H539" s="1" t="str">
        <f>IFERROR(_xlfn.XLOOKUP($C539,WC!J:J,WC!K:K),"-")</f>
        <v>-</v>
      </c>
      <c r="I539" s="1" t="str">
        <f>IFERROR(_xlfn.XLOOKUP($C539,EURO!J:J,EURO!K:K),"-")</f>
        <v>-</v>
      </c>
      <c r="J539" s="1" t="str">
        <f>IFERROR(_xlfn.XLOOKUP($C539,Other!J:J,Other!K:K),"-")</f>
        <v>-</v>
      </c>
      <c r="K539" s="1" t="str">
        <f>IFERROR(_xlfn.XLOOKUP($C539,Premier!J:J,Premier!K:K),"-")</f>
        <v>-</v>
      </c>
      <c r="L539" s="1" t="str">
        <f>IFERROR(_xlfn.XLOOKUP($C539,LaLiga!K:K,LaLiga!L:L),"-")</f>
        <v>[{order:"538",result:"Barcelona 7-0 Valencia",playerday:"",year:"2016", category:"LaLiga",prow:["LaLigaWin","DL","Valencia"], pcolumn: ["URU","ARG","ESP"],ylink:"https://www.youtube.com/watch?v=KeilIpsJXlY"}],</v>
      </c>
      <c r="M539" s="1" t="str">
        <f>IFERROR(_xlfn.XLOOKUP($C539,SerieA!J:J,SerieA!K:K),"-")</f>
        <v>-</v>
      </c>
    </row>
    <row r="540" spans="1:13" x14ac:dyDescent="0.35">
      <c r="A540" s="3">
        <f t="shared" si="20"/>
        <v>45806</v>
      </c>
      <c r="B540" s="5">
        <f t="shared" si="32"/>
        <v>4</v>
      </c>
      <c r="C540" s="9">
        <f t="shared" si="22"/>
        <v>539</v>
      </c>
      <c r="D540" s="6" t="str" cm="1">
        <f t="array" ref="D540">IFERROR(INDEX(F540:M540, MATCH(TRUE, F540:M540&lt;&gt;"-",0)),"")</f>
        <v>[{order:"539",result:"R. Madrid 0-1 Betis",playerday:"Antonio Sanabria",year:"2017", category:"LaLiga",prow:["es1520","DL","namehas_S"], pcolumn: ["Roma","Betis","it2024"],ylink:"https://www.youtube.com/watch?v=XWPt6rCBCSU"}],</v>
      </c>
      <c r="E540" s="6" t="str">
        <f t="shared" si="30"/>
        <v>[{"order":"539","result":"R. Madrid 0-1 Betis","playerday":"Antonio Sanabria","year":"2017", "category":"LaLiga","prow":["es1520","DL","namehas_S"], "pcolumn": ["Roma","Betis","it2024"],"ylink":"https://www.youtube.com/watch?v=XWPt6rCBCSU"}],</v>
      </c>
      <c r="F540" s="1" t="str">
        <f>IFERROR(_xlfn.XLOOKUP(C540,Champions!J:J,Champions!K:K),"-")</f>
        <v>-</v>
      </c>
      <c r="G540" s="1" t="str">
        <f>IFERROR(_xlfn.XLOOKUP($C540,EuropaL!J:J,EuropaL!K:K),"-")</f>
        <v>-</v>
      </c>
      <c r="H540" s="1" t="str">
        <f>IFERROR(_xlfn.XLOOKUP($C540,WC!J:J,WC!K:K),"-")</f>
        <v>-</v>
      </c>
      <c r="I540" s="1" t="str">
        <f>IFERROR(_xlfn.XLOOKUP($C540,EURO!J:J,EURO!K:K),"-")</f>
        <v>-</v>
      </c>
      <c r="J540" s="1" t="str">
        <f>IFERROR(_xlfn.XLOOKUP($C540,Other!J:J,Other!K:K),"-")</f>
        <v>-</v>
      </c>
      <c r="K540" s="1" t="str">
        <f>IFERROR(_xlfn.XLOOKUP($C540,Premier!J:J,Premier!K:K),"-")</f>
        <v>-</v>
      </c>
      <c r="L540" s="1" t="str">
        <f>IFERROR(_xlfn.XLOOKUP($C540,LaLiga!K:K,LaLiga!L:L),"-")</f>
        <v>[{order:"539",result:"R. Madrid 0-1 Betis",playerday:"Antonio Sanabria",year:"2017", category:"LaLiga",prow:["es1520","DL","namehas_S"], pcolumn: ["Roma","Betis","it2024"],ylink:"https://www.youtube.com/watch?v=XWPt6rCBCSU"}],</v>
      </c>
      <c r="M540" s="1" t="str">
        <f>IFERROR(_xlfn.XLOOKUP($C540,SerieA!J:J,SerieA!K:K),"-")</f>
        <v>-</v>
      </c>
    </row>
    <row r="541" spans="1:13" x14ac:dyDescent="0.35">
      <c r="A541" s="3">
        <f t="shared" si="20"/>
        <v>45807</v>
      </c>
      <c r="B541" s="5">
        <f t="shared" si="32"/>
        <v>5</v>
      </c>
      <c r="C541" s="9">
        <f t="shared" si="22"/>
        <v>540</v>
      </c>
      <c r="D541" s="6" t="str" cm="1">
        <f t="array" ref="D541">IFERROR(INDEX(F541:M541, MATCH(TRUE, F541:M541&lt;&gt;"-",0)),"")</f>
        <v>[{order:"540",result:"Brazil 3-0 Spain",playerday:"Fred",year:"2013", category:"Other",prow:["CC","Lyon","es1015"], pcolumn: ["BRA","LaLigaWin","namehas_F"],ylink:"https://www.youtube.com/watch?v=t-rI2RST_CY"}],</v>
      </c>
      <c r="E541" s="6" t="str">
        <f t="shared" si="30"/>
        <v>[{"order":"540","result":"Brazil 3-0 Spain","playerday":"Fred","year":"2013", "category":"Other","prow":["CC","Lyon","es1015"], "pcolumn": ["BRA","LaLigaWin","namehas_F"],"ylink":"https://www.youtube.com/watch?v=t-rI2RST_CY"}],</v>
      </c>
      <c r="F541" s="1" t="str">
        <f>IFERROR(_xlfn.XLOOKUP(C541,Champions!J:J,Champions!K:K),"-")</f>
        <v>-</v>
      </c>
      <c r="G541" s="1" t="str">
        <f>IFERROR(_xlfn.XLOOKUP($C541,EuropaL!J:J,EuropaL!K:K),"-")</f>
        <v>-</v>
      </c>
      <c r="H541" s="1" t="str">
        <f>IFERROR(_xlfn.XLOOKUP($C541,WC!J:J,WC!K:K),"-")</f>
        <v>-</v>
      </c>
      <c r="I541" s="1" t="str">
        <f>IFERROR(_xlfn.XLOOKUP($C541,EURO!J:J,EURO!K:K),"-")</f>
        <v>-</v>
      </c>
      <c r="J541" s="1" t="str">
        <f>IFERROR(_xlfn.XLOOKUP($C541,Other!J:J,Other!K:K),"-")</f>
        <v>[{order:"540",result:"Brazil 3-0 Spain",playerday:"Fred",year:"2013", category:"Other",prow:["CC","Lyon","es1015"], pcolumn: ["BRA","LaLigaWin","namehas_F"],ylink:"https://www.youtube.com/watch?v=t-rI2RST_CY"}],</v>
      </c>
      <c r="K541" s="1" t="str">
        <f>IFERROR(_xlfn.XLOOKUP($C541,Premier!J:J,Premier!K:K),"-")</f>
        <v>-</v>
      </c>
      <c r="L541" s="1" t="str">
        <f>IFERROR(_xlfn.XLOOKUP($C541,LaLiga!K:K,LaLiga!L:L),"-")</f>
        <v>-</v>
      </c>
      <c r="M541" s="1" t="str">
        <f>IFERROR(_xlfn.XLOOKUP($C541,SerieA!J:J,SerieA!K:K),"-")</f>
        <v>-</v>
      </c>
    </row>
    <row r="542" spans="1:13" x14ac:dyDescent="0.35">
      <c r="A542" s="3">
        <f t="shared" si="20"/>
        <v>45808</v>
      </c>
      <c r="B542" s="5">
        <f t="shared" si="32"/>
        <v>6</v>
      </c>
      <c r="C542" s="9">
        <f t="shared" si="22"/>
        <v>541</v>
      </c>
      <c r="D542" s="6" t="str" cm="1">
        <f t="array" ref="D542">IFERROR(INDEX(F542:M542, MATCH(TRUE, F542:M542&lt;&gt;"-",0)),"")</f>
        <v>[{order:"541",result:"Roma 2-1 Juventus",playerday:"John Arne Riise",year:"2010", category:"SerieA",prow:["Liverpool","DF","it0510"], pcolumn: ["Roma","it1015","namehas_J"],ylink:"https://www.youtube.com/watch?v=X2AeGxmOqiU"}],</v>
      </c>
      <c r="E542" s="6" t="str">
        <f t="shared" si="30"/>
        <v>[{"order":"541","result":"Roma 2-1 Juventus","playerday":"John Arne Riise","year":"2010", "category":"SerieA","prow":["Liverpool","DF","it0510"], "pcolumn": ["Roma","it1015","namehas_J"],"ylink":"https://www.youtube.com/watch?v=X2AeGxmOqiU"}],</v>
      </c>
      <c r="F542" s="1" t="str">
        <f>IFERROR(_xlfn.XLOOKUP(C542,Champions!J:J,Champions!K:K),"-")</f>
        <v>-</v>
      </c>
      <c r="G542" s="1" t="str">
        <f>IFERROR(_xlfn.XLOOKUP($C542,EuropaL!J:J,EuropaL!K:K),"-")</f>
        <v>-</v>
      </c>
      <c r="H542" s="1" t="str">
        <f>IFERROR(_xlfn.XLOOKUP($C542,WC!J:J,WC!K:K),"-")</f>
        <v>-</v>
      </c>
      <c r="I542" s="1" t="str">
        <f>IFERROR(_xlfn.XLOOKUP($C542,EURO!J:J,EURO!K:K),"-")</f>
        <v>-</v>
      </c>
      <c r="J542" s="1" t="str">
        <f>IFERROR(_xlfn.XLOOKUP($C542,Other!J:J,Other!K:K),"-")</f>
        <v>-</v>
      </c>
      <c r="K542" s="1" t="str">
        <f>IFERROR(_xlfn.XLOOKUP($C542,Premier!J:J,Premier!K:K),"-")</f>
        <v>-</v>
      </c>
      <c r="L542" s="1" t="str">
        <f>IFERROR(_xlfn.XLOOKUP($C542,LaLiga!K:K,LaLiga!L:L),"-")</f>
        <v>-</v>
      </c>
      <c r="M542" s="1" t="str">
        <f>IFERROR(_xlfn.XLOOKUP($C542,SerieA!J:J,SerieA!K:K),"-")</f>
        <v>[{order:"541",result:"Roma 2-1 Juventus",playerday:"John Arne Riise",year:"2010", category:"SerieA",prow:["Liverpool","DF","it0510"], pcolumn: ["Roma","it1015","namehas_J"],ylink:"https://www.youtube.com/watch?v=X2AeGxmOqiU"}],</v>
      </c>
    </row>
    <row r="543" spans="1:13" x14ac:dyDescent="0.35">
      <c r="A543" s="3">
        <f t="shared" si="20"/>
        <v>45809</v>
      </c>
      <c r="B543" s="5">
        <f t="shared" si="32"/>
        <v>7</v>
      </c>
      <c r="C543" s="9">
        <f t="shared" si="22"/>
        <v>542</v>
      </c>
      <c r="D543" s="6" t="str" cm="1">
        <f t="array" ref="D543">IFERROR(INDEX(F543:M543, MATCH(TRUE, F543:M543&lt;&gt;"-",0)),"")</f>
        <v>[{order:"542",result:"Wolves 1-2 West Ham",playerday:"James Ward-Prowse",year:"2024", category:"Premier League",prow:["CC","CC","CC"], pcolumn: ["ENG","ENG","ENG"],ylink:"https://www.youtube.com/watch?v=e53fgBu1uNU"}],</v>
      </c>
      <c r="E543" s="6" t="str">
        <f t="shared" si="30"/>
        <v>[{"order":"542","result":"Wolves 1-2 West Ham","playerday":"James Ward-Prowse","year":"2024", "category":"Premier League","prow":["CC","CC","CC"], "pcolumn": ["ENG","ENG","ENG"],"ylink":"https://www.youtube.com/watch?v=e53fgBu1uNU"}],</v>
      </c>
      <c r="F543" s="1" t="str">
        <f>IFERROR(_xlfn.XLOOKUP(C543,Champions!J:J,Champions!K:K),"-")</f>
        <v>-</v>
      </c>
      <c r="G543" s="1" t="str">
        <f>IFERROR(_xlfn.XLOOKUP($C543,EuropaL!J:J,EuropaL!K:K),"-")</f>
        <v>-</v>
      </c>
      <c r="H543" s="1" t="str">
        <f>IFERROR(_xlfn.XLOOKUP($C543,WC!J:J,WC!K:K),"-")</f>
        <v>-</v>
      </c>
      <c r="I543" s="1" t="str">
        <f>IFERROR(_xlfn.XLOOKUP($C543,EURO!J:J,EURO!K:K),"-")</f>
        <v>-</v>
      </c>
      <c r="J543" s="1" t="str">
        <f>IFERROR(_xlfn.XLOOKUP($C543,Other!J:J,Other!K:K),"-")</f>
        <v>-</v>
      </c>
      <c r="K543" s="1" t="str">
        <f>IFERROR(_xlfn.XLOOKUP($C543,Premier!J:J,Premier!K:K),"-")</f>
        <v>[{order:"542",result:"Wolves 1-2 West Ham",playerday:"James Ward-Prowse",year:"2024", category:"Premier League",prow:["CC","CC","CC"], pcolumn: ["ENG","ENG","ENG"],ylink:"https://www.youtube.com/watch?v=e53fgBu1uNU"}],</v>
      </c>
      <c r="L543" s="1" t="str">
        <f>IFERROR(_xlfn.XLOOKUP($C543,LaLiga!K:K,LaLiga!L:L),"-")</f>
        <v>-</v>
      </c>
      <c r="M543" s="1" t="str">
        <f>IFERROR(_xlfn.XLOOKUP($C543,SerieA!J:J,SerieA!K:K),"-")</f>
        <v>-</v>
      </c>
    </row>
    <row r="544" spans="1:13" x14ac:dyDescent="0.35">
      <c r="A544" s="3">
        <f t="shared" si="20"/>
        <v>45810</v>
      </c>
      <c r="B544" s="5">
        <f t="shared" si="32"/>
        <v>1</v>
      </c>
      <c r="C544" s="9">
        <f t="shared" si="22"/>
        <v>543</v>
      </c>
      <c r="D544" s="6" t="str" cm="1">
        <f t="array" ref="D544">IFERROR(INDEX(F544:M544, MATCH(TRUE, F544:M544&lt;&gt;"-",0)),"")</f>
        <v>[{order:"543",result:"Liverpool 4-3 Fulham",playerday:"Alexis Mac Allister",year:"2024", category:"Premier League",prow:["startA","CC","Played WC 2022"], pcolumn: ["Liverpool","namehas_LL","ARG"],ylink:"https://www.youtube.com/watch?v=7RaVUabiJls"}],</v>
      </c>
      <c r="E544" s="6" t="str">
        <f t="shared" si="30"/>
        <v>[{"order":"543","result":"Liverpool 4-3 Fulham","playerday":"Alexis Mac Allister","year":"2024", "category":"Premier League","prow":["startA","CC","Played WC 2022"], "pcolumn": ["Liverpool","namehas_LL","ARG"],"ylink":"https://www.youtube.com/watch?v=7RaVUabiJls"}],</v>
      </c>
      <c r="F544" s="1" t="str">
        <f>IFERROR(_xlfn.XLOOKUP(C544,Champions!J:J,Champions!K:K),"-")</f>
        <v>-</v>
      </c>
      <c r="G544" s="1" t="str">
        <f>IFERROR(_xlfn.XLOOKUP($C544,EuropaL!J:J,EuropaL!K:K),"-")</f>
        <v>-</v>
      </c>
      <c r="H544" s="1" t="str">
        <f>IFERROR(_xlfn.XLOOKUP($C544,WC!J:J,WC!K:K),"-")</f>
        <v>-</v>
      </c>
      <c r="I544" s="1" t="str">
        <f>IFERROR(_xlfn.XLOOKUP($C544,EURO!J:J,EURO!K:K),"-")</f>
        <v>-</v>
      </c>
      <c r="J544" s="1" t="str">
        <f>IFERROR(_xlfn.XLOOKUP($C544,Other!J:J,Other!K:K),"-")</f>
        <v>-</v>
      </c>
      <c r="K544" s="1" t="str">
        <f>IFERROR(_xlfn.XLOOKUP($C544,Premier!J:J,Premier!K:K),"-")</f>
        <v>[{order:"543",result:"Liverpool 4-3 Fulham",playerday:"Alexis Mac Allister",year:"2024", category:"Premier League",prow:["startA","CC","Played WC 2022"], pcolumn: ["Liverpool","namehas_LL","ARG"],ylink:"https://www.youtube.com/watch?v=7RaVUabiJls"}],</v>
      </c>
      <c r="L544" s="1" t="str">
        <f>IFERROR(_xlfn.XLOOKUP($C544,LaLiga!K:K,LaLiga!L:L),"-")</f>
        <v>-</v>
      </c>
      <c r="M544" s="1" t="str">
        <f>IFERROR(_xlfn.XLOOKUP($C544,SerieA!J:J,SerieA!K:K),"-")</f>
        <v>-</v>
      </c>
    </row>
    <row r="545" spans="1:13" x14ac:dyDescent="0.35">
      <c r="A545" s="3">
        <f t="shared" si="20"/>
        <v>45811</v>
      </c>
      <c r="B545" s="5">
        <f t="shared" si="32"/>
        <v>2</v>
      </c>
      <c r="C545" s="9">
        <f t="shared" si="22"/>
        <v>544</v>
      </c>
      <c r="D545" s="6" t="str" cm="1">
        <f t="array" ref="D545">IFERROR(INDEX(F545:M545, MATCH(TRUE, F545:M545&lt;&gt;"-",0)),"")</f>
        <v>[{order:"544",result:"At. Goianense 1-2 Goianesia",playerday:"",year:"2015", category:"Other",prow:["DL","PO","DF"], pcolumn: ["BRA","BRA","BRA"],ylink:"https://www.youtube.com/watch?v=et7f0gc9VpY"}],</v>
      </c>
      <c r="E545" s="6" t="str">
        <f t="shared" si="30"/>
        <v>[{"order":"544","result":"At. Goianense 1-2 Goianesia","playerday":"","year":"2015", "category":"Other","prow":["DL","PO","DF"], "pcolumn": ["BRA","BRA","BRA"],"ylink":"https://www.youtube.com/watch?v=et7f0gc9VpY"}],</v>
      </c>
      <c r="F545" s="1" t="str">
        <f>IFERROR(_xlfn.XLOOKUP(C545,Champions!J:J,Champions!K:K),"-")</f>
        <v>-</v>
      </c>
      <c r="G545" s="1" t="str">
        <f>IFERROR(_xlfn.XLOOKUP($C545,EuropaL!J:J,EuropaL!K:K),"-")</f>
        <v>-</v>
      </c>
      <c r="H545" s="1" t="str">
        <f>IFERROR(_xlfn.XLOOKUP($C545,WC!J:J,WC!K:K),"-")</f>
        <v>-</v>
      </c>
      <c r="I545" s="1" t="str">
        <f>IFERROR(_xlfn.XLOOKUP($C545,EURO!J:J,EURO!K:K),"-")</f>
        <v>-</v>
      </c>
      <c r="J545" s="1" t="str">
        <f>IFERROR(_xlfn.XLOOKUP($C545,Other!J:J,Other!K:K),"-")</f>
        <v>[{order:"544",result:"At. Goianense 1-2 Goianesia",playerday:"",year:"2015", category:"Other",prow:["DL","PO","DF"], pcolumn: ["BRA","BRA","BRA"],ylink:"https://www.youtube.com/watch?v=et7f0gc9VpY"}],</v>
      </c>
      <c r="K545" s="1" t="str">
        <f>IFERROR(_xlfn.XLOOKUP($C545,Premier!J:J,Premier!K:K),"-")</f>
        <v>-</v>
      </c>
      <c r="L545" s="1" t="str">
        <f>IFERROR(_xlfn.XLOOKUP($C545,LaLiga!K:K,LaLiga!L:L),"-")</f>
        <v>-</v>
      </c>
      <c r="M545" s="1" t="str">
        <f>IFERROR(_xlfn.XLOOKUP($C545,SerieA!J:J,SerieA!K:K),"-")</f>
        <v>-</v>
      </c>
    </row>
    <row r="546" spans="1:13" x14ac:dyDescent="0.35">
      <c r="A546" s="3">
        <f t="shared" si="20"/>
        <v>45812</v>
      </c>
      <c r="B546" s="5">
        <f t="shared" si="32"/>
        <v>3</v>
      </c>
      <c r="C546" s="9">
        <f t="shared" si="22"/>
        <v>545</v>
      </c>
      <c r="D546" s="6" t="str" cm="1">
        <f t="array" ref="D546">IFERROR(INDEX(F546:M546, MATCH(TRUE, F546:M546&lt;&gt;"-",0)),"")</f>
        <v>[{order:"545",result:"Celtic 5-2 Hapoel",playerday:"https://www.bbc.com/sport/football/37091541",year:"2016", category:"Other",prow:["DL","CC","PO"], pcolumn: ["Celtic","SCO","ISR"],ylink:"https://www.youtube.com/watch?v=VjMhvpNZHm0"}],</v>
      </c>
      <c r="E546" s="6" t="str">
        <f t="shared" si="30"/>
        <v>[{"order":"545","result":"Celtic 5-2 Hapoel","playerday":"https://www.bbc.com/sport/football/37091541","year":"2016", "category":"Other","prow":["DL","CC","PO"], "pcolumn": ["Celtic","SCO","ISR"],"ylink":"https://www.youtube.com/watch?v=VjMhvpNZHm0"}],</v>
      </c>
      <c r="F546" s="1" t="str">
        <f>IFERROR(_xlfn.XLOOKUP(C546,Champions!J:J,Champions!K:K),"-")</f>
        <v>-</v>
      </c>
      <c r="G546" s="1" t="str">
        <f>IFERROR(_xlfn.XLOOKUP($C546,EuropaL!J:J,EuropaL!K:K),"-")</f>
        <v>-</v>
      </c>
      <c r="H546" s="1" t="str">
        <f>IFERROR(_xlfn.XLOOKUP($C546,WC!J:J,WC!K:K),"-")</f>
        <v>-</v>
      </c>
      <c r="I546" s="1" t="str">
        <f>IFERROR(_xlfn.XLOOKUP($C546,EURO!J:J,EURO!K:K),"-")</f>
        <v>-</v>
      </c>
      <c r="J546" s="1" t="str">
        <f>IFERROR(_xlfn.XLOOKUP($C546,Other!J:J,Other!K:K),"-")</f>
        <v>[{order:"545",result:"Celtic 5-2 Hapoel",playerday:"https://www.bbc.com/sport/football/37091541",year:"2016", category:"Other",prow:["DL","CC","PO"], pcolumn: ["Celtic","SCO","ISR"],ylink:"https://www.youtube.com/watch?v=VjMhvpNZHm0"}],</v>
      </c>
      <c r="K546" s="1" t="str">
        <f>IFERROR(_xlfn.XLOOKUP($C546,Premier!J:J,Premier!K:K),"-")</f>
        <v>-</v>
      </c>
      <c r="L546" s="1" t="str">
        <f>IFERROR(_xlfn.XLOOKUP($C546,LaLiga!K:K,LaLiga!L:L),"-")</f>
        <v>-</v>
      </c>
      <c r="M546" s="1" t="str">
        <f>IFERROR(_xlfn.XLOOKUP($C546,SerieA!J:J,SerieA!K:K),"-")</f>
        <v>-</v>
      </c>
    </row>
    <row r="547" spans="1:13" x14ac:dyDescent="0.35">
      <c r="A547" s="739">
        <f t="shared" si="20"/>
        <v>45813</v>
      </c>
      <c r="B547" s="5">
        <f t="shared" si="32"/>
        <v>4</v>
      </c>
      <c r="C547" s="9">
        <f t="shared" si="22"/>
        <v>546</v>
      </c>
      <c r="D547" s="6" t="str" cm="1">
        <f t="array" ref="D547">IFERROR(INDEX(F547:M547, MATCH(TRUE, F547:M547&lt;&gt;"-",0)),"")</f>
        <v>[{order:"546",result:"Palmeiras 3-2 Gremio",playerday:"Roberto Carlos",year:"1995", category:"Other",prow:["DF","DF","DF"], pcolumn: ["namehas_R","namehas_C","BRA"],ylink:"https://www.youtube.com/watch?v=p-lW3iBijG0"}],</v>
      </c>
      <c r="E547" s="6" t="str">
        <f t="shared" si="30"/>
        <v>[{"order":"546","result":"Palmeiras 3-2 Gremio","playerday":"Roberto Carlos","year":"1995", "category":"Other","prow":["DF","DF","DF"], "pcolumn": ["namehas_R","namehas_C","BRA"],"ylink":"https://www.youtube.com/watch?v=p-lW3iBijG0"}],</v>
      </c>
      <c r="F547" s="1" t="str">
        <f>IFERROR(_xlfn.XLOOKUP(C547,Champions!J:J,Champions!K:K),"-")</f>
        <v>-</v>
      </c>
      <c r="G547" s="1" t="str">
        <f>IFERROR(_xlfn.XLOOKUP($C547,EuropaL!J:J,EuropaL!K:K),"-")</f>
        <v>-</v>
      </c>
      <c r="H547" s="1" t="str">
        <f>IFERROR(_xlfn.XLOOKUP($C547,WC!J:J,WC!K:K),"-")</f>
        <v>-</v>
      </c>
      <c r="I547" s="1" t="str">
        <f>IFERROR(_xlfn.XLOOKUP($C547,EURO!J:J,EURO!K:K),"-")</f>
        <v>-</v>
      </c>
      <c r="J547" s="1" t="str">
        <f>IFERROR(_xlfn.XLOOKUP($C547,Other!J:J,Other!K:K),"-")</f>
        <v>[{order:"546",result:"Palmeiras 3-2 Gremio",playerday:"Roberto Carlos",year:"1995", category:"Other",prow:["DF","DF","DF"], pcolumn: ["namehas_R","namehas_C","BRA"],ylink:"https://www.youtube.com/watch?v=p-lW3iBijG0"}],</v>
      </c>
      <c r="K547" s="1" t="str">
        <f>IFERROR(_xlfn.XLOOKUP($C547,Premier!J:J,Premier!K:K),"-")</f>
        <v>-</v>
      </c>
      <c r="L547" s="1" t="str">
        <f>IFERROR(_xlfn.XLOOKUP($C547,LaLiga!K:K,LaLiga!L:L),"-")</f>
        <v>-</v>
      </c>
      <c r="M547" s="1" t="str">
        <f>IFERROR(_xlfn.XLOOKUP($C547,SerieA!J:J,SerieA!K:K),"-")</f>
        <v>-</v>
      </c>
    </row>
    <row r="548" spans="1:13" x14ac:dyDescent="0.35">
      <c r="A548" s="739">
        <f t="shared" si="20"/>
        <v>45814</v>
      </c>
      <c r="B548" s="5">
        <f t="shared" si="32"/>
        <v>5</v>
      </c>
      <c r="C548" s="9">
        <f t="shared" si="22"/>
        <v>547</v>
      </c>
      <c r="D548" s="6" t="str" cm="1">
        <f t="array" ref="D548">IFERROR(INDEX(F548:M548, MATCH(TRUE, F548:M548&lt;&gt;"-",0)),"")</f>
        <v>[{order:"547",result:"PSV 1-7 Arsenal",playerday:"Martin Ødegaard",year:"2025", category:"Champions",prow:["CC","CC","CC"], pcolumn: ["Arsenal","Arsenal","Arsenal"],ylink:"https://www.youtube.com/watch?v=WljL1P7u0nY"}],</v>
      </c>
      <c r="E548" s="6" t="str">
        <f t="shared" si="30"/>
        <v>[{"order":"547","result":"PSV 1-7 Arsenal","playerday":"Martin Ødegaard","year":"2025", "category":"Champions","prow":["CC","CC","CC"], "pcolumn": ["Arsenal","Arsenal","Arsenal"],"ylink":"https://www.youtube.com/watch?v=WljL1P7u0nY"}],</v>
      </c>
      <c r="F548" s="1" t="str">
        <f>IFERROR(_xlfn.XLOOKUP(C548,Champions!J:J,Champions!K:K),"-")</f>
        <v>[{order:"547",result:"PSV 1-7 Arsenal",playerday:"Martin Ødegaard",year:"2025", category:"Champions",prow:["CC","CC","CC"], pcolumn: ["Arsenal","Arsenal","Arsenal"],ylink:"https://www.youtube.com/watch?v=WljL1P7u0nY"}],</v>
      </c>
      <c r="G548" s="1" t="str">
        <f>IFERROR(_xlfn.XLOOKUP($C548,EuropaL!J:J,EuropaL!K:K),"-")</f>
        <v>-</v>
      </c>
      <c r="H548" s="1" t="str">
        <f>IFERROR(_xlfn.XLOOKUP($C548,WC!J:J,WC!K:K),"-")</f>
        <v>-</v>
      </c>
      <c r="I548" s="1" t="str">
        <f>IFERROR(_xlfn.XLOOKUP($C548,EURO!J:J,EURO!K:K),"-")</f>
        <v>-</v>
      </c>
      <c r="J548" s="1" t="str">
        <f>IFERROR(_xlfn.XLOOKUP($C548,Other!J:J,Other!K:K),"-")</f>
        <v>-</v>
      </c>
      <c r="K548" s="1" t="str">
        <f>IFERROR(_xlfn.XLOOKUP($C548,Premier!J:J,Premier!K:K),"-")</f>
        <v>-</v>
      </c>
      <c r="L548" s="1" t="str">
        <f>IFERROR(_xlfn.XLOOKUP($C548,LaLiga!K:K,LaLiga!L:L),"-")</f>
        <v>-</v>
      </c>
      <c r="M548" s="1" t="str">
        <f>IFERROR(_xlfn.XLOOKUP($C548,SerieA!J:J,SerieA!K:K),"-")</f>
        <v>-</v>
      </c>
    </row>
    <row r="549" spans="1:13" x14ac:dyDescent="0.35">
      <c r="A549" s="3">
        <f t="shared" si="20"/>
        <v>45815</v>
      </c>
      <c r="B549" s="5">
        <f t="shared" si="32"/>
        <v>6</v>
      </c>
      <c r="C549" s="9">
        <f t="shared" si="22"/>
        <v>548</v>
      </c>
      <c r="D549" s="6" t="str" cm="1">
        <f t="array" ref="D549">IFERROR(INDEX(F549:M549, MATCH(TRUE, F549:M549&lt;&gt;"-",0)),"")</f>
        <v>[{order:"548",result:"Man Utd 3-0 Aston Villa",playerday:"Robin van Persie",year:"2013", category:"Premier League",prow:["Man Utd","NED","DL"], pcolumn: ["namehas_van","Premier","Arsenal"],ylink:"https://www.manutd.com/en/videos/detail/video-robin-van-persie-volley-v-aston-villa"}],</v>
      </c>
      <c r="E549" s="6" t="str">
        <f t="shared" si="30"/>
        <v>[{"order":"548","result":"Man Utd 3-0 Aston Villa","playerday":"Robin van Persie","year":"2013", "category":"Premier League","prow":["Man Utd","NED","DL"], "pcolumn": ["namehas_van","Premier","Arsenal"],"ylink":"https://www.manutd.com/en/videos/detail/video-robin-van-persie-volley-v-aston-villa"}],</v>
      </c>
      <c r="F549" s="1" t="str">
        <f>IFERROR(_xlfn.XLOOKUP(C549,Champions!J:J,Champions!K:K),"-")</f>
        <v>-</v>
      </c>
      <c r="G549" s="1" t="str">
        <f>IFERROR(_xlfn.XLOOKUP($C549,EuropaL!J:J,EuropaL!K:K),"-")</f>
        <v>-</v>
      </c>
      <c r="H549" s="1" t="str">
        <f>IFERROR(_xlfn.XLOOKUP($C549,WC!J:J,WC!K:K),"-")</f>
        <v>-</v>
      </c>
      <c r="I549" s="1" t="str">
        <f>IFERROR(_xlfn.XLOOKUP($C549,EURO!J:J,EURO!K:K),"-")</f>
        <v>-</v>
      </c>
      <c r="J549" s="1" t="str">
        <f>IFERROR(_xlfn.XLOOKUP($C549,Other!J:J,Other!K:K),"-")</f>
        <v>-</v>
      </c>
      <c r="K549" s="1" t="str">
        <f>IFERROR(_xlfn.XLOOKUP($C549,Premier!J:J,Premier!K:K),"-")</f>
        <v>[{order:"548",result:"Man Utd 3-0 Aston Villa",playerday:"Robin van Persie",year:"2013", category:"Premier League",prow:["Man Utd","NED","DL"], pcolumn: ["namehas_van","Premier","Arsenal"],ylink:"https://www.manutd.com/en/videos/detail/video-robin-van-persie-volley-v-aston-villa"}],</v>
      </c>
      <c r="L549" s="1" t="str">
        <f>IFERROR(_xlfn.XLOOKUP($C549,LaLiga!K:K,LaLiga!L:L),"-")</f>
        <v>-</v>
      </c>
      <c r="M549" s="1" t="str">
        <f>IFERROR(_xlfn.XLOOKUP($C549,SerieA!J:J,SerieA!K:K),"-")</f>
        <v>-</v>
      </c>
    </row>
    <row r="550" spans="1:13" x14ac:dyDescent="0.35">
      <c r="A550" s="3">
        <f t="shared" si="20"/>
        <v>45816</v>
      </c>
      <c r="B550" s="5">
        <f t="shared" si="32"/>
        <v>7</v>
      </c>
      <c r="C550" s="9">
        <f t="shared" si="22"/>
        <v>549</v>
      </c>
      <c r="D550" s="6" t="str" cm="1">
        <f t="array" ref="D550">IFERROR(INDEX(F550:M550, MATCH(TRUE, F550:M550&lt;&gt;"-",0)),"")</f>
        <v>[{order:"549",result:"Atletico 2-1 R. Madrid",playerday:"Isco Alarcón",year:"2017", category:"Champions",prow:["Real Madrid","CC","ChampionsWin"], pcolumn: ["Played WC 2018","Malaga","Betis"],ylink:"https://www.youtube.com/watch?v=3k4YGR44sHA"}],</v>
      </c>
      <c r="E550" s="6" t="str">
        <f t="shared" si="30"/>
        <v>[{"order":"549","result":"Atletico 2-1 R. Madrid","playerday":"Isco Alarcón","year":"2017", "category":"Champions","prow":["Real Madrid","CC","ChampionsWin"], "pcolumn": ["Played WC 2018","Malaga","Betis"],"ylink":"https://www.youtube.com/watch?v=3k4YGR44sHA"}],</v>
      </c>
      <c r="F550" s="1" t="str">
        <f>IFERROR(_xlfn.XLOOKUP(C550,Champions!J:J,Champions!K:K),"-")</f>
        <v>[{order:"549",result:"Atletico 2-1 R. Madrid",playerday:"Isco Alarcón",year:"2017", category:"Champions",prow:["Real Madrid","CC","ChampionsWin"], pcolumn: ["Played WC 2018","Malaga","Betis"],ylink:"https://www.youtube.com/watch?v=3k4YGR44sHA"}],</v>
      </c>
      <c r="G550" s="1" t="str">
        <f>IFERROR(_xlfn.XLOOKUP($C550,EuropaL!J:J,EuropaL!K:K),"-")</f>
        <v>-</v>
      </c>
      <c r="H550" s="1" t="str">
        <f>IFERROR(_xlfn.XLOOKUP($C550,WC!J:J,WC!K:K),"-")</f>
        <v>-</v>
      </c>
      <c r="I550" s="1" t="str">
        <f>IFERROR(_xlfn.XLOOKUP($C550,EURO!J:J,EURO!K:K),"-")</f>
        <v>-</v>
      </c>
      <c r="J550" s="1" t="str">
        <f>IFERROR(_xlfn.XLOOKUP($C550,Other!J:J,Other!K:K),"-")</f>
        <v>-</v>
      </c>
      <c r="K550" s="1" t="str">
        <f>IFERROR(_xlfn.XLOOKUP($C550,Premier!J:J,Premier!K:K),"-")</f>
        <v>-</v>
      </c>
      <c r="L550" s="1" t="str">
        <f>IFERROR(_xlfn.XLOOKUP($C550,LaLiga!K:K,LaLiga!L:L),"-")</f>
        <v>-</v>
      </c>
      <c r="M550" s="1" t="str">
        <f>IFERROR(_xlfn.XLOOKUP($C550,SerieA!J:J,SerieA!K:K),"-")</f>
        <v>-</v>
      </c>
    </row>
    <row r="551" spans="1:13" x14ac:dyDescent="0.35">
      <c r="A551" s="3">
        <f t="shared" si="20"/>
        <v>45817</v>
      </c>
      <c r="B551" s="5">
        <f t="shared" si="32"/>
        <v>1</v>
      </c>
      <c r="C551" s="9">
        <f t="shared" si="22"/>
        <v>550</v>
      </c>
      <c r="D551" s="6" t="str" cm="1">
        <f t="array" ref="D551">IFERROR(INDEX(F551:M551, MATCH(TRUE, F551:M551&lt;&gt;"-",0)),"")</f>
        <v>[{order:"550",result:"Basel 5-0 Benfica",playerday:"Dimitri Oberlin",year:"2017", category:"Champions",prow:["DL","DL","DL"], pcolumn: ["SUI","CMR","Benfica"],ylink:"https://www.youtube.com/shorts/aWAMT0vs6qo"}],</v>
      </c>
      <c r="E551" s="6" t="str">
        <f t="shared" si="30"/>
        <v>[{"order":"550","result":"Basel 5-0 Benfica","playerday":"Dimitri Oberlin","year":"2017", "category":"Champions","prow":["DL","DL","DL"], "pcolumn": ["SUI","CMR","Benfica"],"ylink":"https://www.youtube.com/shorts/aWAMT0vs6qo"}],</v>
      </c>
      <c r="F551" s="1" t="str">
        <f>IFERROR(_xlfn.XLOOKUP(C551,Champions!J:J,Champions!K:K),"-")</f>
        <v>[{order:"550",result:"Basel 5-0 Benfica",playerday:"Dimitri Oberlin",year:"2017", category:"Champions",prow:["DL","DL","DL"], pcolumn: ["SUI","CMR","Benfica"],ylink:"https://www.youtube.com/shorts/aWAMT0vs6qo"}],</v>
      </c>
      <c r="G551" s="1" t="str">
        <f>IFERROR(_xlfn.XLOOKUP($C551,EuropaL!J:J,EuropaL!K:K),"-")</f>
        <v>-</v>
      </c>
      <c r="H551" s="1" t="str">
        <f>IFERROR(_xlfn.XLOOKUP($C551,WC!J:J,WC!K:K),"-")</f>
        <v>-</v>
      </c>
      <c r="I551" s="1" t="str">
        <f>IFERROR(_xlfn.XLOOKUP($C551,EURO!J:J,EURO!K:K),"-")</f>
        <v>-</v>
      </c>
      <c r="J551" s="1" t="str">
        <f>IFERROR(_xlfn.XLOOKUP($C551,Other!J:J,Other!K:K),"-")</f>
        <v>-</v>
      </c>
      <c r="K551" s="1" t="str">
        <f>IFERROR(_xlfn.XLOOKUP($C551,Premier!J:J,Premier!K:K),"-")</f>
        <v>-</v>
      </c>
      <c r="L551" s="1" t="str">
        <f>IFERROR(_xlfn.XLOOKUP($C551,LaLiga!K:K,LaLiga!L:L),"-")</f>
        <v>-</v>
      </c>
      <c r="M551" s="1" t="str">
        <f>IFERROR(_xlfn.XLOOKUP($C551,SerieA!J:J,SerieA!K:K),"-")</f>
        <v>-</v>
      </c>
    </row>
    <row r="552" spans="1:13" x14ac:dyDescent="0.35">
      <c r="A552" s="3">
        <f t="shared" si="20"/>
        <v>45818</v>
      </c>
      <c r="B552" s="5">
        <f t="shared" si="32"/>
        <v>2</v>
      </c>
      <c r="C552" s="9">
        <f t="shared" si="22"/>
        <v>551</v>
      </c>
      <c r="D552" s="6" t="str" cm="1">
        <f t="array" ref="D552">IFERROR(INDEX(F552:M552, MATCH(TRUE, F552:M552&lt;&gt;"-",0)),"")</f>
        <v>[{order:"551",result:"Basel 1-0 Man Utd",playerday:"Michael Lang",year:"2017", category:"Champions",prow:["DF","PO","DL"], pcolumn: ["Basel","Man Utd","GER"],ylink:"https://www.youtube.com/watch?v=w-37C_tH9ro"}],</v>
      </c>
      <c r="E552" s="6" t="str">
        <f t="shared" si="30"/>
        <v>[{"order":"551","result":"Basel 1-0 Man Utd","playerday":"Michael Lang","year":"2017", "category":"Champions","prow":["DF","PO","DL"], "pcolumn": ["Basel","Man Utd","GER"],"ylink":"https://www.youtube.com/watch?v=w-37C_tH9ro"}],</v>
      </c>
      <c r="F552" s="1" t="str">
        <f>IFERROR(_xlfn.XLOOKUP(C552,Champions!J:J,Champions!K:K),"-")</f>
        <v>[{order:"551",result:"Basel 1-0 Man Utd",playerday:"Michael Lang",year:"2017", category:"Champions",prow:["DF","PO","DL"], pcolumn: ["Basel","Man Utd","GER"],ylink:"https://www.youtube.com/watch?v=w-37C_tH9ro"}],</v>
      </c>
      <c r="G552" s="1" t="str">
        <f>IFERROR(_xlfn.XLOOKUP($C552,EuropaL!J:J,EuropaL!K:K),"-")</f>
        <v>-</v>
      </c>
      <c r="H552" s="1" t="str">
        <f>IFERROR(_xlfn.XLOOKUP($C552,WC!J:J,WC!K:K),"-")</f>
        <v>-</v>
      </c>
      <c r="I552" s="1" t="str">
        <f>IFERROR(_xlfn.XLOOKUP($C552,EURO!J:J,EURO!K:K),"-")</f>
        <v>-</v>
      </c>
      <c r="J552" s="1" t="str">
        <f>IFERROR(_xlfn.XLOOKUP($C552,Other!J:J,Other!K:K),"-")</f>
        <v>-</v>
      </c>
      <c r="K552" s="1" t="str">
        <f>IFERROR(_xlfn.XLOOKUP($C552,Premier!J:J,Premier!K:K),"-")</f>
        <v>-</v>
      </c>
      <c r="L552" s="1" t="str">
        <f>IFERROR(_xlfn.XLOOKUP($C552,LaLiga!K:K,LaLiga!L:L),"-")</f>
        <v>-</v>
      </c>
      <c r="M552" s="1" t="str">
        <f>IFERROR(_xlfn.XLOOKUP($C552,SerieA!J:J,SerieA!K:K),"-")</f>
        <v>-</v>
      </c>
    </row>
    <row r="553" spans="1:13" x14ac:dyDescent="0.35">
      <c r="A553" s="3">
        <f t="shared" si="20"/>
        <v>45819</v>
      </c>
      <c r="B553" s="5">
        <f t="shared" si="32"/>
        <v>3</v>
      </c>
      <c r="C553" s="9">
        <f t="shared" si="22"/>
        <v>552</v>
      </c>
      <c r="D553" s="6" t="str" cm="1">
        <f t="array" ref="D553">IFERROR(INDEX(F553:M553, MATCH(TRUE, F553:M553&lt;&gt;"-",0)),"")</f>
        <v>[{order:"552",result:"Celta 1-3 R. Madrid",playerday:"Toni Kroos",year:"2019", category:"LaLiga",prow:["CC","CC","CC"], pcolumn: ["Celta","GER","LaLigaWin"],ylink:"https://www.youtube.com/watch?v=OLGRIcsI2oo"}],</v>
      </c>
      <c r="E553" s="6" t="str">
        <f t="shared" si="30"/>
        <v>[{"order":"552","result":"Celta 1-3 R. Madrid","playerday":"Toni Kroos","year":"2019", "category":"LaLiga","prow":["CC","CC","CC"], "pcolumn": ["Celta","GER","LaLigaWin"],"ylink":"https://www.youtube.com/watch?v=OLGRIcsI2oo"}],</v>
      </c>
      <c r="F553" s="1" t="str">
        <f>IFERROR(_xlfn.XLOOKUP(C553,Champions!J:J,Champions!K:K),"-")</f>
        <v>-</v>
      </c>
      <c r="G553" s="1" t="str">
        <f>IFERROR(_xlfn.XLOOKUP($C553,EuropaL!J:J,EuropaL!K:K),"-")</f>
        <v>-</v>
      </c>
      <c r="H553" s="1" t="str">
        <f>IFERROR(_xlfn.XLOOKUP($C553,WC!J:J,WC!K:K),"-")</f>
        <v>-</v>
      </c>
      <c r="I553" s="1" t="str">
        <f>IFERROR(_xlfn.XLOOKUP($C553,EURO!J:J,EURO!K:K),"-")</f>
        <v>-</v>
      </c>
      <c r="J553" s="1" t="str">
        <f>IFERROR(_xlfn.XLOOKUP($C553,Other!J:J,Other!K:K),"-")</f>
        <v>-</v>
      </c>
      <c r="K553" s="1" t="str">
        <f>IFERROR(_xlfn.XLOOKUP($C553,Premier!J:J,Premier!K:K),"-")</f>
        <v>-</v>
      </c>
      <c r="L553" s="1" t="str">
        <f>IFERROR(_xlfn.XLOOKUP($C553,LaLiga!K:K,LaLiga!L:L),"-")</f>
        <v>[{order:"552",result:"Celta 1-3 R. Madrid",playerday:"Toni Kroos",year:"2019", category:"LaLiga",prow:["CC","CC","CC"], pcolumn: ["Celta","GER","LaLigaWin"],ylink:"https://www.youtube.com/watch?v=OLGRIcsI2oo"}],</v>
      </c>
      <c r="M553" s="1" t="str">
        <f>IFERROR(_xlfn.XLOOKUP($C553,SerieA!J:J,SerieA!K:K),"-")</f>
        <v>-</v>
      </c>
    </row>
    <row r="554" spans="1:13" x14ac:dyDescent="0.35">
      <c r="A554" s="739">
        <f t="shared" si="20"/>
        <v>45820</v>
      </c>
      <c r="B554" s="5">
        <f t="shared" si="32"/>
        <v>4</v>
      </c>
      <c r="C554" s="9">
        <f t="shared" si="22"/>
        <v>553</v>
      </c>
      <c r="D554" s="6" t="str" cm="1">
        <f t="array" ref="D554">IFERROR(INDEX(F554:M554, MATCH(TRUE, F554:M554&lt;&gt;"-",0)),"")</f>
        <v>[{order:"553",result:"Barcelona 3-1 Arsenal",playerday:"Robin Van Persie",year:"2011", category:"Champions",prow:["Man Utd","NED","DL"], pcolumn: ["Fenerbahce","Arsenal","Premier"],ylink:"https://www.youtube.com/watch?v=4t5JvGGJMuI"}],</v>
      </c>
      <c r="E554" s="6" t="str">
        <f t="shared" si="30"/>
        <v>[{"order":"553","result":"Barcelona 3-1 Arsenal","playerday":"Robin Van Persie","year":"2011", "category":"Champions","prow":["Man Utd","NED","DL"], "pcolumn": ["Fenerbahce","Arsenal","Premier"],"ylink":"https://www.youtube.com/watch?v=4t5JvGGJMuI"}],</v>
      </c>
      <c r="F554" s="1" t="str">
        <f>IFERROR(_xlfn.XLOOKUP(C554,Champions!J:J,Champions!K:K),"-")</f>
        <v>[{order:"553",result:"Barcelona 3-1 Arsenal",playerday:"Robin Van Persie",year:"2011", category:"Champions",prow:["Man Utd","NED","DL"], pcolumn: ["Fenerbahce","Arsenal","Premier"],ylink:"https://www.youtube.com/watch?v=4t5JvGGJMuI"}],</v>
      </c>
      <c r="G554" s="1" t="str">
        <f>IFERROR(_xlfn.XLOOKUP($C554,EuropaL!J:J,EuropaL!K:K),"-")</f>
        <v>-</v>
      </c>
      <c r="H554" s="1" t="str">
        <f>IFERROR(_xlfn.XLOOKUP($C554,WC!J:J,WC!K:K),"-")</f>
        <v>-</v>
      </c>
      <c r="I554" s="1" t="str">
        <f>IFERROR(_xlfn.XLOOKUP($C554,EURO!J:J,EURO!K:K),"-")</f>
        <v>-</v>
      </c>
      <c r="J554" s="1" t="str">
        <f>IFERROR(_xlfn.XLOOKUP($C554,Other!J:J,Other!K:K),"-")</f>
        <v>-</v>
      </c>
      <c r="K554" s="1" t="str">
        <f>IFERROR(_xlfn.XLOOKUP($C554,Premier!J:J,Premier!K:K),"-")</f>
        <v>-</v>
      </c>
      <c r="L554" s="1" t="str">
        <f>IFERROR(_xlfn.XLOOKUP($C554,LaLiga!K:K,LaLiga!L:L),"-")</f>
        <v>-</v>
      </c>
      <c r="M554" s="1" t="str">
        <f>IFERROR(_xlfn.XLOOKUP($C554,SerieA!J:J,SerieA!K:K),"-")</f>
        <v>-</v>
      </c>
    </row>
    <row r="555" spans="1:13" x14ac:dyDescent="0.35">
      <c r="A555" s="3">
        <f t="shared" si="20"/>
        <v>45821</v>
      </c>
      <c r="B555" s="5">
        <f t="shared" si="32"/>
        <v>5</v>
      </c>
      <c r="C555" s="9">
        <f t="shared" si="22"/>
        <v>554</v>
      </c>
      <c r="D555" s="6" t="str" cm="1">
        <f t="array" ref="D555">IFERROR(INDEX(F555:M555, MATCH(TRUE, F555:M555&lt;&gt;"-",0)),"")</f>
        <v>[{order:"554",result:"Celta 4-3 Barcelona",playerday:"Gerard Piqué",year:"2016", category:"LaLiga",prow:["DF","DL","Barcelona"], pcolumn: ["Celta","ESP","LaLigaWin"],ylink:"https://www.youtube.com/watch?v=fTtLFuS8QCQ"}],</v>
      </c>
      <c r="E555" s="6" t="str">
        <f t="shared" si="30"/>
        <v>[{"order":"554","result":"Celta 4-3 Barcelona","playerday":"Gerard Piqué","year":"2016", "category":"LaLiga","prow":["DF","DL","Barcelona"], "pcolumn": ["Celta","ESP","LaLigaWin"],"ylink":"https://www.youtube.com/watch?v=fTtLFuS8QCQ"}],</v>
      </c>
      <c r="F555" s="1" t="str">
        <f>IFERROR(_xlfn.XLOOKUP(C555,Champions!J:J,Champions!K:K),"-")</f>
        <v>-</v>
      </c>
      <c r="G555" s="1" t="str">
        <f>IFERROR(_xlfn.XLOOKUP($C555,EuropaL!J:J,EuropaL!K:K),"-")</f>
        <v>-</v>
      </c>
      <c r="H555" s="1" t="str">
        <f>IFERROR(_xlfn.XLOOKUP($C555,WC!J:J,WC!K:K),"-")</f>
        <v>-</v>
      </c>
      <c r="I555" s="1" t="str">
        <f>IFERROR(_xlfn.XLOOKUP($C555,EURO!J:J,EURO!K:K),"-")</f>
        <v>-</v>
      </c>
      <c r="J555" s="1" t="str">
        <f>IFERROR(_xlfn.XLOOKUP($C555,Other!J:J,Other!K:K),"-")</f>
        <v>-</v>
      </c>
      <c r="K555" s="1" t="str">
        <f>IFERROR(_xlfn.XLOOKUP($C555,Premier!J:J,Premier!K:K),"-")</f>
        <v>-</v>
      </c>
      <c r="L555" s="1" t="str">
        <f>IFERROR(_xlfn.XLOOKUP($C555,LaLiga!K:K,LaLiga!L:L),"-")</f>
        <v>[{order:"554",result:"Celta 4-3 Barcelona",playerday:"Gerard Piqué",year:"2016", category:"LaLiga",prow:["DF","DL","Barcelona"], pcolumn: ["Celta","ESP","LaLigaWin"],ylink:"https://www.youtube.com/watch?v=fTtLFuS8QCQ"}],</v>
      </c>
      <c r="M555" s="1" t="str">
        <f>IFERROR(_xlfn.XLOOKUP($C555,SerieA!J:J,SerieA!K:K),"-")</f>
        <v>-</v>
      </c>
    </row>
    <row r="556" spans="1:13" x14ac:dyDescent="0.35">
      <c r="A556" s="739">
        <f t="shared" si="20"/>
        <v>45822</v>
      </c>
      <c r="B556" s="5">
        <f t="shared" si="32"/>
        <v>6</v>
      </c>
      <c r="C556" s="9">
        <f t="shared" si="22"/>
        <v>555</v>
      </c>
      <c r="D556" s="6" t="str" cm="1">
        <f t="array" ref="D556">IFERROR(INDEX(F556:M556, MATCH(TRUE, F556:M556&lt;&gt;"-",0)),"")</f>
        <v>[{order:"555",result:"Man City 2-3 R. Madrid",playerday:"Brahim Díaz",year:"2025", category:"Champions",prow:["Man City","it2024","MAR"], pcolumn: ["Real Madrid","namehas_B","namehas_D"],ylink:"https://www.youtube.com/watch?v=6vc5xla2Jfc"}],</v>
      </c>
      <c r="E556" s="6" t="str">
        <f t="shared" si="30"/>
        <v>[{"order":"555","result":"Man City 2-3 R. Madrid","playerday":"Brahim Díaz","year":"2025", "category":"Champions","prow":["Man City","it2024","MAR"], "pcolumn": ["Real Madrid","namehas_B","namehas_D"],"ylink":"https://www.youtube.com/watch?v=6vc5xla2Jfc"}],</v>
      </c>
      <c r="F556" s="1" t="str">
        <f>IFERROR(_xlfn.XLOOKUP(C556,Champions!J:J,Champions!K:K),"-")</f>
        <v>[{order:"555",result:"Man City 2-3 R. Madrid",playerday:"Brahim Díaz",year:"2025", category:"Champions",prow:["Man City","it2024","MAR"], pcolumn: ["Real Madrid","namehas_B","namehas_D"],ylink:"https://www.youtube.com/watch?v=6vc5xla2Jfc"}],</v>
      </c>
      <c r="G556" s="1" t="str">
        <f>IFERROR(_xlfn.XLOOKUP($C556,EuropaL!J:J,EuropaL!K:K),"-")</f>
        <v>-</v>
      </c>
      <c r="H556" s="1" t="str">
        <f>IFERROR(_xlfn.XLOOKUP($C556,WC!J:J,WC!K:K),"-")</f>
        <v>-</v>
      </c>
      <c r="I556" s="1" t="str">
        <f>IFERROR(_xlfn.XLOOKUP($C556,EURO!J:J,EURO!K:K),"-")</f>
        <v>-</v>
      </c>
      <c r="J556" s="1" t="str">
        <f>IFERROR(_xlfn.XLOOKUP($C556,Other!J:J,Other!K:K),"-")</f>
        <v>-</v>
      </c>
      <c r="K556" s="1" t="str">
        <f>IFERROR(_xlfn.XLOOKUP($C556,Premier!J:J,Premier!K:K),"-")</f>
        <v>-</v>
      </c>
      <c r="L556" s="1" t="str">
        <f>IFERROR(_xlfn.XLOOKUP($C556,LaLiga!K:K,LaLiga!L:L),"-")</f>
        <v>-</v>
      </c>
      <c r="M556" s="1" t="str">
        <f>IFERROR(_xlfn.XLOOKUP($C556,SerieA!J:J,SerieA!K:K),"-")</f>
        <v>-</v>
      </c>
    </row>
    <row r="557" spans="1:13" x14ac:dyDescent="0.35">
      <c r="A557" s="3">
        <f t="shared" si="20"/>
        <v>45823</v>
      </c>
      <c r="B557" s="5">
        <f t="shared" si="32"/>
        <v>7</v>
      </c>
      <c r="C557" s="9">
        <f t="shared" si="22"/>
        <v>556</v>
      </c>
      <c r="D557" s="6" t="str" cm="1">
        <f t="array" ref="D557">IFERROR(INDEX(F557:M557, MATCH(TRUE, F557:M557&lt;&gt;"-",0)),"")</f>
        <v>[{order:"556",result:"Chelsea 1-1 Leicester",playerday:"Danny Drinkwater",year:"2016", category:"Premier League",prow:["Premier","Premier","Premier"], pcolumn: ["Chelsea","Leicester","ENG"],ylink:"https://www.youtube.com/watch?v=Rj19EKDiZbk"}],</v>
      </c>
      <c r="E557" s="6" t="str">
        <f t="shared" si="30"/>
        <v>[{"order":"556","result":"Chelsea 1-1 Leicester","playerday":"Danny Drinkwater","year":"2016", "category":"Premier League","prow":["Premier","Premier","Premier"], "pcolumn": ["Chelsea","Leicester","ENG"],"ylink":"https://www.youtube.com/watch?v=Rj19EKDiZbk"}],</v>
      </c>
      <c r="F557" s="1" t="str">
        <f>IFERROR(_xlfn.XLOOKUP(C557,Champions!J:J,Champions!K:K),"-")</f>
        <v>-</v>
      </c>
      <c r="G557" s="1" t="str">
        <f>IFERROR(_xlfn.XLOOKUP($C557,EuropaL!J:J,EuropaL!K:K),"-")</f>
        <v>-</v>
      </c>
      <c r="H557" s="1" t="str">
        <f>IFERROR(_xlfn.XLOOKUP($C557,WC!J:J,WC!K:K),"-")</f>
        <v>-</v>
      </c>
      <c r="I557" s="1" t="str">
        <f>IFERROR(_xlfn.XLOOKUP($C557,EURO!J:J,EURO!K:K),"-")</f>
        <v>-</v>
      </c>
      <c r="J557" s="1" t="str">
        <f>IFERROR(_xlfn.XLOOKUP($C557,Other!J:J,Other!K:K),"-")</f>
        <v>-</v>
      </c>
      <c r="K557" s="1" t="str">
        <f>IFERROR(_xlfn.XLOOKUP($C557,Premier!J:J,Premier!K:K),"-")</f>
        <v>[{order:"556",result:"Chelsea 1-1 Leicester",playerday:"Danny Drinkwater",year:"2016", category:"Premier League",prow:["Premier","Premier","Premier"], pcolumn: ["Chelsea","Leicester","ENG"],ylink:"https://www.youtube.com/watch?v=Rj19EKDiZbk"}],</v>
      </c>
      <c r="L557" s="1" t="str">
        <f>IFERROR(_xlfn.XLOOKUP($C557,LaLiga!K:K,LaLiga!L:L),"-")</f>
        <v>-</v>
      </c>
      <c r="M557" s="1" t="str">
        <f>IFERROR(_xlfn.XLOOKUP($C557,SerieA!J:J,SerieA!K:K),"-")</f>
        <v>-</v>
      </c>
    </row>
    <row r="558" spans="1:13" x14ac:dyDescent="0.35">
      <c r="A558" s="3">
        <f t="shared" si="20"/>
        <v>45824</v>
      </c>
      <c r="B558" s="5">
        <f t="shared" si="32"/>
        <v>1</v>
      </c>
      <c r="C558" s="9">
        <f t="shared" si="22"/>
        <v>557</v>
      </c>
      <c r="D558" s="6" t="str" cm="1">
        <f t="array" ref="D558">IFERROR(INDEX(F558:M558, MATCH(TRUE, F558:M558&lt;&gt;"-",0)),"")</f>
        <v>[{order:"557",result:"Girona 4-3 Atletico",playerday:"Iván Martín",year:"2024", category:"LaLiga",prow:["DL","DL","DL"], pcolumn: ["Girona","Atletico","ESP"],ylink:"https://www.youtube.com/watch?v=ueMJUw3droM"}],</v>
      </c>
      <c r="E558" s="6" t="str">
        <f t="shared" si="30"/>
        <v>[{"order":"557","result":"Girona 4-3 Atletico","playerday":"Iván Martín","year":"2024", "category":"LaLiga","prow":["DL","DL","DL"], "pcolumn": ["Girona","Atletico","ESP"],"ylink":"https://www.youtube.com/watch?v=ueMJUw3droM"}],</v>
      </c>
      <c r="F558" s="1" t="str">
        <f>IFERROR(_xlfn.XLOOKUP(C558,Champions!J:J,Champions!K:K),"-")</f>
        <v>-</v>
      </c>
      <c r="G558" s="1" t="str">
        <f>IFERROR(_xlfn.XLOOKUP($C558,EuropaL!J:J,EuropaL!K:K),"-")</f>
        <v>-</v>
      </c>
      <c r="H558" s="1" t="str">
        <f>IFERROR(_xlfn.XLOOKUP($C558,WC!J:J,WC!K:K),"-")</f>
        <v>-</v>
      </c>
      <c r="I558" s="1" t="str">
        <f>IFERROR(_xlfn.XLOOKUP($C558,EURO!J:J,EURO!K:K),"-")</f>
        <v>-</v>
      </c>
      <c r="J558" s="1" t="str">
        <f>IFERROR(_xlfn.XLOOKUP($C558,Other!J:J,Other!K:K),"-")</f>
        <v>-</v>
      </c>
      <c r="K558" s="1" t="str">
        <f>IFERROR(_xlfn.XLOOKUP($C558,Premier!J:J,Premier!K:K),"-")</f>
        <v>-</v>
      </c>
      <c r="L558" s="1" t="str">
        <f>IFERROR(_xlfn.XLOOKUP($C558,LaLiga!K:K,LaLiga!L:L),"-")</f>
        <v>[{order:"557",result:"Girona 4-3 Atletico",playerday:"Iván Martín",year:"2024", category:"LaLiga",prow:["DL","DL","DL"], pcolumn: ["Girona","Atletico","ESP"],ylink:"https://www.youtube.com/watch?v=ueMJUw3droM"}],</v>
      </c>
      <c r="M558" s="1" t="str">
        <f>IFERROR(_xlfn.XLOOKUP($C558,SerieA!J:J,SerieA!K:K),"-")</f>
        <v>-</v>
      </c>
    </row>
    <row r="559" spans="1:13" x14ac:dyDescent="0.35">
      <c r="A559" s="3">
        <f t="shared" si="20"/>
        <v>45825</v>
      </c>
      <c r="B559" s="5">
        <f t="shared" si="32"/>
        <v>2</v>
      </c>
      <c r="C559" s="9">
        <f t="shared" si="22"/>
        <v>558</v>
      </c>
      <c r="D559" s="6" t="str" cm="1">
        <f t="array" ref="D559">IFERROR(INDEX(F559:M559, MATCH(TRUE, F559:M559&lt;&gt;"-",0)),"")</f>
        <v>[{order:"558",result:"Barcelona 3-0 Bayern",playerday:"Jérôme Boateng",year:"2015", category:"Champions",prow:["ge1520","DF","ChampionsWin"], pcolumn: ["Bayern","GHA","GER"],ylink:"https://www.youtube.com/watch?v=tbKMBuR-pxs"}],</v>
      </c>
      <c r="E559" s="6" t="str">
        <f t="shared" si="30"/>
        <v>[{"order":"558","result":"Barcelona 3-0 Bayern","playerday":"Jérôme Boateng","year":"2015", "category":"Champions","prow":["ge1520","DF","ChampionsWin"], "pcolumn": ["Bayern","GHA","GER"],"ylink":"https://www.youtube.com/watch?v=tbKMBuR-pxs"}],</v>
      </c>
      <c r="F559" s="1" t="str">
        <f>IFERROR(_xlfn.XLOOKUP(C559,Champions!J:J,Champions!K:K),"-")</f>
        <v>[{order:"558",result:"Barcelona 3-0 Bayern",playerday:"Jérôme Boateng",year:"2015", category:"Champions",prow:["ge1520","DF","ChampionsWin"], pcolumn: ["Bayern","GHA","GER"],ylink:"https://www.youtube.com/watch?v=tbKMBuR-pxs"}],</v>
      </c>
      <c r="G559" s="1" t="str">
        <f>IFERROR(_xlfn.XLOOKUP($C559,EuropaL!J:J,EuropaL!K:K),"-")</f>
        <v>-</v>
      </c>
      <c r="H559" s="1" t="str">
        <f>IFERROR(_xlfn.XLOOKUP($C559,WC!J:J,WC!K:K),"-")</f>
        <v>-</v>
      </c>
      <c r="I559" s="1" t="str">
        <f>IFERROR(_xlfn.XLOOKUP($C559,EURO!J:J,EURO!K:K),"-")</f>
        <v>-</v>
      </c>
      <c r="J559" s="1" t="str">
        <f>IFERROR(_xlfn.XLOOKUP($C559,Other!J:J,Other!K:K),"-")</f>
        <v>-</v>
      </c>
      <c r="K559" s="1" t="str">
        <f>IFERROR(_xlfn.XLOOKUP($C559,Premier!J:J,Premier!K:K),"-")</f>
        <v>-</v>
      </c>
      <c r="L559" s="1" t="str">
        <f>IFERROR(_xlfn.XLOOKUP($C559,LaLiga!K:K,LaLiga!L:L),"-")</f>
        <v>-</v>
      </c>
      <c r="M559" s="1" t="str">
        <f>IFERROR(_xlfn.XLOOKUP($C559,SerieA!J:J,SerieA!K:K),"-")</f>
        <v>-</v>
      </c>
    </row>
    <row r="560" spans="1:13" x14ac:dyDescent="0.35">
      <c r="A560" s="739">
        <f t="shared" si="20"/>
        <v>45826</v>
      </c>
      <c r="B560" s="5">
        <f t="shared" si="32"/>
        <v>3</v>
      </c>
      <c r="C560" s="9">
        <f t="shared" si="22"/>
        <v>559</v>
      </c>
      <c r="D560" s="6" t="str" cm="1">
        <f t="array" ref="D560">IFERROR(INDEX(F560:M560, MATCH(TRUE, F560:M560&lt;&gt;"-",0)),"")</f>
        <v>[{order:"559",result:"Marseille 1-0 Chelsea",playerday:"Robert Pirès",year:"2000", category:"Champions",prow:["Premier","ChampionsWin","Played Euro 2000"], pcolumn: ["Marseille","FRA","Arsenal"],ylink:"https://www.youtube.com/watch?v=ZMRVC8rT1xQ"}],</v>
      </c>
      <c r="E560" s="6" t="str">
        <f t="shared" si="30"/>
        <v>[{"order":"559","result":"Marseille 1-0 Chelsea","playerday":"Robert Pirès","year":"2000", "category":"Champions","prow":["Premier","ChampionsWin","Played Euro 2000"], "pcolumn": ["Marseille","FRA","Arsenal"],"ylink":"https://www.youtube.com/watch?v=ZMRVC8rT1xQ"}],</v>
      </c>
      <c r="F560" s="1" t="str">
        <f>IFERROR(_xlfn.XLOOKUP(C560,Champions!J:J,Champions!K:K),"-")</f>
        <v>[{order:"559",result:"Marseille 1-0 Chelsea",playerday:"Robert Pirès",year:"2000", category:"Champions",prow:["Premier","ChampionsWin","Played Euro 2000"], pcolumn: ["Marseille","FRA","Arsenal"],ylink:"https://www.youtube.com/watch?v=ZMRVC8rT1xQ"}],</v>
      </c>
      <c r="G560" s="1" t="str">
        <f>IFERROR(_xlfn.XLOOKUP($C560,EuropaL!J:J,EuropaL!K:K),"-")</f>
        <v>-</v>
      </c>
      <c r="H560" s="1" t="str">
        <f>IFERROR(_xlfn.XLOOKUP($C560,WC!J:J,WC!K:K),"-")</f>
        <v>-</v>
      </c>
      <c r="I560" s="1" t="str">
        <f>IFERROR(_xlfn.XLOOKUP($C560,EURO!J:J,EURO!K:K),"-")</f>
        <v>-</v>
      </c>
      <c r="J560" s="1" t="str">
        <f>IFERROR(_xlfn.XLOOKUP($C560,Other!J:J,Other!K:K),"-")</f>
        <v>-</v>
      </c>
      <c r="K560" s="1" t="str">
        <f>IFERROR(_xlfn.XLOOKUP($C560,Premier!J:J,Premier!K:K),"-")</f>
        <v>-</v>
      </c>
      <c r="L560" s="1" t="str">
        <f>IFERROR(_xlfn.XLOOKUP($C560,LaLiga!K:K,LaLiga!L:L),"-")</f>
        <v>-</v>
      </c>
      <c r="M560" s="1" t="str">
        <f>IFERROR(_xlfn.XLOOKUP($C560,SerieA!J:J,SerieA!K:K),"-")</f>
        <v>-</v>
      </c>
    </row>
    <row r="561" spans="1:13" x14ac:dyDescent="0.35">
      <c r="A561" s="3">
        <f t="shared" si="20"/>
        <v>45827</v>
      </c>
      <c r="B561" s="5">
        <f t="shared" si="32"/>
        <v>4</v>
      </c>
      <c r="C561" s="9">
        <f t="shared" si="22"/>
        <v>560</v>
      </c>
      <c r="D561" s="6" t="str" cm="1">
        <f t="array" ref="D561">IFERROR(INDEX(F561:M561, MATCH(TRUE, F561:M561&lt;&gt;"-",0)),"")</f>
        <v>[{order:"560",result:"Brighton 2-1 Liverpool",playerday:"",year:"2023", category:"Other",prow:["CC","DF","Played WC 2022"], pcolumn: ["JPN","ENG","Liverpool"],ylink:"https://www.youtube.com/watch?v=pLMTZtEg8iE"}],</v>
      </c>
      <c r="E561" s="6" t="str">
        <f t="shared" si="30"/>
        <v>[{"order":"560","result":"Brighton 2-1 Liverpool","playerday":"","year":"2023", "category":"Other","prow":["CC","DF","Played WC 2022"], "pcolumn": ["JPN","ENG","Liverpool"],"ylink":"https://www.youtube.com/watch?v=pLMTZtEg8iE"}],</v>
      </c>
      <c r="F561" s="1" t="str">
        <f>IFERROR(_xlfn.XLOOKUP(C561,Champions!J:J,Champions!K:K),"-")</f>
        <v>-</v>
      </c>
      <c r="G561" s="1" t="str">
        <f>IFERROR(_xlfn.XLOOKUP($C561,EuropaL!J:J,EuropaL!K:K),"-")</f>
        <v>-</v>
      </c>
      <c r="H561" s="1" t="str">
        <f>IFERROR(_xlfn.XLOOKUP($C561,WC!J:J,WC!K:K),"-")</f>
        <v>-</v>
      </c>
      <c r="I561" s="1" t="str">
        <f>IFERROR(_xlfn.XLOOKUP($C561,EURO!J:J,EURO!K:K),"-")</f>
        <v>-</v>
      </c>
      <c r="J561" s="1" t="str">
        <f>IFERROR(_xlfn.XLOOKUP($C561,Other!J:J,Other!K:K),"-")</f>
        <v>[{order:"560",result:"Brighton 2-1 Liverpool",playerday:"",year:"2023", category:"Other",prow:["CC","DF","Played WC 2022"], pcolumn: ["JPN","ENG","Liverpool"],ylink:"https://www.youtube.com/watch?v=pLMTZtEg8iE"}],</v>
      </c>
      <c r="K561" s="1" t="str">
        <f>IFERROR(_xlfn.XLOOKUP($C561,Premier!J:J,Premier!K:K),"-")</f>
        <v>-</v>
      </c>
      <c r="L561" s="1" t="str">
        <f>IFERROR(_xlfn.XLOOKUP($C561,LaLiga!K:K,LaLiga!L:L),"-")</f>
        <v>-</v>
      </c>
      <c r="M561" s="1" t="str">
        <f>IFERROR(_xlfn.XLOOKUP($C561,SerieA!J:J,SerieA!K:K),"-")</f>
        <v>-</v>
      </c>
    </row>
    <row r="562" spans="1:13" x14ac:dyDescent="0.35">
      <c r="A562" s="739">
        <f t="shared" si="20"/>
        <v>45828</v>
      </c>
      <c r="B562" s="5">
        <f t="shared" si="32"/>
        <v>5</v>
      </c>
      <c r="C562" s="9">
        <f t="shared" si="22"/>
        <v>561</v>
      </c>
      <c r="D562" s="6" t="str" cm="1">
        <f t="array" ref="D562">IFERROR(INDEX(F562:M562, MATCH(TRUE, F562:M562&lt;&gt;"-",0)),"")</f>
        <v>[{order:"561",result:"Australia 2-3 Netherlands",playerday:"Tim Cahill",year:"2014", category:"World Cup",prow:["namehas_T","CC","DL"], pcolumn: ["AUS","namehas_LL","Everton"],ylink:"https://www.youtube.com/watch?v=cqgZTX09fKs"}],</v>
      </c>
      <c r="E562" s="6" t="str">
        <f t="shared" si="30"/>
        <v>[{"order":"561","result":"Australia 2-3 Netherlands","playerday":"Tim Cahill","year":"2014", "category":"World Cup","prow":["namehas_T","CC","DL"], "pcolumn": ["AUS","namehas_LL","Everton"],"ylink":"https://www.youtube.com/watch?v=cqgZTX09fKs"}],</v>
      </c>
      <c r="F562" s="1" t="str">
        <f>IFERROR(_xlfn.XLOOKUP(C562,Champions!J:J,Champions!K:K),"-")</f>
        <v>-</v>
      </c>
      <c r="G562" s="1" t="str">
        <f>IFERROR(_xlfn.XLOOKUP($C562,EuropaL!J:J,EuropaL!K:K),"-")</f>
        <v>-</v>
      </c>
      <c r="H562" s="1" t="str">
        <f>IFERROR(_xlfn.XLOOKUP($C562,WC!J:J,WC!K:K),"-")</f>
        <v>[{order:"561",result:"Australia 2-3 Netherlands",playerday:"Tim Cahill",year:"2014", category:"World Cup",prow:["namehas_T","CC","DL"], pcolumn: ["AUS","namehas_LL","Everton"],ylink:"https://www.youtube.com/watch?v=cqgZTX09fKs"}],</v>
      </c>
      <c r="I562" s="1" t="str">
        <f>IFERROR(_xlfn.XLOOKUP($C562,EURO!J:J,EURO!K:K),"-")</f>
        <v>-</v>
      </c>
      <c r="J562" s="1" t="str">
        <f>IFERROR(_xlfn.XLOOKUP($C562,Other!J:J,Other!K:K),"-")</f>
        <v>-</v>
      </c>
      <c r="K562" s="1" t="str">
        <f>IFERROR(_xlfn.XLOOKUP($C562,Premier!J:J,Premier!K:K),"-")</f>
        <v>-</v>
      </c>
      <c r="L562" s="1" t="str">
        <f>IFERROR(_xlfn.XLOOKUP($C562,LaLiga!K:K,LaLiga!L:L),"-")</f>
        <v>-</v>
      </c>
      <c r="M562" s="1" t="str">
        <f>IFERROR(_xlfn.XLOOKUP($C562,SerieA!J:J,SerieA!K:K),"-")</f>
        <v>-</v>
      </c>
    </row>
    <row r="563" spans="1:13" x14ac:dyDescent="0.35">
      <c r="A563" s="739">
        <f t="shared" si="20"/>
        <v>45829</v>
      </c>
      <c r="B563" s="5">
        <f t="shared" si="32"/>
        <v>6</v>
      </c>
      <c r="C563" s="9">
        <f t="shared" si="22"/>
        <v>562</v>
      </c>
      <c r="D563" s="6" t="str" cm="1">
        <f t="array" ref="D563">IFERROR(INDEX(F563:M563, MATCH(TRUE, F563:M563&lt;&gt;"-",0)),"")</f>
        <v>[{order:"562",result:"Dortmund 4-2 Atletico",playerday:"Niclas Füllkrug",year:"2024", category:"Champions",prow:["Borussia","ge2024","DL"], pcolumn: ["GER","GER","GER"],ylink:"https://www.youtube.com/watch?v=ZE0YD-xANtk"}],</v>
      </c>
      <c r="E563" s="6" t="str">
        <f t="shared" si="30"/>
        <v>[{"order":"562","result":"Dortmund 4-2 Atletico","playerday":"Niclas Füllkrug","year":"2024", "category":"Champions","prow":["Borussia","ge2024","DL"], "pcolumn": ["GER","GER","GER"],"ylink":"https://www.youtube.com/watch?v=ZE0YD-xANtk"}],</v>
      </c>
      <c r="F563" s="1" t="str">
        <f>IFERROR(_xlfn.XLOOKUP(C563,Champions!J:J,Champions!K:K),"-")</f>
        <v>[{order:"562",result:"Dortmund 4-2 Atletico",playerday:"Niclas Füllkrug",year:"2024", category:"Champions",prow:["Borussia","ge2024","DL"], pcolumn: ["GER","GER","GER"],ylink:"https://www.youtube.com/watch?v=ZE0YD-xANtk"}],</v>
      </c>
      <c r="G563" s="1" t="str">
        <f>IFERROR(_xlfn.XLOOKUP($C563,EuropaL!J:J,EuropaL!K:K),"-")</f>
        <v>-</v>
      </c>
      <c r="H563" s="1" t="str">
        <f>IFERROR(_xlfn.XLOOKUP($C563,WC!J:J,WC!K:K),"-")</f>
        <v>-</v>
      </c>
      <c r="I563" s="1" t="str">
        <f>IFERROR(_xlfn.XLOOKUP($C563,EURO!J:J,EURO!K:K),"-")</f>
        <v>-</v>
      </c>
      <c r="J563" s="1" t="str">
        <f>IFERROR(_xlfn.XLOOKUP($C563,Other!J:J,Other!K:K),"-")</f>
        <v>-</v>
      </c>
      <c r="K563" s="1" t="str">
        <f>IFERROR(_xlfn.XLOOKUP($C563,Premier!J:J,Premier!K:K),"-")</f>
        <v>-</v>
      </c>
      <c r="L563" s="1" t="str">
        <f>IFERROR(_xlfn.XLOOKUP($C563,LaLiga!K:K,LaLiga!L:L),"-")</f>
        <v>-</v>
      </c>
      <c r="M563" s="1" t="str">
        <f>IFERROR(_xlfn.XLOOKUP($C563,SerieA!J:J,SerieA!K:K),"-")</f>
        <v>-</v>
      </c>
    </row>
    <row r="564" spans="1:13" x14ac:dyDescent="0.35">
      <c r="A564" s="3">
        <f t="shared" si="20"/>
        <v>45830</v>
      </c>
      <c r="B564" s="5">
        <f t="shared" si="32"/>
        <v>7</v>
      </c>
      <c r="C564" s="9">
        <f t="shared" si="22"/>
        <v>563</v>
      </c>
      <c r="D564" s="6" t="str" cm="1">
        <f t="array" ref="D564">IFERROR(INDEX(F564:M564, MATCH(TRUE, F564:M564&lt;&gt;"-",0)),"")</f>
        <v>[{order:"563",result:"England 0-0 Algeria",playerday:"Karim Ziani",year:"2010", category:"World Cup",prow:["DL","CC","Played WC 2010"], pcolumn: ["ENG","ALG","USA"],ylink:"https://www.youtube.com/watch?v=q9fJShNUE8M"}],</v>
      </c>
      <c r="E564" s="6" t="str">
        <f t="shared" si="30"/>
        <v>[{"order":"563","result":"England 0-0 Algeria","playerday":"Karim Ziani","year":"2010", "category":"World Cup","prow":["DL","CC","Played WC 2010"], "pcolumn": ["ENG","ALG","USA"],"ylink":"https://www.youtube.com/watch?v=q9fJShNUE8M"}],</v>
      </c>
      <c r="F564" s="1" t="str">
        <f>IFERROR(_xlfn.XLOOKUP(C564,Champions!J:J,Champions!K:K),"-")</f>
        <v>-</v>
      </c>
      <c r="G564" s="1" t="str">
        <f>IFERROR(_xlfn.XLOOKUP($C564,EuropaL!J:J,EuropaL!K:K),"-")</f>
        <v>-</v>
      </c>
      <c r="H564" s="1" t="str">
        <f>IFERROR(_xlfn.XLOOKUP($C564,WC!J:J,WC!K:K),"-")</f>
        <v>[{order:"563",result:"England 0-0 Algeria",playerday:"Karim Ziani",year:"2010", category:"World Cup",prow:["DL","CC","Played WC 2010"], pcolumn: ["ENG","ALG","USA"],ylink:"https://www.youtube.com/watch?v=q9fJShNUE8M"}],</v>
      </c>
      <c r="I564" s="1" t="str">
        <f>IFERROR(_xlfn.XLOOKUP($C564,EURO!J:J,EURO!K:K),"-")</f>
        <v>-</v>
      </c>
      <c r="J564" s="1" t="str">
        <f>IFERROR(_xlfn.XLOOKUP($C564,Other!J:J,Other!K:K),"-")</f>
        <v>-</v>
      </c>
      <c r="K564" s="1" t="str">
        <f>IFERROR(_xlfn.XLOOKUP($C564,Premier!J:J,Premier!K:K),"-")</f>
        <v>-</v>
      </c>
      <c r="L564" s="1" t="str">
        <f>IFERROR(_xlfn.XLOOKUP($C564,LaLiga!K:K,LaLiga!L:L),"-")</f>
        <v>-</v>
      </c>
      <c r="M564" s="1" t="str">
        <f>IFERROR(_xlfn.XLOOKUP($C564,SerieA!J:J,SerieA!K:K),"-")</f>
        <v>-</v>
      </c>
    </row>
    <row r="565" spans="1:13" x14ac:dyDescent="0.35">
      <c r="A565" s="3">
        <f t="shared" si="20"/>
        <v>45831</v>
      </c>
      <c r="B565" s="5">
        <f t="shared" si="32"/>
        <v>1</v>
      </c>
      <c r="C565" s="9">
        <f t="shared" si="22"/>
        <v>564</v>
      </c>
      <c r="D565" s="6" t="str" cm="1">
        <f t="array" ref="D565">IFERROR(INDEX(F565:M565, MATCH(TRUE, F565:M565&lt;&gt;"-",0)),"")</f>
        <v>[{order:"564",result:"Barcelona 3-1 Alavés",playerday:"",year:"2017", category:"Other",prow:["DF","DL","CC"], pcolumn: ["Barcelona","Alaves","ESP"],ylink:"https://www.youtube.com/watch?v=TlpFDFGj9Uc"}],</v>
      </c>
      <c r="E565" s="6" t="str">
        <f t="shared" si="30"/>
        <v>[{"order":"564","result":"Barcelona 3-1 Alavés","playerday":"","year":"2017", "category":"Other","prow":["DF","DL","CC"], "pcolumn": ["Barcelona","Alaves","ESP"],"ylink":"https://www.youtube.com/watch?v=TlpFDFGj9Uc"}],</v>
      </c>
      <c r="F565" s="1" t="str">
        <f>IFERROR(_xlfn.XLOOKUP(C565,Champions!J:J,Champions!K:K),"-")</f>
        <v>-</v>
      </c>
      <c r="G565" s="1" t="str">
        <f>IFERROR(_xlfn.XLOOKUP($C565,EuropaL!J:J,EuropaL!K:K),"-")</f>
        <v>-</v>
      </c>
      <c r="H565" s="1" t="str">
        <f>IFERROR(_xlfn.XLOOKUP($C565,WC!J:J,WC!K:K),"-")</f>
        <v>-</v>
      </c>
      <c r="I565" s="1" t="str">
        <f>IFERROR(_xlfn.XLOOKUP($C565,EURO!J:J,EURO!K:K),"-")</f>
        <v>-</v>
      </c>
      <c r="J565" s="1" t="str">
        <f>IFERROR(_xlfn.XLOOKUP($C565,Other!J:J,Other!K:K),"-")</f>
        <v>[{order:"564",result:"Barcelona 3-1 Alavés",playerday:"",year:"2017", category:"Other",prow:["DF","DL","CC"], pcolumn: ["Barcelona","Alaves","ESP"],ylink:"https://www.youtube.com/watch?v=TlpFDFGj9Uc"}],</v>
      </c>
      <c r="K565" s="1" t="str">
        <f>IFERROR(_xlfn.XLOOKUP($C565,Premier!J:J,Premier!K:K),"-")</f>
        <v>-</v>
      </c>
      <c r="L565" s="1" t="str">
        <f>IFERROR(_xlfn.XLOOKUP($C565,LaLiga!K:K,LaLiga!L:L),"-")</f>
        <v>-</v>
      </c>
      <c r="M565" s="1" t="str">
        <f>IFERROR(_xlfn.XLOOKUP($C565,SerieA!J:J,SerieA!K:K),"-")</f>
        <v>-</v>
      </c>
    </row>
    <row r="566" spans="1:13" x14ac:dyDescent="0.35">
      <c r="A566" s="3">
        <f t="shared" si="20"/>
        <v>45832</v>
      </c>
      <c r="B566" s="5">
        <f t="shared" si="32"/>
        <v>2</v>
      </c>
      <c r="C566" s="9">
        <f t="shared" si="22"/>
        <v>565</v>
      </c>
      <c r="D566" s="6" t="str" cm="1">
        <f t="array" ref="D566">IFERROR(INDEX(F566:M566, MATCH(TRUE, F566:M566&lt;&gt;"-",0)),"")</f>
        <v>[{order:"565",result:"Switzerland 2-0 Italy",playerday:"",year:"2024", category:"EURO",prow:["SUI","DL","CC"], pcolumn: ["Basel","Juventus","Played Euro 2024"],ylink:"https://www.uefa.com/euro2024/match/2036198--switzerland-vs-italy/"}],</v>
      </c>
      <c r="E566" s="6" t="str">
        <f t="shared" si="30"/>
        <v>[{"order":"565","result":"Switzerland 2-0 Italy","playerday":"","year":"2024", "category":"EURO","prow":["SUI","DL","CC"], "pcolumn": ["Basel","Juventus","Played Euro 2024"],"ylink":"https://www.uefa.com/euro2024/match/2036198--switzerland-vs-italy/"}],</v>
      </c>
      <c r="F566" s="1" t="str">
        <f>IFERROR(_xlfn.XLOOKUP(C566,Champions!J:J,Champions!K:K),"-")</f>
        <v>-</v>
      </c>
      <c r="G566" s="1" t="str">
        <f>IFERROR(_xlfn.XLOOKUP($C566,EuropaL!J:J,EuropaL!K:K),"-")</f>
        <v>-</v>
      </c>
      <c r="H566" s="1" t="str">
        <f>IFERROR(_xlfn.XLOOKUP($C566,WC!J:J,WC!K:K),"-")</f>
        <v>-</v>
      </c>
      <c r="I566" s="1" t="str">
        <f>IFERROR(_xlfn.XLOOKUP($C566,EURO!J:J,EURO!K:K),"-")</f>
        <v>[{order:"565",result:"Switzerland 2-0 Italy",playerday:"",year:"2024", category:"EURO",prow:["SUI","DL","CC"], pcolumn: ["Basel","Juventus","Played Euro 2024"],ylink:"https://www.uefa.com/euro2024/match/2036198--switzerland-vs-italy/"}],</v>
      </c>
      <c r="J566" s="1" t="str">
        <f>IFERROR(_xlfn.XLOOKUP($C566,Other!J:J,Other!K:K),"-")</f>
        <v>-</v>
      </c>
      <c r="K566" s="1" t="str">
        <f>IFERROR(_xlfn.XLOOKUP($C566,Premier!J:J,Premier!K:K),"-")</f>
        <v>-</v>
      </c>
      <c r="L566" s="1" t="str">
        <f>IFERROR(_xlfn.XLOOKUP($C566,LaLiga!K:K,LaLiga!L:L),"-")</f>
        <v>-</v>
      </c>
      <c r="M566" s="1" t="str">
        <f>IFERROR(_xlfn.XLOOKUP($C566,SerieA!J:J,SerieA!K:K),"-")</f>
        <v>-</v>
      </c>
    </row>
    <row r="567" spans="1:13" x14ac:dyDescent="0.35">
      <c r="A567" s="3">
        <f t="shared" si="20"/>
        <v>45833</v>
      </c>
      <c r="B567" s="5">
        <f t="shared" si="32"/>
        <v>3</v>
      </c>
      <c r="C567" s="9">
        <f t="shared" si="22"/>
        <v>566</v>
      </c>
      <c r="D567" s="6" t="str" cm="1">
        <f t="array" ref="D567">IFERROR(INDEX(F567:M567, MATCH(TRUE, F567:M567&lt;&gt;"-",0)),"")</f>
        <v>[{order:"566",result:"Portugal 1-0 France",playerday:"Éder",year:"2016", category:"EURO",prow:["DF","DL","PO"], pcolumn: ["FRA","POR","Played Euro 2016"],ylink:"https://www.youtube.com/watch?v=nLN9mEP_T5A"}],</v>
      </c>
      <c r="E567" s="6" t="str">
        <f t="shared" si="30"/>
        <v>[{"order":"566","result":"Portugal 1-0 France","playerday":"Éder","year":"2016", "category":"EURO","prow":["DF","DL","PO"], "pcolumn": ["FRA","POR","Played Euro 2016"],"ylink":"https://www.youtube.com/watch?v=nLN9mEP_T5A"}],</v>
      </c>
      <c r="F567" s="1" t="str">
        <f>IFERROR(_xlfn.XLOOKUP(C567,Champions!J:J,Champions!K:K),"-")</f>
        <v>-</v>
      </c>
      <c r="G567" s="1" t="str">
        <f>IFERROR(_xlfn.XLOOKUP($C567,EuropaL!J:J,EuropaL!K:K),"-")</f>
        <v>-</v>
      </c>
      <c r="H567" s="1" t="str">
        <f>IFERROR(_xlfn.XLOOKUP($C567,WC!J:J,WC!K:K),"-")</f>
        <v>-</v>
      </c>
      <c r="I567" s="1" t="str">
        <f>IFERROR(_xlfn.XLOOKUP($C567,EURO!J:J,EURO!K:K),"-")</f>
        <v>[{order:"566",result:"Portugal 1-0 France",playerday:"Éder",year:"2016", category:"EURO",prow:["DF","DL","PO"], pcolumn: ["FRA","POR","Played Euro 2016"],ylink:"https://www.youtube.com/watch?v=nLN9mEP_T5A"}],</v>
      </c>
      <c r="J567" s="1" t="str">
        <f>IFERROR(_xlfn.XLOOKUP($C567,Other!J:J,Other!K:K),"-")</f>
        <v>-</v>
      </c>
      <c r="K567" s="1" t="str">
        <f>IFERROR(_xlfn.XLOOKUP($C567,Premier!J:J,Premier!K:K),"-")</f>
        <v>-</v>
      </c>
      <c r="L567" s="1" t="str">
        <f>IFERROR(_xlfn.XLOOKUP($C567,LaLiga!K:K,LaLiga!L:L),"-")</f>
        <v>-</v>
      </c>
      <c r="M567" s="1" t="str">
        <f>IFERROR(_xlfn.XLOOKUP($C567,SerieA!J:J,SerieA!K:K),"-")</f>
        <v>-</v>
      </c>
    </row>
    <row r="568" spans="1:13" x14ac:dyDescent="0.35">
      <c r="A568" s="3">
        <f t="shared" si="20"/>
        <v>45834</v>
      </c>
      <c r="B568" s="5">
        <f t="shared" si="32"/>
        <v>4</v>
      </c>
      <c r="C568" s="9">
        <f t="shared" si="22"/>
        <v>567</v>
      </c>
      <c r="D568" s="6" t="str" cm="1">
        <f t="array" ref="D568">IFERROR(INDEX(F568:M568, MATCH(TRUE, F568:M568&lt;&gt;"-",0)),"")</f>
        <v>[{order:"567",result:"Tottenham 5-0 Burnley",playerday:"Son Heung-min",year:"2020", category:"Premier League",prow:["DL","DL","DL"], pcolumn: ["KOR","Tottenham","ENG"],ylink:"https://www.youtube.com/watch?v=2SATljljXCY"}],</v>
      </c>
      <c r="E568" s="6" t="str">
        <f t="shared" si="30"/>
        <v>[{"order":"567","result":"Tottenham 5-0 Burnley","playerday":"Son Heung-min","year":"2020", "category":"Premier League","prow":["DL","DL","DL"], "pcolumn": ["KOR","Tottenham","ENG"],"ylink":"https://www.youtube.com/watch?v=2SATljljXCY"}],</v>
      </c>
      <c r="F568" s="1" t="str">
        <f>IFERROR(_xlfn.XLOOKUP(C568,Champions!J:J,Champions!K:K),"-")</f>
        <v>-</v>
      </c>
      <c r="G568" s="1" t="str">
        <f>IFERROR(_xlfn.XLOOKUP($C568,EuropaL!J:J,EuropaL!K:K),"-")</f>
        <v>-</v>
      </c>
      <c r="H568" s="1" t="str">
        <f>IFERROR(_xlfn.XLOOKUP($C568,WC!J:J,WC!K:K),"-")</f>
        <v>-</v>
      </c>
      <c r="I568" s="1" t="str">
        <f>IFERROR(_xlfn.XLOOKUP($C568,EURO!J:J,EURO!K:K),"-")</f>
        <v>-</v>
      </c>
      <c r="J568" s="1" t="str">
        <f>IFERROR(_xlfn.XLOOKUP($C568,Other!J:J,Other!K:K),"-")</f>
        <v>-</v>
      </c>
      <c r="K568" s="1" t="str">
        <f>IFERROR(_xlfn.XLOOKUP($C568,Premier!J:J,Premier!K:K),"-")</f>
        <v>[{order:"567",result:"Tottenham 5-0 Burnley",playerday:"Son Heung-min",year:"2020", category:"Premier League",prow:["DL","DL","DL"], pcolumn: ["KOR","Tottenham","ENG"],ylink:"https://www.youtube.com/watch?v=2SATljljXCY"}],</v>
      </c>
      <c r="L568" s="1" t="str">
        <f>IFERROR(_xlfn.XLOOKUP($C568,LaLiga!K:K,LaLiga!L:L),"-")</f>
        <v>-</v>
      </c>
      <c r="M568" s="1" t="str">
        <f>IFERROR(_xlfn.XLOOKUP($C568,SerieA!J:J,SerieA!K:K),"-")</f>
        <v>-</v>
      </c>
    </row>
    <row r="569" spans="1:13" x14ac:dyDescent="0.35">
      <c r="A569" s="3">
        <f t="shared" si="20"/>
        <v>45835</v>
      </c>
      <c r="B569" s="5">
        <f t="shared" si="32"/>
        <v>5</v>
      </c>
      <c r="C569" s="9">
        <f t="shared" si="22"/>
        <v>568</v>
      </c>
      <c r="D569" s="6" t="str" cm="1">
        <f t="array" ref="D569">IFERROR(INDEX(F569:M569, MATCH(TRUE, F569:M569&lt;&gt;"-",0)),"")</f>
        <v>[{order:"568",result:"Inter 3-0 Lazio",playerday:"Ronaldo Nazario",year:"1998", category:"Europa League",prow:["ITA","BRA","it9700"], pcolumn: ["Inter","Lazio","EuropaWin"],ylink:"https://www.youtube.com/watch?v=zjng85HEnmY"}],</v>
      </c>
      <c r="E569" s="6" t="str">
        <f t="shared" si="30"/>
        <v>[{"order":"568","result":"Inter 3-0 Lazio","playerday":"Ronaldo Nazario","year":"1998", "category":"Europa League","prow":["ITA","BRA","it9700"], "pcolumn": ["Inter","Lazio","EuropaWin"],"ylink":"https://www.youtube.com/watch?v=zjng85HEnmY"}],</v>
      </c>
      <c r="F569" s="1" t="str">
        <f>IFERROR(_xlfn.XLOOKUP(C569,Champions!J:J,Champions!K:K),"-")</f>
        <v>-</v>
      </c>
      <c r="G569" s="1" t="str">
        <f>IFERROR(_xlfn.XLOOKUP($C569,EuropaL!J:J,EuropaL!K:K),"-")</f>
        <v>[{order:"568",result:"Inter 3-0 Lazio",playerday:"Ronaldo Nazario",year:"1998", category:"Europa League",prow:["ITA","BRA","it9700"], pcolumn: ["Inter","Lazio","EuropaWin"],ylink:"https://www.youtube.com/watch?v=zjng85HEnmY"}],</v>
      </c>
      <c r="H569" s="1" t="str">
        <f>IFERROR(_xlfn.XLOOKUP($C569,WC!J:J,WC!K:K),"-")</f>
        <v>-</v>
      </c>
      <c r="I569" s="1" t="str">
        <f>IFERROR(_xlfn.XLOOKUP($C569,EURO!J:J,EURO!K:K),"-")</f>
        <v>-</v>
      </c>
      <c r="J569" s="1" t="str">
        <f>IFERROR(_xlfn.XLOOKUP($C569,Other!J:J,Other!K:K),"-")</f>
        <v>-</v>
      </c>
      <c r="K569" s="1" t="str">
        <f>IFERROR(_xlfn.XLOOKUP($C569,Premier!J:J,Premier!K:K),"-")</f>
        <v>-</v>
      </c>
      <c r="L569" s="1" t="str">
        <f>IFERROR(_xlfn.XLOOKUP($C569,LaLiga!K:K,LaLiga!L:L),"-")</f>
        <v>-</v>
      </c>
      <c r="M569" s="1" t="str">
        <f>IFERROR(_xlfn.XLOOKUP($C569,SerieA!J:J,SerieA!K:K),"-")</f>
        <v>-</v>
      </c>
    </row>
    <row r="570" spans="1:13" x14ac:dyDescent="0.35">
      <c r="A570" s="3">
        <f t="shared" si="20"/>
        <v>45836</v>
      </c>
      <c r="B570" s="5">
        <f t="shared" si="32"/>
        <v>6</v>
      </c>
      <c r="C570" s="9">
        <f t="shared" si="22"/>
        <v>569</v>
      </c>
      <c r="D570" s="6" t="str" cm="1">
        <f t="array" ref="D570">IFERROR(INDEX(F570:M570, MATCH(TRUE, F570:M570&lt;&gt;"-",0)),"")</f>
        <v>[{order:"569",result:"Metalist 3-1 Rosenborg",playerday:"",year:"2012", category:"Europa League",prow:["CC","DL","DF"], pcolumn: ["UKR","NOR","BRA"],ylink:"https://www.youtube.com/watch?v=Lqh-yvFe2M8"}],</v>
      </c>
      <c r="E570" s="6" t="str">
        <f t="shared" si="30"/>
        <v>[{"order":"569","result":"Metalist 3-1 Rosenborg","playerday":"","year":"2012", "category":"Europa League","prow":["CC","DL","DF"], "pcolumn": ["UKR","NOR","BRA"],"ylink":"https://www.youtube.com/watch?v=Lqh-yvFe2M8"}],</v>
      </c>
      <c r="F570" s="1" t="str">
        <f>IFERROR(_xlfn.XLOOKUP(C570,Champions!J:J,Champions!K:K),"-")</f>
        <v>-</v>
      </c>
      <c r="G570" s="1" t="str">
        <f>IFERROR(_xlfn.XLOOKUP($C570,EuropaL!J:J,EuropaL!K:K),"-")</f>
        <v>[{order:"569",result:"Metalist 3-1 Rosenborg",playerday:"",year:"2012", category:"Europa League",prow:["CC","DL","DF"], pcolumn: ["UKR","NOR","BRA"],ylink:"https://www.youtube.com/watch?v=Lqh-yvFe2M8"}],</v>
      </c>
      <c r="H570" s="1" t="str">
        <f>IFERROR(_xlfn.XLOOKUP($C570,WC!J:J,WC!K:K),"-")</f>
        <v>-</v>
      </c>
      <c r="I570" s="1" t="str">
        <f>IFERROR(_xlfn.XLOOKUP($C570,EURO!J:J,EURO!K:K),"-")</f>
        <v>-</v>
      </c>
      <c r="J570" s="1" t="str">
        <f>IFERROR(_xlfn.XLOOKUP($C570,Other!J:J,Other!K:K),"-")</f>
        <v>-</v>
      </c>
      <c r="K570" s="1" t="str">
        <f>IFERROR(_xlfn.XLOOKUP($C570,Premier!J:J,Premier!K:K),"-")</f>
        <v>-</v>
      </c>
      <c r="L570" s="1" t="str">
        <f>IFERROR(_xlfn.XLOOKUP($C570,LaLiga!K:K,LaLiga!L:L),"-")</f>
        <v>-</v>
      </c>
      <c r="M570" s="1" t="str">
        <f>IFERROR(_xlfn.XLOOKUP($C570,SerieA!J:J,SerieA!K:K),"-")</f>
        <v>-</v>
      </c>
    </row>
    <row r="571" spans="1:13" x14ac:dyDescent="0.35">
      <c r="A571" s="3">
        <f t="shared" si="20"/>
        <v>45837</v>
      </c>
      <c r="B571" s="5">
        <f t="shared" si="32"/>
        <v>7</v>
      </c>
      <c r="C571" s="9">
        <f t="shared" si="22"/>
        <v>570</v>
      </c>
      <c r="D571" s="6" t="str" cm="1">
        <f t="array" ref="D571">IFERROR(INDEX(F571:M571, MATCH(TRUE, F571:M571&lt;&gt;"-",0)),"")</f>
        <v>[{order:"570",result:"Sevilla 4-0 Middlesbrough",playerday:"",year:"2006", category:"Europa League",prow:["DF","CC","DL"], pcolumn: ["Sevilla","ENG","EuropaWin"],ylink:"https://www.youtube.com/watch?v=dpvtpW3_gHA&amp;t=34s"}],</v>
      </c>
      <c r="E571" s="6" t="str">
        <f t="shared" si="30"/>
        <v>[{"order":"570","result":"Sevilla 4-0 Middlesbrough","playerday":"","year":"2006", "category":"Europa League","prow":["DF","CC","DL"], "pcolumn": ["Sevilla","ENG","EuropaWin"],"ylink":"https://www.youtube.com/watch?v=dpvtpW3_gHA&amp;t=34s"}],</v>
      </c>
      <c r="F571" s="1" t="str">
        <f>IFERROR(_xlfn.XLOOKUP(C571,Champions!J:J,Champions!K:K),"-")</f>
        <v>-</v>
      </c>
      <c r="G571" s="1" t="str">
        <f>IFERROR(_xlfn.XLOOKUP($C571,EuropaL!J:J,EuropaL!K:K),"-")</f>
        <v>[{order:"570",result:"Sevilla 4-0 Middlesbrough",playerday:"",year:"2006", category:"Europa League",prow:["DF","CC","DL"], pcolumn: ["Sevilla","ENG","EuropaWin"],ylink:"https://www.youtube.com/watch?v=dpvtpW3_gHA&amp;t=34s"}],</v>
      </c>
      <c r="H571" s="1" t="str">
        <f>IFERROR(_xlfn.XLOOKUP($C571,WC!J:J,WC!K:K),"-")</f>
        <v>-</v>
      </c>
      <c r="I571" s="1" t="str">
        <f>IFERROR(_xlfn.XLOOKUP($C571,EURO!J:J,EURO!K:K),"-")</f>
        <v>-</v>
      </c>
      <c r="J571" s="1" t="str">
        <f>IFERROR(_xlfn.XLOOKUP($C571,Other!J:J,Other!K:K),"-")</f>
        <v>-</v>
      </c>
      <c r="K571" s="1" t="str">
        <f>IFERROR(_xlfn.XLOOKUP($C571,Premier!J:J,Premier!K:K),"-")</f>
        <v>-</v>
      </c>
      <c r="L571" s="1" t="str">
        <f>IFERROR(_xlfn.XLOOKUP($C571,LaLiga!K:K,LaLiga!L:L),"-")</f>
        <v>-</v>
      </c>
      <c r="M571" s="1" t="str">
        <f>IFERROR(_xlfn.XLOOKUP($C571,SerieA!J:J,SerieA!K:K),"-")</f>
        <v>-</v>
      </c>
    </row>
    <row r="572" spans="1:13" x14ac:dyDescent="0.35">
      <c r="A572" s="3">
        <f t="shared" si="20"/>
        <v>45838</v>
      </c>
      <c r="B572" s="5">
        <f t="shared" si="32"/>
        <v>1</v>
      </c>
      <c r="C572" s="9">
        <f t="shared" si="22"/>
        <v>571</v>
      </c>
      <c r="D572" s="6" t="str" cm="1">
        <f t="array" ref="D572">IFERROR(INDEX(F572:M572, MATCH(TRUE, F572:M572&lt;&gt;"-",0)),"")</f>
        <v>[{order:"571",result:"Betis 0-2 Sevilla",playerday:"https://es.uefa.com/uefaeuropaleague/match/2012664--betis-vs-sevilla/",year:"2014", category:"Europa League",prow:["ESP","CC","Villarreal"], pcolumn: ["Sevilla","Betis","EuropaWin"],ylink:"https://www.youtube.com/watch?v=qklqUM5_hE4"}],</v>
      </c>
      <c r="E572" s="6" t="str">
        <f t="shared" si="30"/>
        <v>[{"order":"571","result":"Betis 0-2 Sevilla","playerday":"https://es.uefa.com/uefaeuropaleague/match/2012664--betis-vs-sevilla/","year":"2014", "category":"Europa League","prow":["ESP","CC","Villarreal"], "pcolumn": ["Sevilla","Betis","EuropaWin"],"ylink":"https://www.youtube.com/watch?v=qklqUM5_hE4"}],</v>
      </c>
      <c r="F572" s="1" t="str">
        <f>IFERROR(_xlfn.XLOOKUP(C572,Champions!J:J,Champions!K:K),"-")</f>
        <v>-</v>
      </c>
      <c r="G572" s="1" t="str">
        <f>IFERROR(_xlfn.XLOOKUP($C572,EuropaL!J:J,EuropaL!K:K),"-")</f>
        <v>[{order:"571",result:"Betis 0-2 Sevilla",playerday:"https://es.uefa.com/uefaeuropaleague/match/2012664--betis-vs-sevilla/",year:"2014", category:"Europa League",prow:["ESP","CC","Villarreal"], pcolumn: ["Sevilla","Betis","EuropaWin"],ylink:"https://www.youtube.com/watch?v=qklqUM5_hE4"}],</v>
      </c>
      <c r="H572" s="1" t="str">
        <f>IFERROR(_xlfn.XLOOKUP($C572,WC!J:J,WC!K:K),"-")</f>
        <v>-</v>
      </c>
      <c r="I572" s="1" t="str">
        <f>IFERROR(_xlfn.XLOOKUP($C572,EURO!J:J,EURO!K:K),"-")</f>
        <v>-</v>
      </c>
      <c r="J572" s="1" t="str">
        <f>IFERROR(_xlfn.XLOOKUP($C572,Other!J:J,Other!K:K),"-")</f>
        <v>-</v>
      </c>
      <c r="K572" s="1" t="str">
        <f>IFERROR(_xlfn.XLOOKUP($C572,Premier!J:J,Premier!K:K),"-")</f>
        <v>-</v>
      </c>
      <c r="L572" s="1" t="str">
        <f>IFERROR(_xlfn.XLOOKUP($C572,LaLiga!K:K,LaLiga!L:L),"-")</f>
        <v>-</v>
      </c>
      <c r="M572" s="1" t="str">
        <f>IFERROR(_xlfn.XLOOKUP($C572,SerieA!J:J,SerieA!K:K),"-")</f>
        <v>-</v>
      </c>
    </row>
    <row r="573" spans="1:13" x14ac:dyDescent="0.35">
      <c r="A573" s="3">
        <f t="shared" si="20"/>
        <v>45839</v>
      </c>
      <c r="B573" s="5">
        <f t="shared" si="32"/>
        <v>2</v>
      </c>
      <c r="C573" s="9">
        <f t="shared" si="22"/>
        <v>572</v>
      </c>
      <c r="D573" s="6" t="str" cm="1">
        <f t="array" ref="D573">IFERROR(INDEX(F573:M573, MATCH(TRUE, F573:M573&lt;&gt;"-",0)),"")</f>
        <v>[{order:"572",result:"Girona 4-2 R. Madrid",playerday:"Valentín Castellanos",year:"2023", category:"LaLiga",prow:["DL","CC","DF"], pcolumn: ["Girona","ARG","Real Madrid"],ylink:"https://www.youtube.com/watch?v=UYFEQr62lGE"}],</v>
      </c>
      <c r="E573" s="6" t="str">
        <f t="shared" si="30"/>
        <v>[{"order":"572","result":"Girona 4-2 R. Madrid","playerday":"Valentín Castellanos","year":"2023", "category":"LaLiga","prow":["DL","CC","DF"], "pcolumn": ["Girona","ARG","Real Madrid"],"ylink":"https://www.youtube.com/watch?v=UYFEQr62lGE"}],</v>
      </c>
      <c r="F573" s="1" t="str">
        <f>IFERROR(_xlfn.XLOOKUP(C573,Champions!J:J,Champions!K:K),"-")</f>
        <v>-</v>
      </c>
      <c r="G573" s="1" t="str">
        <f>IFERROR(_xlfn.XLOOKUP($C573,EuropaL!J:J,EuropaL!K:K),"-")</f>
        <v>-</v>
      </c>
      <c r="H573" s="1" t="str">
        <f>IFERROR(_xlfn.XLOOKUP($C573,WC!J:J,WC!K:K),"-")</f>
        <v>-</v>
      </c>
      <c r="I573" s="1" t="str">
        <f>IFERROR(_xlfn.XLOOKUP($C573,EURO!J:J,EURO!K:K),"-")</f>
        <v>-</v>
      </c>
      <c r="J573" s="1" t="str">
        <f>IFERROR(_xlfn.XLOOKUP($C573,Other!J:J,Other!K:K),"-")</f>
        <v>-</v>
      </c>
      <c r="K573" s="1" t="str">
        <f>IFERROR(_xlfn.XLOOKUP($C573,Premier!J:J,Premier!K:K),"-")</f>
        <v>-</v>
      </c>
      <c r="L573" s="1" t="str">
        <f>IFERROR(_xlfn.XLOOKUP($C573,LaLiga!K:K,LaLiga!L:L),"-")</f>
        <v>[{order:"572",result:"Girona 4-2 R. Madrid",playerday:"Valentín Castellanos",year:"2023", category:"LaLiga",prow:["DL","CC","DF"], pcolumn: ["Girona","ARG","Real Madrid"],ylink:"https://www.youtube.com/watch?v=UYFEQr62lGE"}],</v>
      </c>
      <c r="M573" s="1" t="str">
        <f>IFERROR(_xlfn.XLOOKUP($C573,SerieA!J:J,SerieA!K:K),"-")</f>
        <v>-</v>
      </c>
    </row>
    <row r="574" spans="1:13" x14ac:dyDescent="0.35">
      <c r="A574" s="3">
        <f t="shared" si="20"/>
        <v>45840</v>
      </c>
      <c r="B574" s="5">
        <f t="shared" si="32"/>
        <v>3</v>
      </c>
      <c r="C574" s="9">
        <f t="shared" si="22"/>
        <v>573</v>
      </c>
      <c r="D574" s="6" t="str" cm="1">
        <f t="array" ref="D574">IFERROR(INDEX(F574:M574, MATCH(TRUE, F574:M574&lt;&gt;"-",0)),"")</f>
        <v>[{order:"573",result:"Juv Alianza 2-1 Gral Paz",playerday:"",year:"2009", category:"Other",prow:["PO","PO","PO"], pcolumn: ["ARG","ARG","ARG"],ylink:"https://www.lavoz.com.ar/deportes/content/juniors-se-trajo-una-clasificacion-historica-en-san-juan/"}],</v>
      </c>
      <c r="E574" s="6" t="str">
        <f t="shared" si="30"/>
        <v>[{"order":"573","result":"Juv Alianza 2-1 Gral Paz","playerday":"","year":"2009", "category":"Other","prow":["PO","PO","PO"], "pcolumn": ["ARG","ARG","ARG"],"ylink":"https://www.lavoz.com.ar/deportes/content/juniors-se-trajo-una-clasificacion-historica-en-san-juan/"}],</v>
      </c>
      <c r="F574" s="1" t="str">
        <f>IFERROR(_xlfn.XLOOKUP(C574,Champions!J:J,Champions!K:K),"-")</f>
        <v>-</v>
      </c>
      <c r="G574" s="1" t="str">
        <f>IFERROR(_xlfn.XLOOKUP($C574,EuropaL!J:J,EuropaL!K:K),"-")</f>
        <v>-</v>
      </c>
      <c r="H574" s="1" t="str">
        <f>IFERROR(_xlfn.XLOOKUP($C574,WC!J:J,WC!K:K),"-")</f>
        <v>-</v>
      </c>
      <c r="I574" s="1" t="str">
        <f>IFERROR(_xlfn.XLOOKUP($C574,EURO!J:J,EURO!K:K),"-")</f>
        <v>-</v>
      </c>
      <c r="J574" s="1" t="str">
        <f>IFERROR(_xlfn.XLOOKUP($C574,Other!J:J,Other!K:K),"-")</f>
        <v>[{order:"573",result:"Juv Alianza 2-1 Gral Paz",playerday:"",year:"2009", category:"Other",prow:["PO","PO","PO"], pcolumn: ["ARG","ARG","ARG"],ylink:"https://www.lavoz.com.ar/deportes/content/juniors-se-trajo-una-clasificacion-historica-en-san-juan/"}],</v>
      </c>
      <c r="K574" s="1" t="str">
        <f>IFERROR(_xlfn.XLOOKUP($C574,Premier!J:J,Premier!K:K),"-")</f>
        <v>-</v>
      </c>
      <c r="L574" s="1" t="str">
        <f>IFERROR(_xlfn.XLOOKUP($C574,LaLiga!K:K,LaLiga!L:L),"-")</f>
        <v>-</v>
      </c>
      <c r="M574" s="1" t="str">
        <f>IFERROR(_xlfn.XLOOKUP($C574,SerieA!J:J,SerieA!K:K),"-")</f>
        <v>-</v>
      </c>
    </row>
    <row r="575" spans="1:13" x14ac:dyDescent="0.35">
      <c r="A575" s="3">
        <f t="shared" si="20"/>
        <v>45841</v>
      </c>
      <c r="B575" s="5">
        <f t="shared" si="32"/>
        <v>4</v>
      </c>
      <c r="C575" s="9">
        <f t="shared" si="22"/>
        <v>574</v>
      </c>
      <c r="D575" s="6" t="str" cm="1">
        <f t="array" ref="D575">IFERROR(INDEX(F575:M575, MATCH(TRUE, F575:M575&lt;&gt;"-",0)),"")</f>
        <v>[{order:"574",result:"Australia 0-1 Japan",playerday:"",year:"2009", category:"Other",prow:["DL","CC","DF"], pcolumn: ["AUS","JPN","Southampton"],ylink:"https://www.youtube.com/watch?v=aQnbGeU-JBI"}],</v>
      </c>
      <c r="E575" s="6" t="str">
        <f t="shared" si="30"/>
        <v>[{"order":"574","result":"Australia 0-1 Japan","playerday":"","year":"2009", "category":"Other","prow":["DL","CC","DF"], "pcolumn": ["AUS","JPN","Southampton"],"ylink":"https://www.youtube.com/watch?v=aQnbGeU-JBI"}],</v>
      </c>
      <c r="F575" s="1" t="str">
        <f>IFERROR(_xlfn.XLOOKUP(C575,Champions!J:J,Champions!K:K),"-")</f>
        <v>-</v>
      </c>
      <c r="G575" s="1" t="str">
        <f>IFERROR(_xlfn.XLOOKUP($C575,EuropaL!J:J,EuropaL!K:K),"-")</f>
        <v>-</v>
      </c>
      <c r="H575" s="1" t="str">
        <f>IFERROR(_xlfn.XLOOKUP($C575,WC!J:J,WC!K:K),"-")</f>
        <v>-</v>
      </c>
      <c r="I575" s="1" t="str">
        <f>IFERROR(_xlfn.XLOOKUP($C575,EURO!J:J,EURO!K:K),"-")</f>
        <v>-</v>
      </c>
      <c r="J575" s="1" t="str">
        <f>IFERROR(_xlfn.XLOOKUP($C575,Other!J:J,Other!K:K),"-")</f>
        <v>[{order:"574",result:"Australia 0-1 Japan",playerday:"",year:"2009", category:"Other",prow:["DL","CC","DF"], pcolumn: ["AUS","JPN","Southampton"],ylink:"https://www.youtube.com/watch?v=aQnbGeU-JBI"}],</v>
      </c>
      <c r="K575" s="1" t="str">
        <f>IFERROR(_xlfn.XLOOKUP($C575,Premier!J:J,Premier!K:K),"-")</f>
        <v>-</v>
      </c>
      <c r="L575" s="1" t="str">
        <f>IFERROR(_xlfn.XLOOKUP($C575,LaLiga!K:K,LaLiga!L:L),"-")</f>
        <v>-</v>
      </c>
      <c r="M575" s="1" t="str">
        <f>IFERROR(_xlfn.XLOOKUP($C575,SerieA!J:J,SerieA!K:K),"-")</f>
        <v>-</v>
      </c>
    </row>
    <row r="576" spans="1:13" x14ac:dyDescent="0.35">
      <c r="A576" s="3">
        <f t="shared" si="20"/>
        <v>45842</v>
      </c>
      <c r="B576" s="5">
        <f t="shared" si="32"/>
        <v>5</v>
      </c>
      <c r="C576" s="9">
        <f t="shared" si="22"/>
        <v>575</v>
      </c>
      <c r="D576" s="6" t="str" cm="1">
        <f t="array" ref="D576">IFERROR(INDEX(F576:M576, MATCH(TRUE, F576:M576&lt;&gt;"-",0)),"")</f>
        <v>[{order:"575",result:"PSG 1-0 Girona",playerday:"Paulo Gazzaniga",year:"2024", category:"Champions",prow:["PO","DF","DL"], pcolumn: ["ParisSG","Girona","startG"],ylink:"https://www.youtube.com/watch?v=NqXFQj2KgNE"}],</v>
      </c>
      <c r="E576" s="6" t="str">
        <f t="shared" si="30"/>
        <v>[{"order":"575","result":"PSG 1-0 Girona","playerday":"Paulo Gazzaniga","year":"2024", "category":"Champions","prow":["PO","DF","DL"], "pcolumn": ["ParisSG","Girona","startG"],"ylink":"https://www.youtube.com/watch?v=NqXFQj2KgNE"}],</v>
      </c>
      <c r="F576" s="1" t="str">
        <f>IFERROR(_xlfn.XLOOKUP(C576,Champions!J:J,Champions!K:K),"-")</f>
        <v>[{order:"575",result:"PSG 1-0 Girona",playerday:"Paulo Gazzaniga",year:"2024", category:"Champions",prow:["PO","DF","DL"], pcolumn: ["ParisSG","Girona","startG"],ylink:"https://www.youtube.com/watch?v=NqXFQj2KgNE"}],</v>
      </c>
      <c r="G576" s="1" t="str">
        <f>IFERROR(_xlfn.XLOOKUP($C576,EuropaL!J:J,EuropaL!K:K),"-")</f>
        <v>-</v>
      </c>
      <c r="H576" s="1" t="str">
        <f>IFERROR(_xlfn.XLOOKUP($C576,WC!J:J,WC!K:K),"-")</f>
        <v>-</v>
      </c>
      <c r="I576" s="1" t="str">
        <f>IFERROR(_xlfn.XLOOKUP($C576,EURO!J:J,EURO!K:K),"-")</f>
        <v>-</v>
      </c>
      <c r="J576" s="1" t="str">
        <f>IFERROR(_xlfn.XLOOKUP($C576,Other!J:J,Other!K:K),"-")</f>
        <v>-</v>
      </c>
      <c r="K576" s="1" t="str">
        <f>IFERROR(_xlfn.XLOOKUP($C576,Premier!J:J,Premier!K:K),"-")</f>
        <v>-</v>
      </c>
      <c r="L576" s="1" t="str">
        <f>IFERROR(_xlfn.XLOOKUP($C576,LaLiga!K:K,LaLiga!L:L),"-")</f>
        <v>-</v>
      </c>
      <c r="M576" s="1" t="str">
        <f>IFERROR(_xlfn.XLOOKUP($C576,SerieA!J:J,SerieA!K:K),"-")</f>
        <v>-</v>
      </c>
    </row>
    <row r="577" spans="1:13" x14ac:dyDescent="0.35">
      <c r="A577" s="3">
        <f t="shared" si="20"/>
        <v>45843</v>
      </c>
      <c r="B577" s="5">
        <f t="shared" si="32"/>
        <v>6</v>
      </c>
      <c r="C577" s="9">
        <f t="shared" si="22"/>
        <v>576</v>
      </c>
      <c r="D577" s="6" t="str" cm="1">
        <f t="array" ref="D577">IFERROR(INDEX(F577:M577, MATCH(TRUE, F577:M577&lt;&gt;"-",0)),"")</f>
        <v>[{order:"576",result:"Brighton 2-1 Liverpool",playerday:"",year:"2012", category:"Other",prow:["DL","DL","DL"], pcolumn: ["JAP","ENG","Liverpool"],ylink:"https://www.youtube.com/watch?v=1FCnbn6Fsdk"}],</v>
      </c>
      <c r="E577" s="6" t="str">
        <f t="shared" si="30"/>
        <v>[{"order":"576","result":"Brighton 2-1 Liverpool","playerday":"","year":"2012", "category":"Other","prow":["DL","DL","DL"], "pcolumn": ["JAP","ENG","Liverpool"],"ylink":"https://www.youtube.com/watch?v=1FCnbn6Fsdk"}],</v>
      </c>
      <c r="F577" s="1" t="str">
        <f>IFERROR(_xlfn.XLOOKUP(C577,Champions!J:J,Champions!K:K),"-")</f>
        <v>-</v>
      </c>
      <c r="G577" s="1" t="str">
        <f>IFERROR(_xlfn.XLOOKUP($C577,EuropaL!J:J,EuropaL!K:K),"-")</f>
        <v>-</v>
      </c>
      <c r="H577" s="1" t="str">
        <f>IFERROR(_xlfn.XLOOKUP($C577,WC!J:J,WC!K:K),"-")</f>
        <v>-</v>
      </c>
      <c r="I577" s="1" t="str">
        <f>IFERROR(_xlfn.XLOOKUP($C577,EURO!J:J,EURO!K:K),"-")</f>
        <v>-</v>
      </c>
      <c r="J577" s="1" t="str">
        <f>IFERROR(_xlfn.XLOOKUP($C577,Other!J:J,Other!K:K),"-")</f>
        <v>[{order:"576",result:"Brighton 2-1 Liverpool",playerday:"",year:"2012", category:"Other",prow:["DL","DL","DL"], pcolumn: ["JAP","ENG","Liverpool"],ylink:"https://www.youtube.com/watch?v=1FCnbn6Fsdk"}],</v>
      </c>
      <c r="K577" s="1" t="str">
        <f>IFERROR(_xlfn.XLOOKUP($C577,Premier!J:J,Premier!K:K),"-")</f>
        <v>-</v>
      </c>
      <c r="L577" s="1" t="str">
        <f>IFERROR(_xlfn.XLOOKUP($C577,LaLiga!K:K,LaLiga!L:L),"-")</f>
        <v>-</v>
      </c>
      <c r="M577" s="1" t="str">
        <f>IFERROR(_xlfn.XLOOKUP($C577,SerieA!J:J,SerieA!K:K),"-")</f>
        <v>-</v>
      </c>
    </row>
    <row r="578" spans="1:13" x14ac:dyDescent="0.35">
      <c r="A578" s="3">
        <f t="shared" ref="A578:A641" si="33">A577+1</f>
        <v>45844</v>
      </c>
      <c r="B578" s="5">
        <f t="shared" si="32"/>
        <v>7</v>
      </c>
      <c r="C578" s="9">
        <f t="shared" ref="C578:C641" si="34">C577+1</f>
        <v>577</v>
      </c>
      <c r="D578" s="6" t="str" cm="1">
        <f t="array" ref="D578">IFERROR(INDEX(F578:M578, MATCH(TRUE, F578:M578&lt;&gt;"-",0)),"")</f>
        <v>[{order:"577",result:"Atalanta 3-0 Leverkusen",playerday:"Ademola Lookman",year:"2024", category:"Other",prow:["DL","startA","EuropaWin"], pcolumn: ["NIG","ITA","GER"],ylink:"https://www.youtube.com/watch?v=YOJPjwEfhb0"}],</v>
      </c>
      <c r="E578" s="6" t="str">
        <f t="shared" si="30"/>
        <v>[{"order":"577","result":"Atalanta 3-0 Leverkusen","playerday":"Ademola Lookman","year":"2024", "category":"Other","prow":["DL","startA","EuropaWin"], "pcolumn": ["NIG","ITA","GER"],"ylink":"https://www.youtube.com/watch?v=YOJPjwEfhb0"}],</v>
      </c>
      <c r="F578" s="1" t="str">
        <f>IFERROR(_xlfn.XLOOKUP(C578,Champions!J:J,Champions!K:K),"-")</f>
        <v>-</v>
      </c>
      <c r="G578" s="1" t="str">
        <f>IFERROR(_xlfn.XLOOKUP($C578,EuropaL!J:J,EuropaL!K:K),"-")</f>
        <v>-</v>
      </c>
      <c r="H578" s="1" t="str">
        <f>IFERROR(_xlfn.XLOOKUP($C578,WC!J:J,WC!K:K),"-")</f>
        <v>-</v>
      </c>
      <c r="I578" s="1" t="str">
        <f>IFERROR(_xlfn.XLOOKUP($C578,EURO!J:J,EURO!K:K),"-")</f>
        <v>-</v>
      </c>
      <c r="J578" s="1" t="str">
        <f>IFERROR(_xlfn.XLOOKUP($C578,Other!J:J,Other!K:K),"-")</f>
        <v>[{order:"577",result:"Atalanta 3-0 Leverkusen",playerday:"Ademola Lookman",year:"2024", category:"Other",prow:["DL","startA","EuropaWin"], pcolumn: ["NIG","ITA","GER"],ylink:"https://www.youtube.com/watch?v=YOJPjwEfhb0"}],</v>
      </c>
      <c r="K578" s="1" t="str">
        <f>IFERROR(_xlfn.XLOOKUP($C578,Premier!J:J,Premier!K:K),"-")</f>
        <v>-</v>
      </c>
      <c r="L578" s="1" t="str">
        <f>IFERROR(_xlfn.XLOOKUP($C578,LaLiga!K:K,LaLiga!L:L),"-")</f>
        <v>-</v>
      </c>
      <c r="M578" s="1" t="str">
        <f>IFERROR(_xlfn.XLOOKUP($C578,SerieA!J:J,SerieA!K:K),"-")</f>
        <v>-</v>
      </c>
    </row>
    <row r="579" spans="1:13" x14ac:dyDescent="0.35">
      <c r="A579" s="3">
        <f t="shared" si="33"/>
        <v>45845</v>
      </c>
      <c r="B579" s="5">
        <f t="shared" si="32"/>
        <v>1</v>
      </c>
      <c r="C579" s="9">
        <f t="shared" si="34"/>
        <v>578</v>
      </c>
      <c r="D579" s="6" t="str" cm="1">
        <f t="array" ref="D579">IFERROR(INDEX(F579:M579, MATCH(TRUE, F579:M579&lt;&gt;"-",0)),"")</f>
        <v>[{order:"578",result:"Athletic 1-1 Mallorca",playerday:"",year:"2024", category:"Other",prow:["DL","CC","PO"], pcolumn: ["Athletic","Mallorca","ESP"],ylink:"https://www.youtube.com/watch?v=p8KTOwl7QGo"}],</v>
      </c>
      <c r="E579" s="6" t="str">
        <f t="shared" ref="E579:E642" si="35">SUBSTITUTE(SUBSTITUTE(SUBSTITUTE(SUBSTITUTE(SUBSTITUTE(SUBSTITUTE(SUBSTITUTE(SUBSTITUTE(D579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>[{"order":"578","result":"Athletic 1-1 Mallorca","playerday":"","year":"2024", "category":"Other","prow":["DL","CC","PO"], "pcolumn": ["Athletic","Mallorca","ESP"],"ylink":"https://www.youtube.com/watch?v=p8KTOwl7QGo"}],</v>
      </c>
      <c r="F579" s="1" t="str">
        <f>IFERROR(_xlfn.XLOOKUP(C579,Champions!J:J,Champions!K:K),"-")</f>
        <v>-</v>
      </c>
      <c r="G579" s="1" t="str">
        <f>IFERROR(_xlfn.XLOOKUP($C579,EuropaL!J:J,EuropaL!K:K),"-")</f>
        <v>-</v>
      </c>
      <c r="H579" s="1" t="str">
        <f>IFERROR(_xlfn.XLOOKUP($C579,WC!J:J,WC!K:K),"-")</f>
        <v>-</v>
      </c>
      <c r="I579" s="1" t="str">
        <f>IFERROR(_xlfn.XLOOKUP($C579,EURO!J:J,EURO!K:K),"-")</f>
        <v>-</v>
      </c>
      <c r="J579" s="1" t="str">
        <f>IFERROR(_xlfn.XLOOKUP($C579,Other!J:J,Other!K:K),"-")</f>
        <v>[{order:"578",result:"Athletic 1-1 Mallorca",playerday:"",year:"2024", category:"Other",prow:["DL","CC","PO"], pcolumn: ["Athletic","Mallorca","ESP"],ylink:"https://www.youtube.com/watch?v=p8KTOwl7QGo"}],</v>
      </c>
      <c r="K579" s="1" t="str">
        <f>IFERROR(_xlfn.XLOOKUP($C579,Premier!J:J,Premier!K:K),"-")</f>
        <v>-</v>
      </c>
      <c r="L579" s="1" t="str">
        <f>IFERROR(_xlfn.XLOOKUP($C579,LaLiga!K:K,LaLiga!L:L),"-")</f>
        <v>-</v>
      </c>
      <c r="M579" s="1" t="str">
        <f>IFERROR(_xlfn.XLOOKUP($C579,SerieA!J:J,SerieA!K:K),"-")</f>
        <v>-</v>
      </c>
    </row>
    <row r="580" spans="1:13" x14ac:dyDescent="0.35">
      <c r="A580" s="739">
        <f t="shared" si="33"/>
        <v>45846</v>
      </c>
      <c r="B580" s="5">
        <f t="shared" si="32"/>
        <v>2</v>
      </c>
      <c r="C580" s="9">
        <f t="shared" si="34"/>
        <v>579</v>
      </c>
      <c r="D580" s="6" t="str" cm="1">
        <f t="array" ref="D580">IFERROR(INDEX(F580:M580, MATCH(TRUE, F580:M580&lt;&gt;"-",0)),"")</f>
        <v>[{order:"579",result:"R. Madrid 2-0 Atletico",playerday:"Ronaldo Nazario",year:"2003", category:"LaLiga",prow:["es0005","Played WC 2002","Milan"], pcolumn: ["Real Madrid","BRA","Inter"],ylink:"https://www.youtube.com/watch?v=5eCwn-k8UE0"}],</v>
      </c>
      <c r="E580" s="6" t="str">
        <f t="shared" si="35"/>
        <v>[{"order":"579","result":"R. Madrid 2-0 Atletico","playerday":"Ronaldo Nazario","year":"2003", "category":"LaLiga","prow":["es0005","Played WC 2002","Milan"], "pcolumn": ["Real Madrid","BRA","Inter"],"ylink":"https://www.youtube.com/watch?v=5eCwn-k8UE0"}],</v>
      </c>
      <c r="F580" s="1" t="str">
        <f>IFERROR(_xlfn.XLOOKUP(C580,Champions!J:J,Champions!K:K),"-")</f>
        <v>-</v>
      </c>
      <c r="G580" s="1" t="str">
        <f>IFERROR(_xlfn.XLOOKUP($C580,EuropaL!J:J,EuropaL!K:K),"-")</f>
        <v>-</v>
      </c>
      <c r="H580" s="1" t="str">
        <f>IFERROR(_xlfn.XLOOKUP($C580,WC!J:J,WC!K:K),"-")</f>
        <v>-</v>
      </c>
      <c r="I580" s="1" t="str">
        <f>IFERROR(_xlfn.XLOOKUP($C580,EURO!J:J,EURO!K:K),"-")</f>
        <v>-</v>
      </c>
      <c r="J580" s="1" t="str">
        <f>IFERROR(_xlfn.XLOOKUP($C580,Other!J:J,Other!K:K),"-")</f>
        <v>-</v>
      </c>
      <c r="K580" s="1" t="str">
        <f>IFERROR(_xlfn.XLOOKUP($C580,Premier!J:J,Premier!K:K),"-")</f>
        <v>-</v>
      </c>
      <c r="L580" s="1" t="str">
        <f>IFERROR(_xlfn.XLOOKUP($C580,LaLiga!K:K,LaLiga!L:L),"-")</f>
        <v>[{order:"579",result:"R. Madrid 2-0 Atletico",playerday:"Ronaldo Nazario",year:"2003", category:"LaLiga",prow:["es0005","Played WC 2002","Milan"], pcolumn: ["Real Madrid","BRA","Inter"],ylink:"https://www.youtube.com/watch?v=5eCwn-k8UE0"}],</v>
      </c>
      <c r="M580" s="1" t="str">
        <f>IFERROR(_xlfn.XLOOKUP($C580,SerieA!J:J,SerieA!K:K),"-")</f>
        <v>-</v>
      </c>
    </row>
    <row r="581" spans="1:13" x14ac:dyDescent="0.35">
      <c r="A581" s="3">
        <f t="shared" si="33"/>
        <v>45847</v>
      </c>
      <c r="B581" s="5">
        <f t="shared" si="32"/>
        <v>3</v>
      </c>
      <c r="C581" s="9">
        <f t="shared" si="34"/>
        <v>580</v>
      </c>
      <c r="D581" s="6" t="str" cm="1">
        <f t="array" ref="D581">IFERROR(INDEX(F581:M581, MATCH(TRUE, F581:M581&lt;&gt;"-",0)),"")</f>
        <v>[{order:"580",result:"Sporting 0-2 Rangers",playerday:"Steven Whittaker",year:"2008", category:"Europa League",prow:["DL","CC","DF"], pcolumn: ["Sporting","Rangers","EuropaWin"],ylink:"https://www.youtube.com/watch?v=o0LZxgO2HAM"}],</v>
      </c>
      <c r="E581" s="6" t="str">
        <f t="shared" si="35"/>
        <v>[{"order":"580","result":"Sporting 0-2 Rangers","playerday":"Steven Whittaker","year":"2008", "category":"Europa League","prow":["DL","CC","DF"], "pcolumn": ["Sporting","Rangers","EuropaWin"],"ylink":"https://www.youtube.com/watch?v=o0LZxgO2HAM"}],</v>
      </c>
      <c r="F581" s="1" t="str">
        <f>IFERROR(_xlfn.XLOOKUP(C581,Champions!J:J,Champions!K:K),"-")</f>
        <v>-</v>
      </c>
      <c r="G581" s="1" t="str">
        <f>IFERROR(_xlfn.XLOOKUP($C581,EuropaL!J:J,EuropaL!K:K),"-")</f>
        <v>[{order:"580",result:"Sporting 0-2 Rangers",playerday:"Steven Whittaker",year:"2008", category:"Europa League",prow:["DL","CC","DF"], pcolumn: ["Sporting","Rangers","EuropaWin"],ylink:"https://www.youtube.com/watch?v=o0LZxgO2HAM"}],</v>
      </c>
      <c r="H581" s="1" t="str">
        <f>IFERROR(_xlfn.XLOOKUP($C581,WC!J:J,WC!K:K),"-")</f>
        <v>-</v>
      </c>
      <c r="I581" s="1" t="str">
        <f>IFERROR(_xlfn.XLOOKUP($C581,EURO!J:J,EURO!K:K),"-")</f>
        <v>-</v>
      </c>
      <c r="J581" s="1" t="str">
        <f>IFERROR(_xlfn.XLOOKUP($C581,Other!J:J,Other!K:K),"-")</f>
        <v>-</v>
      </c>
      <c r="K581" s="1" t="str">
        <f>IFERROR(_xlfn.XLOOKUP($C581,Premier!J:J,Premier!K:K),"-")</f>
        <v>-</v>
      </c>
      <c r="L581" s="1" t="str">
        <f>IFERROR(_xlfn.XLOOKUP($C581,LaLiga!K:K,LaLiga!L:L),"-")</f>
        <v>-</v>
      </c>
      <c r="M581" s="1" t="str">
        <f>IFERROR(_xlfn.XLOOKUP($C581,SerieA!J:J,SerieA!K:K),"-")</f>
        <v>-</v>
      </c>
    </row>
    <row r="582" spans="1:13" x14ac:dyDescent="0.35">
      <c r="A582" s="3">
        <f t="shared" si="33"/>
        <v>45848</v>
      </c>
      <c r="B582" s="5">
        <f t="shared" si="32"/>
        <v>4</v>
      </c>
      <c r="C582" s="9">
        <f t="shared" si="34"/>
        <v>581</v>
      </c>
      <c r="D582" s="6" t="str" cm="1">
        <f t="array" ref="D582">IFERROR(INDEX(F582:M582, MATCH(TRUE, F582:M582&lt;&gt;"-",0)),"")</f>
        <v>[{order:"581",result:"Zaragoza 2-1 Arsenal",playerday:"",year:"1995", category:"Other",prow:["CC","DF","DL"], pcolumn: ["Zaragoza","Arsenal","ESP"],ylink:"https://www.youtube.com/watch?v=mstUO7k2dk0"}],</v>
      </c>
      <c r="E582" s="6" t="str">
        <f t="shared" si="35"/>
        <v>[{"order":"581","result":"Zaragoza 2-1 Arsenal","playerday":"","year":"1995", "category":"Other","prow":["CC","DF","DL"], "pcolumn": ["Zaragoza","Arsenal","ESP"],"ylink":"https://www.youtube.com/watch?v=mstUO7k2dk0"}],</v>
      </c>
      <c r="F582" s="1" t="str">
        <f>IFERROR(_xlfn.XLOOKUP(C582,Champions!J:J,Champions!K:K),"-")</f>
        <v>-</v>
      </c>
      <c r="G582" s="1" t="str">
        <f>IFERROR(_xlfn.XLOOKUP($C582,EuropaL!J:J,EuropaL!K:K),"-")</f>
        <v>-</v>
      </c>
      <c r="H582" s="1" t="str">
        <f>IFERROR(_xlfn.XLOOKUP($C582,WC!J:J,WC!K:K),"-")</f>
        <v>-</v>
      </c>
      <c r="I582" s="1" t="str">
        <f>IFERROR(_xlfn.XLOOKUP($C582,EURO!J:J,EURO!K:K),"-")</f>
        <v>-</v>
      </c>
      <c r="J582" s="1" t="str">
        <f>IFERROR(_xlfn.XLOOKUP($C582,Other!J:J,Other!K:K),"-")</f>
        <v>[{order:"581",result:"Zaragoza 2-1 Arsenal",playerday:"",year:"1995", category:"Other",prow:["CC","DF","DL"], pcolumn: ["Zaragoza","Arsenal","ESP"],ylink:"https://www.youtube.com/watch?v=mstUO7k2dk0"}],</v>
      </c>
      <c r="K582" s="1" t="str">
        <f>IFERROR(_xlfn.XLOOKUP($C582,Premier!J:J,Premier!K:K),"-")</f>
        <v>-</v>
      </c>
      <c r="L582" s="1" t="str">
        <f>IFERROR(_xlfn.XLOOKUP($C582,LaLiga!K:K,LaLiga!L:L),"-")</f>
        <v>-</v>
      </c>
      <c r="M582" s="1" t="str">
        <f>IFERROR(_xlfn.XLOOKUP($C582,SerieA!J:J,SerieA!K:K),"-")</f>
        <v>-</v>
      </c>
    </row>
    <row r="583" spans="1:13" x14ac:dyDescent="0.35">
      <c r="A583" s="739">
        <f t="shared" si="33"/>
        <v>45849</v>
      </c>
      <c r="B583" s="5">
        <f t="shared" si="32"/>
        <v>5</v>
      </c>
      <c r="C583" s="9">
        <f t="shared" si="34"/>
        <v>582</v>
      </c>
      <c r="D583" s="6" t="str" cm="1">
        <f t="array" ref="D583">IFERROR(INDEX(F583:M583, MATCH(TRUE, F583:M583&lt;&gt;"-",0)),"")</f>
        <v>[{order:"582",result:"Juventus 2-3 Fiorentina",playerday:"Dani Osvaldo",year:"2008", category:"SerieA",prow:["it0510","ITA","SerieAWin"], pcolumn: ["Fiorentina","Roma","Juventus"],ylink:"https://www.youtube.com/watch?v=d96TD0nr7zI"}],</v>
      </c>
      <c r="E583" s="6" t="str">
        <f t="shared" si="35"/>
        <v>[{"order":"582","result":"Juventus 2-3 Fiorentina","playerday":"Dani Osvaldo","year":"2008", "category":"SerieA","prow":["it0510","ITA","SerieAWin"], "pcolumn": ["Fiorentina","Roma","Juventus"],"ylink":"https://www.youtube.com/watch?v=d96TD0nr7zI"}],</v>
      </c>
      <c r="F583" s="1" t="str">
        <f>IFERROR(_xlfn.XLOOKUP(C583,Champions!J:J,Champions!K:K),"-")</f>
        <v>-</v>
      </c>
      <c r="G583" s="1" t="str">
        <f>IFERROR(_xlfn.XLOOKUP($C583,EuropaL!J:J,EuropaL!K:K),"-")</f>
        <v>-</v>
      </c>
      <c r="H583" s="1" t="str">
        <f>IFERROR(_xlfn.XLOOKUP($C583,WC!J:J,WC!K:K),"-")</f>
        <v>-</v>
      </c>
      <c r="I583" s="1" t="str">
        <f>IFERROR(_xlfn.XLOOKUP($C583,EURO!J:J,EURO!K:K),"-")</f>
        <v>-</v>
      </c>
      <c r="J583" s="1" t="str">
        <f>IFERROR(_xlfn.XLOOKUP($C583,Other!J:J,Other!K:K),"-")</f>
        <v>-</v>
      </c>
      <c r="K583" s="1" t="str">
        <f>IFERROR(_xlfn.XLOOKUP($C583,Premier!J:J,Premier!K:K),"-")</f>
        <v>-</v>
      </c>
      <c r="L583" s="1" t="str">
        <f>IFERROR(_xlfn.XLOOKUP($C583,LaLiga!K:K,LaLiga!L:L),"-")</f>
        <v>-</v>
      </c>
      <c r="M583" s="1" t="str">
        <f>IFERROR(_xlfn.XLOOKUP($C583,SerieA!J:J,SerieA!K:K),"-")</f>
        <v>[{order:"582",result:"Juventus 2-3 Fiorentina",playerday:"Dani Osvaldo",year:"2008", category:"SerieA",prow:["it0510","ITA","SerieAWin"], pcolumn: ["Fiorentina","Roma","Juventus"],ylink:"https://www.youtube.com/watch?v=d96TD0nr7zI"}],</v>
      </c>
    </row>
    <row r="584" spans="1:13" x14ac:dyDescent="0.35">
      <c r="A584" s="3">
        <f t="shared" si="33"/>
        <v>45850</v>
      </c>
      <c r="B584" s="5">
        <f t="shared" si="32"/>
        <v>6</v>
      </c>
      <c r="C584" s="9">
        <f t="shared" si="34"/>
        <v>583</v>
      </c>
      <c r="D584" s="6" t="str" cm="1">
        <f t="array" ref="D584">IFERROR(INDEX(F584:M584, MATCH(TRUE, F584:M584&lt;&gt;"-",0)),"")</f>
        <v>[{order:"583",result:"Middlesbrough 4-1 Basel",playerday:"",year:"2006", category:"Europa League",prow:["DF","CC","DL"], pcolumn: ["ENG","SUI","EuropaWin"],ylink:"https://www.youtube.com/watch?v=_J-RQTCgKNk"}],</v>
      </c>
      <c r="E584" s="6" t="str">
        <f t="shared" si="35"/>
        <v>[{"order":"583","result":"Middlesbrough 4-1 Basel","playerday":"","year":"2006", "category":"Europa League","prow":["DF","CC","DL"], "pcolumn": ["ENG","SUI","EuropaWin"],"ylink":"https://www.youtube.com/watch?v=_J-RQTCgKNk"}],</v>
      </c>
      <c r="F584" s="1" t="str">
        <f>IFERROR(_xlfn.XLOOKUP(C584,Champions!J:J,Champions!K:K),"-")</f>
        <v>-</v>
      </c>
      <c r="G584" s="1" t="str">
        <f>IFERROR(_xlfn.XLOOKUP($C584,EuropaL!J:J,EuropaL!K:K),"-")</f>
        <v>[{order:"583",result:"Middlesbrough 4-1 Basel",playerday:"",year:"2006", category:"Europa League",prow:["DF","CC","DL"], pcolumn: ["ENG","SUI","EuropaWin"],ylink:"https://www.youtube.com/watch?v=_J-RQTCgKNk"}],</v>
      </c>
      <c r="H584" s="1" t="str">
        <f>IFERROR(_xlfn.XLOOKUP($C584,WC!J:J,WC!K:K),"-")</f>
        <v>-</v>
      </c>
      <c r="I584" s="1" t="str">
        <f>IFERROR(_xlfn.XLOOKUP($C584,EURO!J:J,EURO!K:K),"-")</f>
        <v>-</v>
      </c>
      <c r="J584" s="1" t="str">
        <f>IFERROR(_xlfn.XLOOKUP($C584,Other!J:J,Other!K:K),"-")</f>
        <v>-</v>
      </c>
      <c r="K584" s="1" t="str">
        <f>IFERROR(_xlfn.XLOOKUP($C584,Premier!J:J,Premier!K:K),"-")</f>
        <v>-</v>
      </c>
      <c r="L584" s="1" t="str">
        <f>IFERROR(_xlfn.XLOOKUP($C584,LaLiga!K:K,LaLiga!L:L),"-")</f>
        <v>-</v>
      </c>
      <c r="M584" s="1" t="str">
        <f>IFERROR(_xlfn.XLOOKUP($C584,SerieA!J:J,SerieA!K:K),"-")</f>
        <v>-</v>
      </c>
    </row>
    <row r="585" spans="1:13" x14ac:dyDescent="0.35">
      <c r="A585" s="3">
        <f t="shared" si="33"/>
        <v>45851</v>
      </c>
      <c r="B585" s="5">
        <f t="shared" si="32"/>
        <v>7</v>
      </c>
      <c r="C585" s="9">
        <f t="shared" si="34"/>
        <v>584</v>
      </c>
      <c r="D585" s="6" t="str" cm="1">
        <f t="array" ref="D585">IFERROR(INDEX(F585:M585, MATCH(TRUE, F585:M585&lt;&gt;"-",0)),"")</f>
        <v>[{order:"584",result:"Barcelona 2-1 R. Madrid",playerday:"Jérémy Mathieu",year:"2015", category:"LaLiga",prow:["Barcelona","es1015","Real Madrid"], pcolumn: ["FRA","URU","Sporting"],ylink:"https://www.youtube.com/watch?v=gOXaDvhaoXw"}],</v>
      </c>
      <c r="E585" s="6" t="str">
        <f t="shared" si="35"/>
        <v>[{"order":"584","result":"Barcelona 2-1 R. Madrid","playerday":"Jérémy Mathieu","year":"2015", "category":"LaLiga","prow":["Barcelona","es1015","Real Madrid"], "pcolumn": ["FRA","URU","Sporting"],"ylink":"https://www.youtube.com/watch?v=gOXaDvhaoXw"}],</v>
      </c>
      <c r="F585" s="1" t="str">
        <f>IFERROR(_xlfn.XLOOKUP(C585,Champions!J:J,Champions!K:K),"-")</f>
        <v>-</v>
      </c>
      <c r="G585" s="1" t="str">
        <f>IFERROR(_xlfn.XLOOKUP($C585,EuropaL!J:J,EuropaL!K:K),"-")</f>
        <v>-</v>
      </c>
      <c r="H585" s="1" t="str">
        <f>IFERROR(_xlfn.XLOOKUP($C585,WC!J:J,WC!K:K),"-")</f>
        <v>-</v>
      </c>
      <c r="I585" s="1" t="str">
        <f>IFERROR(_xlfn.XLOOKUP($C585,EURO!J:J,EURO!K:K),"-")</f>
        <v>-</v>
      </c>
      <c r="J585" s="1" t="str">
        <f>IFERROR(_xlfn.XLOOKUP($C585,Other!J:J,Other!K:K),"-")</f>
        <v>-</v>
      </c>
      <c r="K585" s="1" t="str">
        <f>IFERROR(_xlfn.XLOOKUP($C585,Premier!J:J,Premier!K:K),"-")</f>
        <v>-</v>
      </c>
      <c r="L585" s="1" t="str">
        <f>IFERROR(_xlfn.XLOOKUP($C585,LaLiga!K:K,LaLiga!L:L),"-")</f>
        <v>[{order:"584",result:"Barcelona 2-1 R. Madrid",playerday:"Jérémy Mathieu",year:"2015", category:"LaLiga",prow:["Barcelona","es1015","Real Madrid"], pcolumn: ["FRA","URU","Sporting"],ylink:"https://www.youtube.com/watch?v=gOXaDvhaoXw"}],</v>
      </c>
      <c r="M585" s="1" t="str">
        <f>IFERROR(_xlfn.XLOOKUP($C585,SerieA!J:J,SerieA!K:K),"-")</f>
        <v>-</v>
      </c>
    </row>
    <row r="586" spans="1:13" x14ac:dyDescent="0.35">
      <c r="A586" s="3">
        <f t="shared" si="33"/>
        <v>45852</v>
      </c>
      <c r="B586" s="5">
        <f t="shared" si="32"/>
        <v>1</v>
      </c>
      <c r="C586" s="9">
        <f t="shared" si="34"/>
        <v>585</v>
      </c>
      <c r="D586" s="6" t="str" cm="1">
        <f t="array" ref="D586">IFERROR(INDEX(F586:M586, MATCH(TRUE, F586:M586&lt;&gt;"-",0)),"")</f>
        <v>[{order:"585",result:"Barcelona 2-4 Girona",playerday:"Cristhian Stuani",year:"2023", category:"LaLiga",prow:["DL","DF","CC"], pcolumn: ["Barcelona","Girona","ESP"],ylink:"https://www.youtube.com/watch?v=XFvVgpeqi5M"}],</v>
      </c>
      <c r="E586" s="6" t="str">
        <f t="shared" si="35"/>
        <v>[{"order":"585","result":"Barcelona 2-4 Girona","playerday":"Cristhian Stuani","year":"2023", "category":"LaLiga","prow":["DL","DF","CC"], "pcolumn": ["Barcelona","Girona","ESP"],"ylink":"https://www.youtube.com/watch?v=XFvVgpeqi5M"}],</v>
      </c>
      <c r="F586" s="1" t="str">
        <f>IFERROR(_xlfn.XLOOKUP(C586,Champions!J:J,Champions!K:K),"-")</f>
        <v>-</v>
      </c>
      <c r="G586" s="1" t="str">
        <f>IFERROR(_xlfn.XLOOKUP($C586,EuropaL!J:J,EuropaL!K:K),"-")</f>
        <v>-</v>
      </c>
      <c r="H586" s="1" t="str">
        <f>IFERROR(_xlfn.XLOOKUP($C586,WC!J:J,WC!K:K),"-")</f>
        <v>-</v>
      </c>
      <c r="I586" s="1" t="str">
        <f>IFERROR(_xlfn.XLOOKUP($C586,EURO!J:J,EURO!K:K),"-")</f>
        <v>-</v>
      </c>
      <c r="J586" s="1" t="str">
        <f>IFERROR(_xlfn.XLOOKUP($C586,Other!J:J,Other!K:K),"-")</f>
        <v>-</v>
      </c>
      <c r="K586" s="1" t="str">
        <f>IFERROR(_xlfn.XLOOKUP($C586,Premier!J:J,Premier!K:K),"-")</f>
        <v>-</v>
      </c>
      <c r="L586" s="1" t="str">
        <f>IFERROR(_xlfn.XLOOKUP($C586,LaLiga!K:K,LaLiga!L:L),"-")</f>
        <v>[{order:"585",result:"Barcelona 2-4 Girona",playerday:"Cristhian Stuani",year:"2023", category:"LaLiga",prow:["DL","DF","CC"], pcolumn: ["Barcelona","Girona","ESP"],ylink:"https://www.youtube.com/watch?v=XFvVgpeqi5M"}],</v>
      </c>
      <c r="M586" s="1" t="str">
        <f>IFERROR(_xlfn.XLOOKUP($C586,SerieA!J:J,SerieA!K:K),"-")</f>
        <v>-</v>
      </c>
    </row>
    <row r="587" spans="1:13" x14ac:dyDescent="0.35">
      <c r="A587" s="739">
        <f t="shared" si="33"/>
        <v>45853</v>
      </c>
      <c r="B587" s="5">
        <f t="shared" si="32"/>
        <v>2</v>
      </c>
      <c r="C587" s="9">
        <f t="shared" si="34"/>
        <v>586</v>
      </c>
      <c r="D587" s="6" t="str" cm="1">
        <f t="array" ref="D587">IFERROR(INDEX(F587:M587, MATCH(TRUE, F587:M587&lt;&gt;"-",0)),"")</f>
        <v>[{order:"586",result:"Everton 4-0 Man City",playerday:"Tom Davies",year:"2017", category:"Premier League",prow:["ENG","ENG","ENG"], pcolumn: ["Everton","noprem","namehas_Tom"],ylink:"https://www.youtube.com/watch?v=POQo0A3vTWw"}],</v>
      </c>
      <c r="E587" s="6" t="str">
        <f t="shared" si="35"/>
        <v>[{"order":"586","result":"Everton 4-0 Man City","playerday":"Tom Davies","year":"2017", "category":"Premier League","prow":["ENG","ENG","ENG"], "pcolumn": ["Everton","noprem","namehas_Tom"],"ylink":"https://www.youtube.com/watch?v=POQo0A3vTWw"}],</v>
      </c>
      <c r="F587" s="1" t="str">
        <f>IFERROR(_xlfn.XLOOKUP(C587,Champions!J:J,Champions!K:K),"-")</f>
        <v>-</v>
      </c>
      <c r="G587" s="1" t="str">
        <f>IFERROR(_xlfn.XLOOKUP($C587,EuropaL!J:J,EuropaL!K:K),"-")</f>
        <v>-</v>
      </c>
      <c r="H587" s="1" t="str">
        <f>IFERROR(_xlfn.XLOOKUP($C587,WC!J:J,WC!K:K),"-")</f>
        <v>-</v>
      </c>
      <c r="I587" s="1" t="str">
        <f>IFERROR(_xlfn.XLOOKUP($C587,EURO!J:J,EURO!K:K),"-")</f>
        <v>-</v>
      </c>
      <c r="J587" s="1" t="str">
        <f>IFERROR(_xlfn.XLOOKUP($C587,Other!J:J,Other!K:K),"-")</f>
        <v>-</v>
      </c>
      <c r="K587" s="1" t="str">
        <f>IFERROR(_xlfn.XLOOKUP($C587,Premier!J:J,Premier!K:K),"-")</f>
        <v>[{order:"586",result:"Everton 4-0 Man City",playerday:"Tom Davies",year:"2017", category:"Premier League",prow:["ENG","ENG","ENG"], pcolumn: ["Everton","noprem","namehas_Tom"],ylink:"https://www.youtube.com/watch?v=POQo0A3vTWw"}],</v>
      </c>
      <c r="L587" s="1" t="str">
        <f>IFERROR(_xlfn.XLOOKUP($C587,LaLiga!K:K,LaLiga!L:L),"-")</f>
        <v>-</v>
      </c>
      <c r="M587" s="1" t="str">
        <f>IFERROR(_xlfn.XLOOKUP($C587,SerieA!J:J,SerieA!K:K),"-")</f>
        <v>-</v>
      </c>
    </row>
    <row r="588" spans="1:13" x14ac:dyDescent="0.35">
      <c r="A588" s="739">
        <f t="shared" si="33"/>
        <v>45854</v>
      </c>
      <c r="B588" s="5">
        <f t="shared" si="32"/>
        <v>3</v>
      </c>
      <c r="C588" s="9">
        <f t="shared" si="34"/>
        <v>587</v>
      </c>
      <c r="D588" s="6" t="str" cm="1">
        <f t="array" ref="D588">IFERROR(INDEX(F588:M588, MATCH(TRUE, F588:M588&lt;&gt;"-",0)),"")</f>
        <v>[{order:"587",result:"Arsenal 4-1 Norwich",playerday:"Jack Wilshere",year:"2013", category:"Premier League",prow:["ENG","CC","namehas_W"], pcolumn: ["Arsenal_goals_1-20","Arsenal_assists_1-30","Arsenal_matches_40-400"],ylink:"https://youtu.be/9YGyP4ObC-U?si=4zfVulFr_qoP2-BE&amp;t=518"}],</v>
      </c>
      <c r="E588" s="6" t="str">
        <f t="shared" si="35"/>
        <v>[{"order":"587","result":"Arsenal 4-1 Norwich","playerday":"Jack Wilshere","year":"2013", "category":"Premier League","prow":["ENG","CC","namehas_W"], "pcolumn": ["Arsenal_goals_1-20","Arsenal_assists_1-30","Arsenal_matches_40-400"],"ylink":"https://youtu.be/9YGyP4ObC-U?si=4zfVulFr_qoP2-BE&amp;t=518"}],</v>
      </c>
      <c r="F588" s="1" t="str">
        <f>IFERROR(_xlfn.XLOOKUP(C588,Champions!J:J,Champions!K:K),"-")</f>
        <v>-</v>
      </c>
      <c r="G588" s="1" t="str">
        <f>IFERROR(_xlfn.XLOOKUP($C588,EuropaL!J:J,EuropaL!K:K),"-")</f>
        <v>-</v>
      </c>
      <c r="H588" s="1" t="str">
        <f>IFERROR(_xlfn.XLOOKUP($C588,WC!J:J,WC!K:K),"-")</f>
        <v>-</v>
      </c>
      <c r="I588" s="1" t="str">
        <f>IFERROR(_xlfn.XLOOKUP($C588,EURO!J:J,EURO!K:K),"-")</f>
        <v>-</v>
      </c>
      <c r="J588" s="1" t="str">
        <f>IFERROR(_xlfn.XLOOKUP($C588,Other!J:J,Other!K:K),"-")</f>
        <v>-</v>
      </c>
      <c r="K588" s="1" t="str">
        <f>IFERROR(_xlfn.XLOOKUP($C588,Premier!J:J,Premier!K:K),"-")</f>
        <v>[{order:"587",result:"Arsenal 4-1 Norwich",playerday:"Jack Wilshere",year:"2013", category:"Premier League",prow:["ENG","CC","namehas_W"], pcolumn: ["Arsenal_goals_1-20","Arsenal_assists_1-30","Arsenal_matches_40-400"],ylink:"https://youtu.be/9YGyP4ObC-U?si=4zfVulFr_qoP2-BE&amp;t=518"}],</v>
      </c>
      <c r="L588" s="1" t="str">
        <f>IFERROR(_xlfn.XLOOKUP($C588,LaLiga!K:K,LaLiga!L:L),"-")</f>
        <v>-</v>
      </c>
      <c r="M588" s="1" t="str">
        <f>IFERROR(_xlfn.XLOOKUP($C588,SerieA!J:J,SerieA!K:K),"-")</f>
        <v>-</v>
      </c>
    </row>
    <row r="589" spans="1:13" x14ac:dyDescent="0.35">
      <c r="A589" s="739">
        <f t="shared" si="33"/>
        <v>45855</v>
      </c>
      <c r="B589" s="5">
        <f t="shared" si="32"/>
        <v>4</v>
      </c>
      <c r="C589" s="9">
        <f t="shared" si="34"/>
        <v>588</v>
      </c>
      <c r="D589" s="6" t="str" cm="1">
        <f t="array" ref="D589">IFERROR(INDEX(F589:M589, MATCH(TRUE, F589:M589&lt;&gt;"-",0)),"")</f>
        <v>[{order:"588",result:"Roma 1-2 Fiorentina",playerday:"Stevan Jovetić",year:"2012", category:"SerieA",prow:["NoWorl","DL","namehas_J"], pcolumn: ["Fiorentina","Man City","Sevilla"],ylink:"https://www.youtube.com/watch?v=sGlaZZ748lA"}],</v>
      </c>
      <c r="E589" s="6" t="str">
        <f t="shared" si="35"/>
        <v>[{"order":"588","result":"Roma 1-2 Fiorentina","playerday":"Stevan Jovetić","year":"2012", "category":"SerieA","prow":["NoWorl","DL","namehas_J"], "pcolumn": ["Fiorentina","Man City","Sevilla"],"ylink":"https://www.youtube.com/watch?v=sGlaZZ748lA"}],</v>
      </c>
      <c r="F589" s="1" t="str">
        <f>IFERROR(_xlfn.XLOOKUP(C589,Champions!J:J,Champions!K:K),"-")</f>
        <v>-</v>
      </c>
      <c r="G589" s="1" t="str">
        <f>IFERROR(_xlfn.XLOOKUP($C589,EuropaL!J:J,EuropaL!K:K),"-")</f>
        <v>-</v>
      </c>
      <c r="H589" s="1" t="str">
        <f>IFERROR(_xlfn.XLOOKUP($C589,WC!J:J,WC!K:K),"-")</f>
        <v>-</v>
      </c>
      <c r="I589" s="1" t="str">
        <f>IFERROR(_xlfn.XLOOKUP($C589,EURO!J:J,EURO!K:K),"-")</f>
        <v>-</v>
      </c>
      <c r="J589" s="1" t="str">
        <f>IFERROR(_xlfn.XLOOKUP($C589,Other!J:J,Other!K:K),"-")</f>
        <v>-</v>
      </c>
      <c r="K589" s="1" t="str">
        <f>IFERROR(_xlfn.XLOOKUP($C589,Premier!J:J,Premier!K:K),"-")</f>
        <v>-</v>
      </c>
      <c r="L589" s="1" t="str">
        <f>IFERROR(_xlfn.XLOOKUP($C589,LaLiga!K:K,LaLiga!L:L),"-")</f>
        <v>-</v>
      </c>
      <c r="M589" s="1" t="str">
        <f>IFERROR(_xlfn.XLOOKUP($C589,SerieA!J:J,SerieA!K:K),"-")</f>
        <v>[{order:"588",result:"Roma 1-2 Fiorentina",playerday:"Stevan Jovetić",year:"2012", category:"SerieA",prow:["NoWorl","DL","namehas_J"], pcolumn: ["Fiorentina","Man City","Sevilla"],ylink:"https://www.youtube.com/watch?v=sGlaZZ748lA"}],</v>
      </c>
    </row>
    <row r="590" spans="1:13" x14ac:dyDescent="0.35">
      <c r="A590" s="3">
        <f t="shared" si="33"/>
        <v>45856</v>
      </c>
      <c r="B590" s="5">
        <f t="shared" si="32"/>
        <v>5</v>
      </c>
      <c r="C590" s="9">
        <f t="shared" si="34"/>
        <v>589</v>
      </c>
      <c r="D590" s="6" t="str" cm="1">
        <f t="array" ref="D590">IFERROR(INDEX(F590:M590, MATCH(TRUE, F590:M590&lt;&gt;"-",0)),"")</f>
        <v>[{order:"589",result:"Barcelona 0-1 Malaga",playerday:"Juanmi",year:"2015", category:"LaLiga",prow:["PO","DL","Betis"], pcolumn: ["Barcelona","Malaga","Real Sociedad"],ylink:"https://www.youtube.com/watch?v=ZkJChf1DL90"}],</v>
      </c>
      <c r="E590" s="6" t="str">
        <f t="shared" si="35"/>
        <v>[{"order":"589","result":"Barcelona 0-1 Malaga","playerday":"Juanmi","year":"2015", "category":"LaLiga","prow":["PO","DL","Betis"], "pcolumn": ["Barcelona","Malaga","Real Sociedad"],"ylink":"https://www.youtube.com/watch?v=ZkJChf1DL90"}],</v>
      </c>
      <c r="F590" s="1" t="str">
        <f>IFERROR(_xlfn.XLOOKUP(C590,Champions!J:J,Champions!K:K),"-")</f>
        <v>-</v>
      </c>
      <c r="G590" s="1" t="str">
        <f>IFERROR(_xlfn.XLOOKUP($C590,EuropaL!J:J,EuropaL!K:K),"-")</f>
        <v>-</v>
      </c>
      <c r="H590" s="1" t="str">
        <f>IFERROR(_xlfn.XLOOKUP($C590,WC!J:J,WC!K:K),"-")</f>
        <v>-</v>
      </c>
      <c r="I590" s="1" t="str">
        <f>IFERROR(_xlfn.XLOOKUP($C590,EURO!J:J,EURO!K:K),"-")</f>
        <v>-</v>
      </c>
      <c r="J590" s="1" t="str">
        <f>IFERROR(_xlfn.XLOOKUP($C590,Other!J:J,Other!K:K),"-")</f>
        <v>-</v>
      </c>
      <c r="K590" s="1" t="str">
        <f>IFERROR(_xlfn.XLOOKUP($C590,Premier!J:J,Premier!K:K),"-")</f>
        <v>-</v>
      </c>
      <c r="L590" s="1" t="str">
        <f>IFERROR(_xlfn.XLOOKUP($C590,LaLiga!K:K,LaLiga!L:L),"-")</f>
        <v>[{order:"589",result:"Barcelona 0-1 Malaga",playerday:"Juanmi",year:"2015", category:"LaLiga",prow:["PO","DL","Betis"], pcolumn: ["Barcelona","Malaga","Real Sociedad"],ylink:"https://www.youtube.com/watch?v=ZkJChf1DL90"}],</v>
      </c>
      <c r="M590" s="1" t="str">
        <f>IFERROR(_xlfn.XLOOKUP($C590,SerieA!J:J,SerieA!K:K),"-")</f>
        <v>-</v>
      </c>
    </row>
    <row r="591" spans="1:13" x14ac:dyDescent="0.35">
      <c r="A591" s="3">
        <f t="shared" si="33"/>
        <v>45857</v>
      </c>
      <c r="B591" s="5">
        <f t="shared" si="32"/>
        <v>6</v>
      </c>
      <c r="C591" s="9">
        <f t="shared" si="34"/>
        <v>590</v>
      </c>
      <c r="D591" s="6" t="str" cm="1">
        <f t="array" ref="D591">IFERROR(INDEX(F591:M591, MATCH(TRUE, F591:M591&lt;&gt;"-",0)),"")</f>
        <v>[{order:"590",result:"Arsenal 1-0 Parma",playerday:"",year:"1994", category:"Other",prow:["DF","CC","DL"], pcolumn: ["Arsenal","Parma","ENG"],ylink:"https://www.youtube.com/watch?v=Qe-WfVwu91Y"}],</v>
      </c>
      <c r="E591" s="6" t="str">
        <f t="shared" si="35"/>
        <v>[{"order":"590","result":"Arsenal 1-0 Parma","playerday":"","year":"1994", "category":"Other","prow":["DF","CC","DL"], "pcolumn": ["Arsenal","Parma","ENG"],"ylink":"https://www.youtube.com/watch?v=Qe-WfVwu91Y"}],</v>
      </c>
      <c r="F591" s="1" t="str">
        <f>IFERROR(_xlfn.XLOOKUP(C591,Champions!J:J,Champions!K:K),"-")</f>
        <v>-</v>
      </c>
      <c r="G591" s="1" t="str">
        <f>IFERROR(_xlfn.XLOOKUP($C591,EuropaL!J:J,EuropaL!K:K),"-")</f>
        <v>-</v>
      </c>
      <c r="H591" s="1" t="str">
        <f>IFERROR(_xlfn.XLOOKUP($C591,WC!J:J,WC!K:K),"-")</f>
        <v>-</v>
      </c>
      <c r="I591" s="1" t="str">
        <f>IFERROR(_xlfn.XLOOKUP($C591,EURO!J:J,EURO!K:K),"-")</f>
        <v>-</v>
      </c>
      <c r="J591" s="1" t="str">
        <f>IFERROR(_xlfn.XLOOKUP($C591,Other!J:J,Other!K:K),"-")</f>
        <v>[{order:"590",result:"Arsenal 1-0 Parma",playerday:"",year:"1994", category:"Other",prow:["DF","CC","DL"], pcolumn: ["Arsenal","Parma","ENG"],ylink:"https://www.youtube.com/watch?v=Qe-WfVwu91Y"}],</v>
      </c>
      <c r="K591" s="1" t="str">
        <f>IFERROR(_xlfn.XLOOKUP($C591,Premier!J:J,Premier!K:K),"-")</f>
        <v>-</v>
      </c>
      <c r="L591" s="1" t="str">
        <f>IFERROR(_xlfn.XLOOKUP($C591,LaLiga!K:K,LaLiga!L:L),"-")</f>
        <v>-</v>
      </c>
      <c r="M591" s="1" t="str">
        <f>IFERROR(_xlfn.XLOOKUP($C591,SerieA!J:J,SerieA!K:K),"-")</f>
        <v>-</v>
      </c>
    </row>
    <row r="592" spans="1:13" x14ac:dyDescent="0.35">
      <c r="A592" s="3">
        <f t="shared" si="33"/>
        <v>45858</v>
      </c>
      <c r="B592" s="5">
        <f t="shared" si="32"/>
        <v>7</v>
      </c>
      <c r="C592" s="9">
        <f t="shared" si="34"/>
        <v>591</v>
      </c>
      <c r="D592" s="6" t="str" cm="1">
        <f t="array" ref="D592">IFERROR(INDEX(F592:M592, MATCH(TRUE, F592:M592&lt;&gt;"-",0)),"")</f>
        <v>[{order:"591",result:"Deportivo 3-1 Lens",playerday:"Roy Makaay",year:"2002", category:"Champions",prow:["namehas_R","DL","CC"], pcolumn: ["Bayern","Deportivo","ChampionsWin"],ylink:"https://www.youtube.com/watch?v=SWH-vGcJ-GU"}],</v>
      </c>
      <c r="E592" s="6" t="str">
        <f t="shared" si="35"/>
        <v>[{"order":"591","result":"Deportivo 3-1 Lens","playerday":"Roy Makaay","year":"2002", "category":"Champions","prow":["namehas_R","DL","CC"], "pcolumn": ["Bayern","Deportivo","ChampionsWin"],"ylink":"https://www.youtube.com/watch?v=SWH-vGcJ-GU"}],</v>
      </c>
      <c r="F592" s="1" t="str">
        <f>IFERROR(_xlfn.XLOOKUP(C592,Champions!J:J,Champions!K:K),"-")</f>
        <v>[{order:"591",result:"Deportivo 3-1 Lens",playerday:"Roy Makaay",year:"2002", category:"Champions",prow:["namehas_R","DL","CC"], pcolumn: ["Bayern","Deportivo","ChampionsWin"],ylink:"https://www.youtube.com/watch?v=SWH-vGcJ-GU"}],</v>
      </c>
      <c r="G592" s="1" t="str">
        <f>IFERROR(_xlfn.XLOOKUP($C592,EuropaL!J:J,EuropaL!K:K),"-")</f>
        <v>-</v>
      </c>
      <c r="H592" s="1" t="str">
        <f>IFERROR(_xlfn.XLOOKUP($C592,WC!J:J,WC!K:K),"-")</f>
        <v>-</v>
      </c>
      <c r="I592" s="1" t="str">
        <f>IFERROR(_xlfn.XLOOKUP($C592,EURO!J:J,EURO!K:K),"-")</f>
        <v>-</v>
      </c>
      <c r="J592" s="1" t="str">
        <f>IFERROR(_xlfn.XLOOKUP($C592,Other!J:J,Other!K:K),"-")</f>
        <v>-</v>
      </c>
      <c r="K592" s="1" t="str">
        <f>IFERROR(_xlfn.XLOOKUP($C592,Premier!J:J,Premier!K:K),"-")</f>
        <v>-</v>
      </c>
      <c r="L592" s="1" t="str">
        <f>IFERROR(_xlfn.XLOOKUP($C592,LaLiga!K:K,LaLiga!L:L),"-")</f>
        <v>-</v>
      </c>
      <c r="M592" s="1" t="str">
        <f>IFERROR(_xlfn.XLOOKUP($C592,SerieA!J:J,SerieA!K:K),"-")</f>
        <v>-</v>
      </c>
    </row>
    <row r="593" spans="1:13" x14ac:dyDescent="0.35">
      <c r="A593" s="3">
        <f t="shared" si="33"/>
        <v>45859</v>
      </c>
      <c r="B593" s="5">
        <f t="shared" si="32"/>
        <v>1</v>
      </c>
      <c r="C593" s="9">
        <f t="shared" si="34"/>
        <v>592</v>
      </c>
      <c r="D593" s="6" t="str" cm="1">
        <f t="array" ref="D593">IFERROR(INDEX(F593:M593, MATCH(TRUE, F593:M593&lt;&gt;"-",0)),"")</f>
        <v>[{order:"592",result:"R. Madrid 4-2 Sevilla",playerday:"Thomas Gravesen",year:"2006", category:"LaLiga",prow:["CC","es0510","Played Euro 2000"], pcolumn: ["DEN","Real Madrid","Everton"],ylink:"https://www.youtube.com/watch?v=4MHxXvpuyos"}],</v>
      </c>
      <c r="E593" s="6" t="str">
        <f t="shared" si="35"/>
        <v>[{"order":"592","result":"R. Madrid 4-2 Sevilla","playerday":"Thomas Gravesen","year":"2006", "category":"LaLiga","prow":["CC","es0510","Played Euro 2000"], "pcolumn": ["DEN","Real Madrid","Everton"],"ylink":"https://www.youtube.com/watch?v=4MHxXvpuyos"}],</v>
      </c>
      <c r="F593" s="1" t="str">
        <f>IFERROR(_xlfn.XLOOKUP(C593,Champions!J:J,Champions!K:K),"-")</f>
        <v>-</v>
      </c>
      <c r="G593" s="1" t="str">
        <f>IFERROR(_xlfn.XLOOKUP($C593,EuropaL!J:J,EuropaL!K:K),"-")</f>
        <v>-</v>
      </c>
      <c r="H593" s="1" t="str">
        <f>IFERROR(_xlfn.XLOOKUP($C593,WC!J:J,WC!K:K),"-")</f>
        <v>-</v>
      </c>
      <c r="I593" s="1" t="str">
        <f>IFERROR(_xlfn.XLOOKUP($C593,EURO!J:J,EURO!K:K),"-")</f>
        <v>-</v>
      </c>
      <c r="J593" s="1" t="str">
        <f>IFERROR(_xlfn.XLOOKUP($C593,Other!J:J,Other!K:K),"-")</f>
        <v>-</v>
      </c>
      <c r="K593" s="1" t="str">
        <f>IFERROR(_xlfn.XLOOKUP($C593,Premier!J:J,Premier!K:K),"-")</f>
        <v>-</v>
      </c>
      <c r="L593" s="1" t="str">
        <f>IFERROR(_xlfn.XLOOKUP($C593,LaLiga!K:K,LaLiga!L:L),"-")</f>
        <v>[{order:"592",result:"R. Madrid 4-2 Sevilla",playerday:"Thomas Gravesen",year:"2006", category:"LaLiga",prow:["CC","es0510","Played Euro 2000"], pcolumn: ["DEN","Real Madrid","Everton"],ylink:"https://www.youtube.com/watch?v=4MHxXvpuyos"}],</v>
      </c>
      <c r="M593" s="1" t="str">
        <f>IFERROR(_xlfn.XLOOKUP($C593,SerieA!J:J,SerieA!K:K),"-")</f>
        <v>-</v>
      </c>
    </row>
    <row r="594" spans="1:13" x14ac:dyDescent="0.35">
      <c r="A594" s="3">
        <f t="shared" si="33"/>
        <v>45860</v>
      </c>
      <c r="B594" s="5">
        <f t="shared" si="32"/>
        <v>2</v>
      </c>
      <c r="C594" s="9">
        <f t="shared" si="34"/>
        <v>593</v>
      </c>
      <c r="D594" s="6" t="str" cm="1">
        <f t="array" ref="D594">IFERROR(INDEX(F594:M594, MATCH(TRUE, F594:M594&lt;&gt;"-",0)),"")</f>
        <v>[{order:"593",result:"Liverpool 4-3 Newcastle",playerday:"Stan Collymore",year:"1996", category:"Premier League",prow:["DL","CC","ENG"], pcolumn: ["Liverpool","Newcastle","Leicester"],ylink:"https://www.youtube.com/watch?v=Us9tcKJUG7U"}],</v>
      </c>
      <c r="E594" s="6" t="str">
        <f t="shared" si="35"/>
        <v>[{"order":"593","result":"Liverpool 4-3 Newcastle","playerday":"Stan Collymore","year":"1996", "category":"Premier League","prow":["DL","CC","ENG"], "pcolumn": ["Liverpool","Newcastle","Leicester"],"ylink":"https://www.youtube.com/watch?v=Us9tcKJUG7U"}],</v>
      </c>
      <c r="F594" s="1" t="str">
        <f>IFERROR(_xlfn.XLOOKUP(C594,Champions!J:J,Champions!K:K),"-")</f>
        <v>-</v>
      </c>
      <c r="G594" s="1" t="str">
        <f>IFERROR(_xlfn.XLOOKUP($C594,EuropaL!J:J,EuropaL!K:K),"-")</f>
        <v>-</v>
      </c>
      <c r="H594" s="1" t="str">
        <f>IFERROR(_xlfn.XLOOKUP($C594,WC!J:J,WC!K:K),"-")</f>
        <v>-</v>
      </c>
      <c r="I594" s="1" t="str">
        <f>IFERROR(_xlfn.XLOOKUP($C594,EURO!J:J,EURO!K:K),"-")</f>
        <v>-</v>
      </c>
      <c r="J594" s="1" t="str">
        <f>IFERROR(_xlfn.XLOOKUP($C594,Other!J:J,Other!K:K),"-")</f>
        <v>-</v>
      </c>
      <c r="K594" s="1" t="str">
        <f>IFERROR(_xlfn.XLOOKUP($C594,Premier!J:J,Premier!K:K),"-")</f>
        <v>[{order:"593",result:"Liverpool 4-3 Newcastle",playerday:"Stan Collymore",year:"1996", category:"Premier League",prow:["DL","CC","ENG"], pcolumn: ["Liverpool","Newcastle","Leicester"],ylink:"https://www.youtube.com/watch?v=Us9tcKJUG7U"}],</v>
      </c>
      <c r="L594" s="1" t="str">
        <f>IFERROR(_xlfn.XLOOKUP($C594,LaLiga!K:K,LaLiga!L:L),"-")</f>
        <v>-</v>
      </c>
      <c r="M594" s="1" t="str">
        <f>IFERROR(_xlfn.XLOOKUP($C594,SerieA!J:J,SerieA!K:K),"-")</f>
        <v>-</v>
      </c>
    </row>
    <row r="595" spans="1:13" x14ac:dyDescent="0.35">
      <c r="A595" s="3">
        <f t="shared" si="33"/>
        <v>45861</v>
      </c>
      <c r="B595" s="5">
        <f t="shared" si="32"/>
        <v>3</v>
      </c>
      <c r="C595" s="9">
        <f t="shared" si="34"/>
        <v>594</v>
      </c>
      <c r="D595" s="6" t="str" cm="1">
        <f t="array" ref="D595">IFERROR(INDEX(F595:M595, MATCH(TRUE, F595:M595&lt;&gt;"-",0)),"")</f>
        <v>[{order:"594",result:"R. Madrid 5-2 Celta",playerday:"Endrick",year:"2025", category:"LaLiga",prow:["BRA","words1","namehas_K"], pcolumn: ["Real Madrid","Real Madrid","Real Madrid"],ylink:"https://youtu.be/i2HqH0Tp3xk?si=59i2tcjE9zeNFOwU&amp;t=247"}],</v>
      </c>
      <c r="E595" s="6" t="str">
        <f t="shared" si="35"/>
        <v>[{"order":"594","result":"R. Madrid 5-2 Celta","playerday":"Endrick","year":"2025", "category":"LaLiga","prow":["BRA","words1","namehas_K"], "pcolumn": ["Real Madrid","Real Madrid","Real Madrid"],"ylink":"https://youtu.be/i2HqH0Tp3xk?si=59i2tcjE9zeNFOwU&amp;t=247"}],</v>
      </c>
      <c r="F595" s="1" t="str">
        <f>IFERROR(_xlfn.XLOOKUP(C595,Champions!J:J,Champions!K:K),"-")</f>
        <v>-</v>
      </c>
      <c r="G595" s="1" t="str">
        <f>IFERROR(_xlfn.XLOOKUP($C595,EuropaL!J:J,EuropaL!K:K),"-")</f>
        <v>-</v>
      </c>
      <c r="H595" s="1" t="str">
        <f>IFERROR(_xlfn.XLOOKUP($C595,WC!J:J,WC!K:K),"-")</f>
        <v>-</v>
      </c>
      <c r="I595" s="1" t="str">
        <f>IFERROR(_xlfn.XLOOKUP($C595,EURO!J:J,EURO!K:K),"-")</f>
        <v>-</v>
      </c>
      <c r="J595" s="1" t="str">
        <f>IFERROR(_xlfn.XLOOKUP($C595,Other!J:J,Other!K:K),"-")</f>
        <v>-</v>
      </c>
      <c r="K595" s="1" t="str">
        <f>IFERROR(_xlfn.XLOOKUP($C595,Premier!J:J,Premier!K:K),"-")</f>
        <v>-</v>
      </c>
      <c r="L595" s="1" t="str">
        <f>IFERROR(_xlfn.XLOOKUP($C595,LaLiga!K:K,LaLiga!L:L),"-")</f>
        <v>[{order:"594",result:"R. Madrid 5-2 Celta",playerday:"Endrick",year:"2025", category:"LaLiga",prow:["BRA","words1","namehas_K"], pcolumn: ["Real Madrid","Real Madrid","Real Madrid"],ylink:"https://youtu.be/i2HqH0Tp3xk?si=59i2tcjE9zeNFOwU&amp;t=247"}],</v>
      </c>
      <c r="M595" s="1" t="str">
        <f>IFERROR(_xlfn.XLOOKUP($C595,SerieA!J:J,SerieA!K:K),"-")</f>
        <v>-</v>
      </c>
    </row>
    <row r="596" spans="1:13" x14ac:dyDescent="0.35">
      <c r="A596" s="3">
        <f t="shared" si="33"/>
        <v>45862</v>
      </c>
      <c r="B596" s="5">
        <f t="shared" si="32"/>
        <v>4</v>
      </c>
      <c r="C596" s="9">
        <f t="shared" si="34"/>
        <v>595</v>
      </c>
      <c r="D596" s="6" t="str" cm="1">
        <f t="array" ref="D596">IFERROR(INDEX(F596:M596, MATCH(TRUE, F596:M596&lt;&gt;"-",0)),"")</f>
        <v>[{order:"595",result:"Man City 2-2 Liverpool",playerday:"",year:"1996", category:"Premier League",prow:["CC","CC","CC"], pcolumn: ["Man City","Liverpool","NIR"],ylink:"https://www.mancity.com/features/city-v-liverpool-mots/"}],</v>
      </c>
      <c r="E596" s="6" t="str">
        <f t="shared" si="35"/>
        <v>[{"order":"595","result":"Man City 2-2 Liverpool","playerday":"","year":"1996", "category":"Premier League","prow":["CC","CC","CC"], "pcolumn": ["Man City","Liverpool","NIR"],"ylink":"https://www.mancity.com/features/city-v-liverpool-mots/"}],</v>
      </c>
      <c r="F596" s="1" t="str">
        <f>IFERROR(_xlfn.XLOOKUP(C596,Champions!J:J,Champions!K:K),"-")</f>
        <v>-</v>
      </c>
      <c r="G596" s="1" t="str">
        <f>IFERROR(_xlfn.XLOOKUP($C596,EuropaL!J:J,EuropaL!K:K),"-")</f>
        <v>-</v>
      </c>
      <c r="H596" s="1" t="str">
        <f>IFERROR(_xlfn.XLOOKUP($C596,WC!J:J,WC!K:K),"-")</f>
        <v>-</v>
      </c>
      <c r="I596" s="1" t="str">
        <f>IFERROR(_xlfn.XLOOKUP($C596,EURO!J:J,EURO!K:K),"-")</f>
        <v>-</v>
      </c>
      <c r="J596" s="1" t="str">
        <f>IFERROR(_xlfn.XLOOKUP($C596,Other!J:J,Other!K:K),"-")</f>
        <v>-</v>
      </c>
      <c r="K596" s="1" t="str">
        <f>IFERROR(_xlfn.XLOOKUP($C596,Premier!J:J,Premier!K:K),"-")</f>
        <v>[{order:"595",result:"Man City 2-2 Liverpool",playerday:"",year:"1996", category:"Premier League",prow:["CC","CC","CC"], pcolumn: ["Man City","Liverpool","NIR"],ylink:"https://www.mancity.com/features/city-v-liverpool-mots/"}],</v>
      </c>
      <c r="L596" s="1" t="str">
        <f>IFERROR(_xlfn.XLOOKUP($C596,LaLiga!K:K,LaLiga!L:L),"-")</f>
        <v>-</v>
      </c>
      <c r="M596" s="1" t="str">
        <f>IFERROR(_xlfn.XLOOKUP($C596,SerieA!J:J,SerieA!K:K),"-")</f>
        <v>-</v>
      </c>
    </row>
    <row r="597" spans="1:13" x14ac:dyDescent="0.35">
      <c r="A597" s="739">
        <f t="shared" si="33"/>
        <v>45863</v>
      </c>
      <c r="B597" s="5">
        <f t="shared" si="32"/>
        <v>5</v>
      </c>
      <c r="C597" s="9">
        <f t="shared" si="34"/>
        <v>596</v>
      </c>
      <c r="D597" s="6" t="str" cm="1">
        <f t="array" ref="D597">IFERROR(INDEX(F597:M597, MATCH(TRUE, F597:M597&lt;&gt;"-",0)),"")</f>
        <v>[{order:"596",result:"R. Madrid 1-2 Celta",playerday:"Iago Aspas",year:"2017", category:"LaLiga",prow:["DL","ESP","es1520"], pcolumn: ["Celta","Sevilla","Liverpool"],ylink:"https://www.youtube.com/watch?v=Urqe_AbnTI8&amp;t=16s"}],</v>
      </c>
      <c r="E597" s="6" t="str">
        <f t="shared" si="35"/>
        <v>[{"order":"596","result":"R. Madrid 1-2 Celta","playerday":"Iago Aspas","year":"2017", "category":"LaLiga","prow":["DL","ESP","es1520"], "pcolumn": ["Celta","Sevilla","Liverpool"],"ylink":"https://www.youtube.com/watch?v=Urqe_AbnTI8&amp;t=16s"}],</v>
      </c>
      <c r="F597" s="1" t="str">
        <f>IFERROR(_xlfn.XLOOKUP(C597,Champions!J:J,Champions!K:K),"-")</f>
        <v>-</v>
      </c>
      <c r="G597" s="1" t="str">
        <f>IFERROR(_xlfn.XLOOKUP($C597,EuropaL!J:J,EuropaL!K:K),"-")</f>
        <v>-</v>
      </c>
      <c r="H597" s="1" t="str">
        <f>IFERROR(_xlfn.XLOOKUP($C597,WC!J:J,WC!K:K),"-")</f>
        <v>-</v>
      </c>
      <c r="I597" s="1" t="str">
        <f>IFERROR(_xlfn.XLOOKUP($C597,EURO!J:J,EURO!K:K),"-")</f>
        <v>-</v>
      </c>
      <c r="J597" s="1" t="str">
        <f>IFERROR(_xlfn.XLOOKUP($C597,Other!J:J,Other!K:K),"-")</f>
        <v>-</v>
      </c>
      <c r="K597" s="1" t="str">
        <f>IFERROR(_xlfn.XLOOKUP($C597,Premier!J:J,Premier!K:K),"-")</f>
        <v>-</v>
      </c>
      <c r="L597" s="1" t="str">
        <f>IFERROR(_xlfn.XLOOKUP($C597,LaLiga!K:K,LaLiga!L:L),"-")</f>
        <v>[{order:"596",result:"R. Madrid 1-2 Celta",playerday:"Iago Aspas",year:"2017", category:"LaLiga",prow:["DL","ESP","es1520"], pcolumn: ["Celta","Sevilla","Liverpool"],ylink:"https://www.youtube.com/watch?v=Urqe_AbnTI8&amp;t=16s"}],</v>
      </c>
      <c r="M597" s="1" t="str">
        <f>IFERROR(_xlfn.XLOOKUP($C597,SerieA!J:J,SerieA!K:K),"-")</f>
        <v>-</v>
      </c>
    </row>
    <row r="598" spans="1:13" x14ac:dyDescent="0.35">
      <c r="A598" s="3">
        <f t="shared" si="33"/>
        <v>45864</v>
      </c>
      <c r="B598" s="5">
        <f t="shared" si="32"/>
        <v>6</v>
      </c>
      <c r="C598" s="9">
        <f t="shared" si="34"/>
        <v>597</v>
      </c>
      <c r="D598" s="6" t="str" cm="1">
        <f t="array" ref="D598">IFERROR(INDEX(F598:M598, MATCH(TRUE, F598:M598&lt;&gt;"-",0)),"")</f>
        <v>[{order:"597",result:"Senegal 0-1 Turkey",playerday:"İlhan Mansız",year:"2002", category:"World Cup",prow:["DL","DL","DL"], pcolumn: ["Besiktas","TUR","Played WC 2002"],ylink:"https://www.youtube.com/watch?v=U3qzWobjs50"}],</v>
      </c>
      <c r="E598" s="6" t="str">
        <f t="shared" si="35"/>
        <v>[{"order":"597","result":"Senegal 0-1 Turkey","playerday":"İlhan Mansız","year":"2002", "category":"World Cup","prow":["DL","DL","DL"], "pcolumn": ["Besiktas","TUR","Played WC 2002"],"ylink":"https://www.youtube.com/watch?v=U3qzWobjs50"}],</v>
      </c>
      <c r="F598" s="1" t="str">
        <f>IFERROR(_xlfn.XLOOKUP(C598,Champions!J:J,Champions!K:K),"-")</f>
        <v>-</v>
      </c>
      <c r="G598" s="1" t="str">
        <f>IFERROR(_xlfn.XLOOKUP($C598,EuropaL!J:J,EuropaL!K:K),"-")</f>
        <v>-</v>
      </c>
      <c r="H598" s="1" t="str">
        <f>IFERROR(_xlfn.XLOOKUP($C598,WC!J:J,WC!K:K),"-")</f>
        <v>[{order:"597",result:"Senegal 0-1 Turkey",playerday:"İlhan Mansız",year:"2002", category:"World Cup",prow:["DL","DL","DL"], pcolumn: ["Besiktas","TUR","Played WC 2002"],ylink:"https://www.youtube.com/watch?v=U3qzWobjs50"}],</v>
      </c>
      <c r="I598" s="1" t="str">
        <f>IFERROR(_xlfn.XLOOKUP($C598,EURO!J:J,EURO!K:K),"-")</f>
        <v>-</v>
      </c>
      <c r="J598" s="1" t="str">
        <f>IFERROR(_xlfn.XLOOKUP($C598,Other!J:J,Other!K:K),"-")</f>
        <v>-</v>
      </c>
      <c r="K598" s="1" t="str">
        <f>IFERROR(_xlfn.XLOOKUP($C598,Premier!J:J,Premier!K:K),"-")</f>
        <v>-</v>
      </c>
      <c r="L598" s="1" t="str">
        <f>IFERROR(_xlfn.XLOOKUP($C598,LaLiga!K:K,LaLiga!L:L),"-")</f>
        <v>-</v>
      </c>
      <c r="M598" s="1" t="str">
        <f>IFERROR(_xlfn.XLOOKUP($C598,SerieA!J:J,SerieA!K:K),"-")</f>
        <v>-</v>
      </c>
    </row>
    <row r="599" spans="1:13" x14ac:dyDescent="0.35">
      <c r="A599" s="3">
        <f t="shared" si="33"/>
        <v>45865</v>
      </c>
      <c r="B599" s="5">
        <f t="shared" si="32"/>
        <v>7</v>
      </c>
      <c r="C599" s="9">
        <f t="shared" si="34"/>
        <v>598</v>
      </c>
      <c r="D599" s="6" t="str" cm="1">
        <f t="array" ref="D599">IFERROR(INDEX(F599:M599, MATCH(TRUE, F599:M599&lt;&gt;"-",0)),"")</f>
        <v>[{order:"598",result:"Lazio 0-2 Inter",playerday:"Oh  no",year:"2010", category:"SerieA",prow:["SerieAWin","DF","CC"], pcolumn: ["Lazio","Inter","Roma"],ylink:"https://www.youtube.com/watch?v=gqw_TO96hgM"}],</v>
      </c>
      <c r="E599" s="6" t="str">
        <f t="shared" si="35"/>
        <v>[{"order":"598","result":"Lazio 0-2 Inter","playerday":"Oh  no","year":"2010", "category":"SerieA","prow":["SerieAWin","DF","CC"], "pcolumn": ["Lazio","Inter","Roma"],"ylink":"https://www.youtube.com/watch?v=gqw_TO96hgM"}],</v>
      </c>
      <c r="F599" s="1" t="str">
        <f>IFERROR(_xlfn.XLOOKUP(C599,Champions!J:J,Champions!K:K),"-")</f>
        <v>-</v>
      </c>
      <c r="G599" s="1" t="str">
        <f>IFERROR(_xlfn.XLOOKUP($C599,EuropaL!J:J,EuropaL!K:K),"-")</f>
        <v>-</v>
      </c>
      <c r="H599" s="1" t="str">
        <f>IFERROR(_xlfn.XLOOKUP($C599,WC!J:J,WC!K:K),"-")</f>
        <v>-</v>
      </c>
      <c r="I599" s="1" t="str">
        <f>IFERROR(_xlfn.XLOOKUP($C599,EURO!J:J,EURO!K:K),"-")</f>
        <v>-</v>
      </c>
      <c r="J599" s="1" t="str">
        <f>IFERROR(_xlfn.XLOOKUP($C599,Other!J:J,Other!K:K),"-")</f>
        <v>-</v>
      </c>
      <c r="K599" s="1" t="str">
        <f>IFERROR(_xlfn.XLOOKUP($C599,Premier!J:J,Premier!K:K),"-")</f>
        <v>-</v>
      </c>
      <c r="L599" s="1" t="str">
        <f>IFERROR(_xlfn.XLOOKUP($C599,LaLiga!K:K,LaLiga!L:L),"-")</f>
        <v>-</v>
      </c>
      <c r="M599" s="1" t="str">
        <f>IFERROR(_xlfn.XLOOKUP($C599,SerieA!J:J,SerieA!K:K),"-")</f>
        <v>[{order:"598",result:"Lazio 0-2 Inter",playerday:"Oh  no",year:"2010", category:"SerieA",prow:["SerieAWin","DF","CC"], pcolumn: ["Lazio","Inter","Roma"],ylink:"https://www.youtube.com/watch?v=gqw_TO96hgM"}],</v>
      </c>
    </row>
    <row r="600" spans="1:13" x14ac:dyDescent="0.35">
      <c r="A600" s="3">
        <f t="shared" si="33"/>
        <v>45866</v>
      </c>
      <c r="B600" s="5">
        <f t="shared" ref="B600:B663" si="36">WEEKDAY(A600,2)</f>
        <v>1</v>
      </c>
      <c r="C600" s="9">
        <f t="shared" si="34"/>
        <v>599</v>
      </c>
      <c r="D600" s="6" t="str" cm="1">
        <f t="array" ref="D600">IFERROR(INDEX(F600:M600, MATCH(TRUE, F600:M600&lt;&gt;"-",0)),"")</f>
        <v>[{order:"599",result:"Auxerre 1-2 Montpellier",playerday:"",year:"2012", category:"Other",prow:["DL","CC","DF"], pcolumn: ["FRA","NGA","Played Euro 2012"],ylink:"https://www.youtube.com/watch?v=EaFL5M-2OcA"}],</v>
      </c>
      <c r="E600" s="6" t="str">
        <f t="shared" si="35"/>
        <v>[{"order":"599","result":"Auxerre 1-2 Montpellier","playerday":"","year":"2012", "category":"Other","prow":["DL","CC","DF"], "pcolumn": ["FRA","NGA","Played Euro 2012"],"ylink":"https://www.youtube.com/watch?v=EaFL5M-2OcA"}],</v>
      </c>
      <c r="F600" s="1" t="str">
        <f>IFERROR(_xlfn.XLOOKUP(C600,Champions!J:J,Champions!K:K),"-")</f>
        <v>-</v>
      </c>
      <c r="G600" s="1" t="str">
        <f>IFERROR(_xlfn.XLOOKUP($C600,EuropaL!J:J,EuropaL!K:K),"-")</f>
        <v>-</v>
      </c>
      <c r="H600" s="1" t="str">
        <f>IFERROR(_xlfn.XLOOKUP($C600,WC!J:J,WC!K:K),"-")</f>
        <v>-</v>
      </c>
      <c r="I600" s="1" t="str">
        <f>IFERROR(_xlfn.XLOOKUP($C600,EURO!J:J,EURO!K:K),"-")</f>
        <v>-</v>
      </c>
      <c r="J600" s="1" t="str">
        <f>IFERROR(_xlfn.XLOOKUP($C600,Other!J:J,Other!K:K),"-")</f>
        <v>[{order:"599",result:"Auxerre 1-2 Montpellier",playerday:"",year:"2012", category:"Other",prow:["DL","CC","DF"], pcolumn: ["FRA","NGA","Played Euro 2012"],ylink:"https://www.youtube.com/watch?v=EaFL5M-2OcA"}],</v>
      </c>
      <c r="K600" s="1" t="str">
        <f>IFERROR(_xlfn.XLOOKUP($C600,Premier!J:J,Premier!K:K),"-")</f>
        <v>-</v>
      </c>
      <c r="L600" s="1" t="str">
        <f>IFERROR(_xlfn.XLOOKUP($C600,LaLiga!K:K,LaLiga!L:L),"-")</f>
        <v>-</v>
      </c>
      <c r="M600" s="1" t="str">
        <f>IFERROR(_xlfn.XLOOKUP($C600,SerieA!J:J,SerieA!K:K),"-")</f>
        <v>-</v>
      </c>
    </row>
    <row r="601" spans="1:13" x14ac:dyDescent="0.35">
      <c r="A601" s="3">
        <f t="shared" si="33"/>
        <v>45867</v>
      </c>
      <c r="B601" s="5">
        <f t="shared" si="36"/>
        <v>2</v>
      </c>
      <c r="C601" s="9">
        <f t="shared" si="34"/>
        <v>600</v>
      </c>
      <c r="D601" s="6" t="str" cm="1">
        <f t="array" ref="D601">IFERROR(INDEX(F601:M601, MATCH(TRUE, F601:M601&lt;&gt;"-",0)),"")</f>
        <v>[{order:"600",result:"Monaco 2-1 Metz",playerday:"",year:"2023", category:"Other",prow:["CC","DL","DF"], pcolumn: ["Monaco","FRA","SEN"],ylink:"https://www.youtube.com/watch?v=Zi4swqfA09M"}],</v>
      </c>
      <c r="E601" s="6" t="str">
        <f t="shared" si="35"/>
        <v>[{"order":"600","result":"Monaco 2-1 Metz","playerday":"","year":"2023", "category":"Other","prow":["CC","DL","DF"], "pcolumn": ["Monaco","FRA","SEN"],"ylink":"https://www.youtube.com/watch?v=Zi4swqfA09M"}],</v>
      </c>
      <c r="F601" s="1" t="str">
        <f>IFERROR(_xlfn.XLOOKUP(C601,Champions!J:J,Champions!K:K),"-")</f>
        <v>-</v>
      </c>
      <c r="G601" s="1" t="str">
        <f>IFERROR(_xlfn.XLOOKUP($C601,EuropaL!J:J,EuropaL!K:K),"-")</f>
        <v>-</v>
      </c>
      <c r="H601" s="1" t="str">
        <f>IFERROR(_xlfn.XLOOKUP($C601,WC!J:J,WC!K:K),"-")</f>
        <v>-</v>
      </c>
      <c r="I601" s="1" t="str">
        <f>IFERROR(_xlfn.XLOOKUP($C601,EURO!J:J,EURO!K:K),"-")</f>
        <v>-</v>
      </c>
      <c r="J601" s="1" t="str">
        <f>IFERROR(_xlfn.XLOOKUP($C601,Other!J:J,Other!K:K),"-")</f>
        <v>[{order:"600",result:"Monaco 2-1 Metz",playerday:"",year:"2023", category:"Other",prow:["CC","DL","DF"], pcolumn: ["Monaco","FRA","SEN"],ylink:"https://www.youtube.com/watch?v=Zi4swqfA09M"}],</v>
      </c>
      <c r="K601" s="1" t="str">
        <f>IFERROR(_xlfn.XLOOKUP($C601,Premier!J:J,Premier!K:K),"-")</f>
        <v>-</v>
      </c>
      <c r="L601" s="1" t="str">
        <f>IFERROR(_xlfn.XLOOKUP($C601,LaLiga!K:K,LaLiga!L:L),"-")</f>
        <v>-</v>
      </c>
      <c r="M601" s="1" t="str">
        <f>IFERROR(_xlfn.XLOOKUP($C601,SerieA!J:J,SerieA!K:K),"-")</f>
        <v>-</v>
      </c>
    </row>
    <row r="602" spans="1:13" x14ac:dyDescent="0.35">
      <c r="A602" s="3">
        <f t="shared" si="33"/>
        <v>45868</v>
      </c>
      <c r="B602" s="5">
        <f t="shared" si="36"/>
        <v>3</v>
      </c>
      <c r="C602" s="9">
        <f t="shared" si="34"/>
        <v>601</v>
      </c>
      <c r="D602" s="6" t="str" cm="1">
        <f t="array" ref="D602">IFERROR(INDEX(F602:M602, MATCH(TRUE, F602:M602&lt;&gt;"-",0)),"")</f>
        <v/>
      </c>
      <c r="E602" s="6" t="str">
        <f t="shared" si="35"/>
        <v/>
      </c>
      <c r="F602" s="1" t="str">
        <f>IFERROR(_xlfn.XLOOKUP(C602,Champions!J:J,Champions!K:K),"-")</f>
        <v>-</v>
      </c>
      <c r="G602" s="1" t="str">
        <f>IFERROR(_xlfn.XLOOKUP($C602,EuropaL!J:J,EuropaL!K:K),"-")</f>
        <v>-</v>
      </c>
      <c r="H602" s="1" t="str">
        <f>IFERROR(_xlfn.XLOOKUP($C602,WC!J:J,WC!K:K),"-")</f>
        <v>-</v>
      </c>
      <c r="I602" s="1" t="str">
        <f>IFERROR(_xlfn.XLOOKUP($C602,EURO!J:J,EURO!K:K),"-")</f>
        <v>-</v>
      </c>
      <c r="J602" s="1" t="str">
        <f>IFERROR(_xlfn.XLOOKUP($C602,Other!J:J,Other!K:K),"-")</f>
        <v>-</v>
      </c>
      <c r="K602" s="1" t="str">
        <f>IFERROR(_xlfn.XLOOKUP($C602,Premier!J:J,Premier!K:K),"-")</f>
        <v>-</v>
      </c>
      <c r="L602" s="1" t="str">
        <f>IFERROR(_xlfn.XLOOKUP($C602,LaLiga!K:K,LaLiga!L:L),"-")</f>
        <v>-</v>
      </c>
      <c r="M602" s="1" t="str">
        <f>IFERROR(_xlfn.XLOOKUP($C602,SerieA!J:J,SerieA!K:K),"-")</f>
        <v>-</v>
      </c>
    </row>
    <row r="603" spans="1:13" x14ac:dyDescent="0.35">
      <c r="A603" s="3">
        <f t="shared" si="33"/>
        <v>45869</v>
      </c>
      <c r="B603" s="5">
        <f t="shared" si="36"/>
        <v>4</v>
      </c>
      <c r="C603" s="9">
        <f t="shared" si="34"/>
        <v>602</v>
      </c>
      <c r="D603" s="6" t="str" cm="1">
        <f t="array" ref="D603">IFERROR(INDEX(F603:M603, MATCH(TRUE, F603:M603&lt;&gt;"-",0)),"")</f>
        <v/>
      </c>
      <c r="E603" s="6" t="str">
        <f t="shared" si="35"/>
        <v/>
      </c>
      <c r="F603" s="1" t="str">
        <f>IFERROR(_xlfn.XLOOKUP(C603,Champions!J:J,Champions!K:K),"-")</f>
        <v>-</v>
      </c>
      <c r="G603" s="1" t="str">
        <f>IFERROR(_xlfn.XLOOKUP($C603,EuropaL!J:J,EuropaL!K:K),"-")</f>
        <v>-</v>
      </c>
      <c r="H603" s="1" t="str">
        <f>IFERROR(_xlfn.XLOOKUP($C603,WC!J:J,WC!K:K),"-")</f>
        <v>-</v>
      </c>
      <c r="I603" s="1" t="str">
        <f>IFERROR(_xlfn.XLOOKUP($C603,EURO!J:J,EURO!K:K),"-")</f>
        <v>-</v>
      </c>
      <c r="J603" s="1" t="str">
        <f>IFERROR(_xlfn.XLOOKUP($C603,Other!J:J,Other!K:K),"-")</f>
        <v>-</v>
      </c>
      <c r="K603" s="1" t="str">
        <f>IFERROR(_xlfn.XLOOKUP($C603,Premier!J:J,Premier!K:K),"-")</f>
        <v>-</v>
      </c>
      <c r="L603" s="1" t="str">
        <f>IFERROR(_xlfn.XLOOKUP($C603,LaLiga!K:K,LaLiga!L:L),"-")</f>
        <v>-</v>
      </c>
      <c r="M603" s="1" t="str">
        <f>IFERROR(_xlfn.XLOOKUP($C603,SerieA!J:J,SerieA!K:K),"-")</f>
        <v>-</v>
      </c>
    </row>
    <row r="604" spans="1:13" x14ac:dyDescent="0.35">
      <c r="A604" s="3">
        <f t="shared" si="33"/>
        <v>45870</v>
      </c>
      <c r="B604" s="5">
        <f t="shared" si="36"/>
        <v>5</v>
      </c>
      <c r="C604" s="9">
        <f t="shared" si="34"/>
        <v>603</v>
      </c>
      <c r="D604" s="6" t="str" cm="1">
        <f t="array" ref="D604">IFERROR(INDEX(F604:M604, MATCH(TRUE, F604:M604&lt;&gt;"-",0)),"")</f>
        <v/>
      </c>
      <c r="E604" s="6" t="str">
        <f t="shared" si="35"/>
        <v/>
      </c>
      <c r="F604" s="1" t="str">
        <f>IFERROR(_xlfn.XLOOKUP(C604,Champions!J:J,Champions!K:K),"-")</f>
        <v>-</v>
      </c>
      <c r="G604" s="1" t="str">
        <f>IFERROR(_xlfn.XLOOKUP($C604,EuropaL!J:J,EuropaL!K:K),"-")</f>
        <v>-</v>
      </c>
      <c r="H604" s="1" t="str">
        <f>IFERROR(_xlfn.XLOOKUP($C604,WC!J:J,WC!K:K),"-")</f>
        <v>-</v>
      </c>
      <c r="I604" s="1" t="str">
        <f>IFERROR(_xlfn.XLOOKUP($C604,EURO!J:J,EURO!K:K),"-")</f>
        <v>-</v>
      </c>
      <c r="J604" s="1" t="str">
        <f>IFERROR(_xlfn.XLOOKUP($C604,Other!J:J,Other!K:K),"-")</f>
        <v>-</v>
      </c>
      <c r="K604" s="1" t="str">
        <f>IFERROR(_xlfn.XLOOKUP($C604,Premier!J:J,Premier!K:K),"-")</f>
        <v>-</v>
      </c>
      <c r="L604" s="1" t="str">
        <f>IFERROR(_xlfn.XLOOKUP($C604,LaLiga!K:K,LaLiga!L:L),"-")</f>
        <v>-</v>
      </c>
      <c r="M604" s="1" t="str">
        <f>IFERROR(_xlfn.XLOOKUP($C604,SerieA!J:J,SerieA!K:K),"-")</f>
        <v>-</v>
      </c>
    </row>
    <row r="605" spans="1:13" x14ac:dyDescent="0.35">
      <c r="A605" s="3">
        <f t="shared" si="33"/>
        <v>45871</v>
      </c>
      <c r="B605" s="5">
        <f t="shared" si="36"/>
        <v>6</v>
      </c>
      <c r="C605" s="9">
        <f t="shared" si="34"/>
        <v>604</v>
      </c>
      <c r="D605" s="6" t="str" cm="1">
        <f t="array" ref="D605">IFERROR(INDEX(F605:M605, MATCH(TRUE, F605:M605&lt;&gt;"-",0)),"")</f>
        <v/>
      </c>
      <c r="E605" s="6" t="str">
        <f t="shared" si="35"/>
        <v/>
      </c>
      <c r="F605" s="1" t="str">
        <f>IFERROR(_xlfn.XLOOKUP(C605,Champions!J:J,Champions!K:K),"-")</f>
        <v>-</v>
      </c>
      <c r="G605" s="1" t="str">
        <f>IFERROR(_xlfn.XLOOKUP($C605,EuropaL!J:J,EuropaL!K:K),"-")</f>
        <v>-</v>
      </c>
      <c r="H605" s="1" t="str">
        <f>IFERROR(_xlfn.XLOOKUP($C605,WC!J:J,WC!K:K),"-")</f>
        <v>-</v>
      </c>
      <c r="I605" s="1" t="str">
        <f>IFERROR(_xlfn.XLOOKUP($C605,EURO!J:J,EURO!K:K),"-")</f>
        <v>-</v>
      </c>
      <c r="J605" s="1" t="str">
        <f>IFERROR(_xlfn.XLOOKUP($C605,Other!J:J,Other!K:K),"-")</f>
        <v>-</v>
      </c>
      <c r="K605" s="1" t="str">
        <f>IFERROR(_xlfn.XLOOKUP($C605,Premier!J:J,Premier!K:K),"-")</f>
        <v>-</v>
      </c>
      <c r="L605" s="1" t="str">
        <f>IFERROR(_xlfn.XLOOKUP($C605,LaLiga!K:K,LaLiga!L:L),"-")</f>
        <v>-</v>
      </c>
      <c r="M605" s="1" t="str">
        <f>IFERROR(_xlfn.XLOOKUP($C605,SerieA!J:J,SerieA!K:K),"-")</f>
        <v>-</v>
      </c>
    </row>
    <row r="606" spans="1:13" x14ac:dyDescent="0.35">
      <c r="A606" s="3">
        <f t="shared" si="33"/>
        <v>45872</v>
      </c>
      <c r="B606" s="5">
        <f t="shared" si="36"/>
        <v>7</v>
      </c>
      <c r="C606" s="9">
        <f t="shared" si="34"/>
        <v>605</v>
      </c>
      <c r="D606" s="6" t="str" cm="1">
        <f t="array" ref="D606">IFERROR(INDEX(F606:M606, MATCH(TRUE, F606:M606&lt;&gt;"-",0)),"")</f>
        <v/>
      </c>
      <c r="E606" s="6" t="str">
        <f t="shared" si="35"/>
        <v/>
      </c>
      <c r="F606" s="1" t="str">
        <f>IFERROR(_xlfn.XLOOKUP(C606,Champions!J:J,Champions!K:K),"-")</f>
        <v>-</v>
      </c>
      <c r="G606" s="1" t="str">
        <f>IFERROR(_xlfn.XLOOKUP($C606,EuropaL!J:J,EuropaL!K:K),"-")</f>
        <v>-</v>
      </c>
      <c r="H606" s="1" t="str">
        <f>IFERROR(_xlfn.XLOOKUP($C606,WC!J:J,WC!K:K),"-")</f>
        <v>-</v>
      </c>
      <c r="I606" s="1" t="str">
        <f>IFERROR(_xlfn.XLOOKUP($C606,EURO!J:J,EURO!K:K),"-")</f>
        <v>-</v>
      </c>
      <c r="J606" s="1" t="str">
        <f>IFERROR(_xlfn.XLOOKUP($C606,Other!J:J,Other!K:K),"-")</f>
        <v>-</v>
      </c>
      <c r="K606" s="1" t="str">
        <f>IFERROR(_xlfn.XLOOKUP($C606,Premier!J:J,Premier!K:K),"-")</f>
        <v>-</v>
      </c>
      <c r="L606" s="1" t="str">
        <f>IFERROR(_xlfn.XLOOKUP($C606,LaLiga!K:K,LaLiga!L:L),"-")</f>
        <v>-</v>
      </c>
      <c r="M606" s="1" t="str">
        <f>IFERROR(_xlfn.XLOOKUP($C606,SerieA!J:J,SerieA!K:K),"-")</f>
        <v>-</v>
      </c>
    </row>
    <row r="607" spans="1:13" x14ac:dyDescent="0.35">
      <c r="A607" s="3">
        <f t="shared" si="33"/>
        <v>45873</v>
      </c>
      <c r="B607" s="5">
        <f t="shared" si="36"/>
        <v>1</v>
      </c>
      <c r="C607" s="9">
        <f t="shared" si="34"/>
        <v>606</v>
      </c>
      <c r="D607" s="6" t="str" cm="1">
        <f t="array" ref="D607">IFERROR(INDEX(F607:M607, MATCH(TRUE, F607:M607&lt;&gt;"-",0)),"")</f>
        <v/>
      </c>
      <c r="E607" s="6" t="str">
        <f t="shared" si="35"/>
        <v/>
      </c>
      <c r="F607" s="1" t="str">
        <f>IFERROR(_xlfn.XLOOKUP(C607,Champions!J:J,Champions!K:K),"-")</f>
        <v>-</v>
      </c>
      <c r="G607" s="1" t="str">
        <f>IFERROR(_xlfn.XLOOKUP($C607,EuropaL!J:J,EuropaL!K:K),"-")</f>
        <v>-</v>
      </c>
      <c r="H607" s="1" t="str">
        <f>IFERROR(_xlfn.XLOOKUP($C607,WC!J:J,WC!K:K),"-")</f>
        <v>-</v>
      </c>
      <c r="I607" s="1" t="str">
        <f>IFERROR(_xlfn.XLOOKUP($C607,EURO!J:J,EURO!K:K),"-")</f>
        <v>-</v>
      </c>
      <c r="J607" s="1" t="str">
        <f>IFERROR(_xlfn.XLOOKUP($C607,Other!J:J,Other!K:K),"-")</f>
        <v>-</v>
      </c>
      <c r="K607" s="1" t="str">
        <f>IFERROR(_xlfn.XLOOKUP($C607,Premier!J:J,Premier!K:K),"-")</f>
        <v>-</v>
      </c>
      <c r="L607" s="1" t="str">
        <f>IFERROR(_xlfn.XLOOKUP($C607,LaLiga!K:K,LaLiga!L:L),"-")</f>
        <v>-</v>
      </c>
      <c r="M607" s="1" t="str">
        <f>IFERROR(_xlfn.XLOOKUP($C607,SerieA!J:J,SerieA!K:K),"-")</f>
        <v>-</v>
      </c>
    </row>
    <row r="608" spans="1:13" x14ac:dyDescent="0.35">
      <c r="A608" s="3">
        <f t="shared" si="33"/>
        <v>45874</v>
      </c>
      <c r="B608" s="5">
        <f t="shared" si="36"/>
        <v>2</v>
      </c>
      <c r="C608" s="9">
        <f t="shared" si="34"/>
        <v>607</v>
      </c>
      <c r="D608" s="6" t="str" cm="1">
        <f t="array" ref="D608">IFERROR(INDEX(F608:M608, MATCH(TRUE, F608:M608&lt;&gt;"-",0)),"")</f>
        <v/>
      </c>
      <c r="E608" s="6" t="str">
        <f t="shared" si="35"/>
        <v/>
      </c>
      <c r="F608" s="1" t="str">
        <f>IFERROR(_xlfn.XLOOKUP(C608,Champions!J:J,Champions!K:K),"-")</f>
        <v>-</v>
      </c>
      <c r="G608" s="1" t="str">
        <f>IFERROR(_xlfn.XLOOKUP($C608,EuropaL!J:J,EuropaL!K:K),"-")</f>
        <v>-</v>
      </c>
      <c r="H608" s="1" t="str">
        <f>IFERROR(_xlfn.XLOOKUP($C608,WC!J:J,WC!K:K),"-")</f>
        <v>-</v>
      </c>
      <c r="I608" s="1" t="str">
        <f>IFERROR(_xlfn.XLOOKUP($C608,EURO!J:J,EURO!K:K),"-")</f>
        <v>-</v>
      </c>
      <c r="J608" s="1" t="str">
        <f>IFERROR(_xlfn.XLOOKUP($C608,Other!J:J,Other!K:K),"-")</f>
        <v>-</v>
      </c>
      <c r="K608" s="1" t="str">
        <f>IFERROR(_xlfn.XLOOKUP($C608,Premier!J:J,Premier!K:K),"-")</f>
        <v>-</v>
      </c>
      <c r="L608" s="1" t="str">
        <f>IFERROR(_xlfn.XLOOKUP($C608,LaLiga!K:K,LaLiga!L:L),"-")</f>
        <v>-</v>
      </c>
      <c r="M608" s="1" t="str">
        <f>IFERROR(_xlfn.XLOOKUP($C608,SerieA!J:J,SerieA!K:K),"-")</f>
        <v>-</v>
      </c>
    </row>
    <row r="609" spans="1:13" x14ac:dyDescent="0.35">
      <c r="A609" s="3">
        <f t="shared" si="33"/>
        <v>45875</v>
      </c>
      <c r="B609" s="5">
        <f t="shared" si="36"/>
        <v>3</v>
      </c>
      <c r="C609" s="9">
        <f t="shared" si="34"/>
        <v>608</v>
      </c>
      <c r="D609" s="6" t="str" cm="1">
        <f t="array" ref="D609">IFERROR(INDEX(F609:M609, MATCH(TRUE, F609:M609&lt;&gt;"-",0)),"")</f>
        <v/>
      </c>
      <c r="E609" s="6" t="str">
        <f t="shared" si="35"/>
        <v/>
      </c>
      <c r="F609" s="1" t="str">
        <f>IFERROR(_xlfn.XLOOKUP(C609,Champions!J:J,Champions!K:K),"-")</f>
        <v>-</v>
      </c>
      <c r="G609" s="1" t="str">
        <f>IFERROR(_xlfn.XLOOKUP($C609,EuropaL!J:J,EuropaL!K:K),"-")</f>
        <v>-</v>
      </c>
      <c r="H609" s="1" t="str">
        <f>IFERROR(_xlfn.XLOOKUP($C609,WC!J:J,WC!K:K),"-")</f>
        <v>-</v>
      </c>
      <c r="I609" s="1" t="str">
        <f>IFERROR(_xlfn.XLOOKUP($C609,EURO!J:J,EURO!K:K),"-")</f>
        <v>-</v>
      </c>
      <c r="J609" s="1" t="str">
        <f>IFERROR(_xlfn.XLOOKUP($C609,Other!J:J,Other!K:K),"-")</f>
        <v>-</v>
      </c>
      <c r="K609" s="1" t="str">
        <f>IFERROR(_xlfn.XLOOKUP($C609,Premier!J:J,Premier!K:K),"-")</f>
        <v>-</v>
      </c>
      <c r="L609" s="1" t="str">
        <f>IFERROR(_xlfn.XLOOKUP($C609,LaLiga!K:K,LaLiga!L:L),"-")</f>
        <v>-</v>
      </c>
      <c r="M609" s="1" t="str">
        <f>IFERROR(_xlfn.XLOOKUP($C609,SerieA!J:J,SerieA!K:K),"-")</f>
        <v>-</v>
      </c>
    </row>
    <row r="610" spans="1:13" x14ac:dyDescent="0.35">
      <c r="A610" s="3">
        <f t="shared" si="33"/>
        <v>45876</v>
      </c>
      <c r="B610" s="5">
        <f t="shared" si="36"/>
        <v>4</v>
      </c>
      <c r="C610" s="9">
        <f t="shared" si="34"/>
        <v>609</v>
      </c>
      <c r="D610" s="6" t="str" cm="1">
        <f t="array" ref="D610">IFERROR(INDEX(F610:M610, MATCH(TRUE, F610:M610&lt;&gt;"-",0)),"")</f>
        <v/>
      </c>
      <c r="E610" s="6" t="str">
        <f t="shared" si="35"/>
        <v/>
      </c>
      <c r="F610" s="1" t="str">
        <f>IFERROR(_xlfn.XLOOKUP(C610,Champions!J:J,Champions!K:K),"-")</f>
        <v>-</v>
      </c>
      <c r="G610" s="1" t="str">
        <f>IFERROR(_xlfn.XLOOKUP($C610,EuropaL!J:J,EuropaL!K:K),"-")</f>
        <v>-</v>
      </c>
      <c r="H610" s="1" t="str">
        <f>IFERROR(_xlfn.XLOOKUP($C610,WC!J:J,WC!K:K),"-")</f>
        <v>-</v>
      </c>
      <c r="I610" s="1" t="str">
        <f>IFERROR(_xlfn.XLOOKUP($C610,EURO!J:J,EURO!K:K),"-")</f>
        <v>-</v>
      </c>
      <c r="J610" s="1" t="str">
        <f>IFERROR(_xlfn.XLOOKUP($C610,Other!J:J,Other!K:K),"-")</f>
        <v>-</v>
      </c>
      <c r="K610" s="1" t="str">
        <f>IFERROR(_xlfn.XLOOKUP($C610,Premier!J:J,Premier!K:K),"-")</f>
        <v>-</v>
      </c>
      <c r="L610" s="1" t="str">
        <f>IFERROR(_xlfn.XLOOKUP($C610,LaLiga!K:K,LaLiga!L:L),"-")</f>
        <v>-</v>
      </c>
      <c r="M610" s="1" t="str">
        <f>IFERROR(_xlfn.XLOOKUP($C610,SerieA!J:J,SerieA!K:K),"-")</f>
        <v>-</v>
      </c>
    </row>
    <row r="611" spans="1:13" x14ac:dyDescent="0.35">
      <c r="A611" s="3">
        <f t="shared" si="33"/>
        <v>45877</v>
      </c>
      <c r="B611" s="5">
        <f t="shared" si="36"/>
        <v>5</v>
      </c>
      <c r="C611" s="9">
        <f t="shared" si="34"/>
        <v>610</v>
      </c>
      <c r="D611" s="6" t="str" cm="1">
        <f t="array" ref="D611">IFERROR(INDEX(F611:M611, MATCH(TRUE, F611:M611&lt;&gt;"-",0)),"")</f>
        <v/>
      </c>
      <c r="E611" s="6" t="str">
        <f t="shared" si="35"/>
        <v/>
      </c>
      <c r="F611" s="1" t="str">
        <f>IFERROR(_xlfn.XLOOKUP(C611,Champions!J:J,Champions!K:K),"-")</f>
        <v>-</v>
      </c>
      <c r="G611" s="1" t="str">
        <f>IFERROR(_xlfn.XLOOKUP($C611,EuropaL!J:J,EuropaL!K:K),"-")</f>
        <v>-</v>
      </c>
      <c r="H611" s="1" t="str">
        <f>IFERROR(_xlfn.XLOOKUP($C611,WC!J:J,WC!K:K),"-")</f>
        <v>-</v>
      </c>
      <c r="I611" s="1" t="str">
        <f>IFERROR(_xlfn.XLOOKUP($C611,EURO!J:J,EURO!K:K),"-")</f>
        <v>-</v>
      </c>
      <c r="J611" s="1" t="str">
        <f>IFERROR(_xlfn.XLOOKUP($C611,Other!J:J,Other!K:K),"-")</f>
        <v>-</v>
      </c>
      <c r="K611" s="1" t="str">
        <f>IFERROR(_xlfn.XLOOKUP($C611,Premier!J:J,Premier!K:K),"-")</f>
        <v>-</v>
      </c>
      <c r="L611" s="1" t="str">
        <f>IFERROR(_xlfn.XLOOKUP($C611,LaLiga!K:K,LaLiga!L:L),"-")</f>
        <v>-</v>
      </c>
      <c r="M611" s="1" t="str">
        <f>IFERROR(_xlfn.XLOOKUP($C611,SerieA!J:J,SerieA!K:K),"-")</f>
        <v>-</v>
      </c>
    </row>
    <row r="612" spans="1:13" x14ac:dyDescent="0.35">
      <c r="A612" s="3">
        <f t="shared" si="33"/>
        <v>45878</v>
      </c>
      <c r="B612" s="5">
        <f t="shared" si="36"/>
        <v>6</v>
      </c>
      <c r="C612" s="9">
        <f t="shared" si="34"/>
        <v>611</v>
      </c>
      <c r="D612" s="6" t="str" cm="1">
        <f t="array" ref="D612">IFERROR(INDEX(F612:M612, MATCH(TRUE, F612:M612&lt;&gt;"-",0)),"")</f>
        <v/>
      </c>
      <c r="E612" s="6" t="str">
        <f t="shared" si="35"/>
        <v/>
      </c>
      <c r="F612" s="1" t="str">
        <f>IFERROR(_xlfn.XLOOKUP(C612,Champions!J:J,Champions!K:K),"-")</f>
        <v>-</v>
      </c>
      <c r="G612" s="1" t="str">
        <f>IFERROR(_xlfn.XLOOKUP($C612,EuropaL!J:J,EuropaL!K:K),"-")</f>
        <v>-</v>
      </c>
      <c r="H612" s="1" t="str">
        <f>IFERROR(_xlfn.XLOOKUP($C612,WC!J:J,WC!K:K),"-")</f>
        <v>-</v>
      </c>
      <c r="I612" s="1" t="str">
        <f>IFERROR(_xlfn.XLOOKUP($C612,EURO!J:J,EURO!K:K),"-")</f>
        <v>-</v>
      </c>
      <c r="J612" s="1" t="str">
        <f>IFERROR(_xlfn.XLOOKUP($C612,Other!J:J,Other!K:K),"-")</f>
        <v>-</v>
      </c>
      <c r="K612" s="1" t="str">
        <f>IFERROR(_xlfn.XLOOKUP($C612,Premier!J:J,Premier!K:K),"-")</f>
        <v>-</v>
      </c>
      <c r="L612" s="1" t="str">
        <f>IFERROR(_xlfn.XLOOKUP($C612,LaLiga!K:K,LaLiga!L:L),"-")</f>
        <v>-</v>
      </c>
      <c r="M612" s="1" t="str">
        <f>IFERROR(_xlfn.XLOOKUP($C612,SerieA!J:J,SerieA!K:K),"-")</f>
        <v>-</v>
      </c>
    </row>
    <row r="613" spans="1:13" x14ac:dyDescent="0.35">
      <c r="A613" s="3">
        <f t="shared" si="33"/>
        <v>45879</v>
      </c>
      <c r="B613" s="5">
        <f t="shared" si="36"/>
        <v>7</v>
      </c>
      <c r="C613" s="9">
        <f t="shared" si="34"/>
        <v>612</v>
      </c>
      <c r="D613" s="6" t="str" cm="1">
        <f t="array" ref="D613">IFERROR(INDEX(F613:M613, MATCH(TRUE, F613:M613&lt;&gt;"-",0)),"")</f>
        <v/>
      </c>
      <c r="E613" s="6" t="str">
        <f t="shared" si="35"/>
        <v/>
      </c>
      <c r="F613" s="1" t="str">
        <f>IFERROR(_xlfn.XLOOKUP(C613,Champions!J:J,Champions!K:K),"-")</f>
        <v>-</v>
      </c>
      <c r="G613" s="1" t="str">
        <f>IFERROR(_xlfn.XLOOKUP($C613,EuropaL!J:J,EuropaL!K:K),"-")</f>
        <v>-</v>
      </c>
      <c r="H613" s="1" t="str">
        <f>IFERROR(_xlfn.XLOOKUP($C613,WC!J:J,WC!K:K),"-")</f>
        <v>-</v>
      </c>
      <c r="I613" s="1" t="str">
        <f>IFERROR(_xlfn.XLOOKUP($C613,EURO!J:J,EURO!K:K),"-")</f>
        <v>-</v>
      </c>
      <c r="J613" s="1" t="str">
        <f>IFERROR(_xlfn.XLOOKUP($C613,Other!J:J,Other!K:K),"-")</f>
        <v>-</v>
      </c>
      <c r="K613" s="1" t="str">
        <f>IFERROR(_xlfn.XLOOKUP($C613,Premier!J:J,Premier!K:K),"-")</f>
        <v>-</v>
      </c>
      <c r="L613" s="1" t="str">
        <f>IFERROR(_xlfn.XLOOKUP($C613,LaLiga!K:K,LaLiga!L:L),"-")</f>
        <v>-</v>
      </c>
      <c r="M613" s="1" t="str">
        <f>IFERROR(_xlfn.XLOOKUP($C613,SerieA!J:J,SerieA!K:K),"-")</f>
        <v>-</v>
      </c>
    </row>
    <row r="614" spans="1:13" x14ac:dyDescent="0.35">
      <c r="A614" s="3">
        <f t="shared" si="33"/>
        <v>45880</v>
      </c>
      <c r="B614" s="5">
        <f t="shared" si="36"/>
        <v>1</v>
      </c>
      <c r="C614" s="9">
        <f t="shared" si="34"/>
        <v>613</v>
      </c>
      <c r="D614" s="6" t="str" cm="1">
        <f t="array" ref="D614">IFERROR(INDEX(F614:M614, MATCH(TRUE, F614:M614&lt;&gt;"-",0)),"")</f>
        <v/>
      </c>
      <c r="E614" s="6" t="str">
        <f t="shared" si="35"/>
        <v/>
      </c>
      <c r="F614" s="1" t="str">
        <f>IFERROR(_xlfn.XLOOKUP(C614,Champions!J:J,Champions!K:K),"-")</f>
        <v>-</v>
      </c>
      <c r="G614" s="1" t="str">
        <f>IFERROR(_xlfn.XLOOKUP($C614,EuropaL!J:J,EuropaL!K:K),"-")</f>
        <v>-</v>
      </c>
      <c r="H614" s="1" t="str">
        <f>IFERROR(_xlfn.XLOOKUP($C614,WC!J:J,WC!K:K),"-")</f>
        <v>-</v>
      </c>
      <c r="I614" s="1" t="str">
        <f>IFERROR(_xlfn.XLOOKUP($C614,EURO!J:J,EURO!K:K),"-")</f>
        <v>-</v>
      </c>
      <c r="J614" s="1" t="str">
        <f>IFERROR(_xlfn.XLOOKUP($C614,Other!J:J,Other!K:K),"-")</f>
        <v>-</v>
      </c>
      <c r="K614" s="1" t="str">
        <f>IFERROR(_xlfn.XLOOKUP($C614,Premier!J:J,Premier!K:K),"-")</f>
        <v>-</v>
      </c>
      <c r="L614" s="1" t="str">
        <f>IFERROR(_xlfn.XLOOKUP($C614,LaLiga!K:K,LaLiga!L:L),"-")</f>
        <v>-</v>
      </c>
      <c r="M614" s="1" t="str">
        <f>IFERROR(_xlfn.XLOOKUP($C614,SerieA!J:J,SerieA!K:K),"-")</f>
        <v>-</v>
      </c>
    </row>
    <row r="615" spans="1:13" x14ac:dyDescent="0.35">
      <c r="A615" s="3">
        <f t="shared" si="33"/>
        <v>45881</v>
      </c>
      <c r="B615" s="5">
        <f t="shared" si="36"/>
        <v>2</v>
      </c>
      <c r="C615" s="9">
        <f t="shared" si="34"/>
        <v>614</v>
      </c>
      <c r="D615" s="6" t="str" cm="1">
        <f t="array" ref="D615">IFERROR(INDEX(F615:M615, MATCH(TRUE, F615:M615&lt;&gt;"-",0)),"")</f>
        <v/>
      </c>
      <c r="E615" s="6" t="str">
        <f t="shared" si="35"/>
        <v/>
      </c>
      <c r="F615" s="1" t="str">
        <f>IFERROR(_xlfn.XLOOKUP(C615,Champions!J:J,Champions!K:K),"-")</f>
        <v>-</v>
      </c>
      <c r="G615" s="1" t="str">
        <f>IFERROR(_xlfn.XLOOKUP($C615,EuropaL!J:J,EuropaL!K:K),"-")</f>
        <v>-</v>
      </c>
      <c r="H615" s="1" t="str">
        <f>IFERROR(_xlfn.XLOOKUP($C615,WC!J:J,WC!K:K),"-")</f>
        <v>-</v>
      </c>
      <c r="I615" s="1" t="str">
        <f>IFERROR(_xlfn.XLOOKUP($C615,EURO!J:J,EURO!K:K),"-")</f>
        <v>-</v>
      </c>
      <c r="J615" s="1" t="str">
        <f>IFERROR(_xlfn.XLOOKUP($C615,Other!J:J,Other!K:K),"-")</f>
        <v>-</v>
      </c>
      <c r="K615" s="1" t="str">
        <f>IFERROR(_xlfn.XLOOKUP($C615,Premier!J:J,Premier!K:K),"-")</f>
        <v>-</v>
      </c>
      <c r="L615" s="1" t="str">
        <f>IFERROR(_xlfn.XLOOKUP($C615,LaLiga!K:K,LaLiga!L:L),"-")</f>
        <v>-</v>
      </c>
      <c r="M615" s="1" t="str">
        <f>IFERROR(_xlfn.XLOOKUP($C615,SerieA!J:J,SerieA!K:K),"-")</f>
        <v>-</v>
      </c>
    </row>
    <row r="616" spans="1:13" x14ac:dyDescent="0.35">
      <c r="A616" s="3">
        <f t="shared" si="33"/>
        <v>45882</v>
      </c>
      <c r="B616" s="5">
        <f t="shared" si="36"/>
        <v>3</v>
      </c>
      <c r="C616" s="9">
        <f t="shared" si="34"/>
        <v>615</v>
      </c>
      <c r="D616" s="6" t="str" cm="1">
        <f t="array" ref="D616">IFERROR(INDEX(F616:M616, MATCH(TRUE, F616:M616&lt;&gt;"-",0)),"")</f>
        <v/>
      </c>
      <c r="E616" s="6" t="str">
        <f t="shared" si="35"/>
        <v/>
      </c>
      <c r="F616" s="1" t="str">
        <f>IFERROR(_xlfn.XLOOKUP(C616,Champions!J:J,Champions!K:K),"-")</f>
        <v>-</v>
      </c>
      <c r="G616" s="1" t="str">
        <f>IFERROR(_xlfn.XLOOKUP($C616,EuropaL!J:J,EuropaL!K:K),"-")</f>
        <v>-</v>
      </c>
      <c r="H616" s="1" t="str">
        <f>IFERROR(_xlfn.XLOOKUP($C616,WC!J:J,WC!K:K),"-")</f>
        <v>-</v>
      </c>
      <c r="I616" s="1" t="str">
        <f>IFERROR(_xlfn.XLOOKUP($C616,EURO!J:J,EURO!K:K),"-")</f>
        <v>-</v>
      </c>
      <c r="J616" s="1" t="str">
        <f>IFERROR(_xlfn.XLOOKUP($C616,Other!J:J,Other!K:K),"-")</f>
        <v>-</v>
      </c>
      <c r="K616" s="1" t="str">
        <f>IFERROR(_xlfn.XLOOKUP($C616,Premier!J:J,Premier!K:K),"-")</f>
        <v>-</v>
      </c>
      <c r="L616" s="1" t="str">
        <f>IFERROR(_xlfn.XLOOKUP($C616,LaLiga!K:K,LaLiga!L:L),"-")</f>
        <v>-</v>
      </c>
      <c r="M616" s="1" t="str">
        <f>IFERROR(_xlfn.XLOOKUP($C616,SerieA!J:J,SerieA!K:K),"-")</f>
        <v>-</v>
      </c>
    </row>
    <row r="617" spans="1:13" x14ac:dyDescent="0.35">
      <c r="A617" s="3">
        <f t="shared" si="33"/>
        <v>45883</v>
      </c>
      <c r="B617" s="5">
        <f t="shared" si="36"/>
        <v>4</v>
      </c>
      <c r="C617" s="9">
        <f t="shared" si="34"/>
        <v>616</v>
      </c>
      <c r="D617" s="6" t="str" cm="1">
        <f t="array" ref="D617">IFERROR(INDEX(F617:M617, MATCH(TRUE, F617:M617&lt;&gt;"-",0)),"")</f>
        <v/>
      </c>
      <c r="E617" s="6" t="str">
        <f t="shared" si="35"/>
        <v/>
      </c>
      <c r="F617" s="1" t="str">
        <f>IFERROR(_xlfn.XLOOKUP(C617,Champions!J:J,Champions!K:K),"-")</f>
        <v>-</v>
      </c>
      <c r="G617" s="1" t="str">
        <f>IFERROR(_xlfn.XLOOKUP($C617,EuropaL!J:J,EuropaL!K:K),"-")</f>
        <v>-</v>
      </c>
      <c r="H617" s="1" t="str">
        <f>IFERROR(_xlfn.XLOOKUP($C617,WC!J:J,WC!K:K),"-")</f>
        <v>-</v>
      </c>
      <c r="I617" s="1" t="str">
        <f>IFERROR(_xlfn.XLOOKUP($C617,EURO!J:J,EURO!K:K),"-")</f>
        <v>-</v>
      </c>
      <c r="J617" s="1" t="str">
        <f>IFERROR(_xlfn.XLOOKUP($C617,Other!J:J,Other!K:K),"-")</f>
        <v>-</v>
      </c>
      <c r="K617" s="1" t="str">
        <f>IFERROR(_xlfn.XLOOKUP($C617,Premier!J:J,Premier!K:K),"-")</f>
        <v>-</v>
      </c>
      <c r="L617" s="1" t="str">
        <f>IFERROR(_xlfn.XLOOKUP($C617,LaLiga!K:K,LaLiga!L:L),"-")</f>
        <v>-</v>
      </c>
      <c r="M617" s="1" t="str">
        <f>IFERROR(_xlfn.XLOOKUP($C617,SerieA!J:J,SerieA!K:K),"-")</f>
        <v>-</v>
      </c>
    </row>
    <row r="618" spans="1:13" x14ac:dyDescent="0.35">
      <c r="A618" s="3">
        <f t="shared" si="33"/>
        <v>45884</v>
      </c>
      <c r="B618" s="5">
        <f t="shared" si="36"/>
        <v>5</v>
      </c>
      <c r="C618" s="9">
        <f t="shared" si="34"/>
        <v>617</v>
      </c>
      <c r="D618" s="6" t="str" cm="1">
        <f t="array" ref="D618">IFERROR(INDEX(F618:M618, MATCH(TRUE, F618:M618&lt;&gt;"-",0)),"")</f>
        <v/>
      </c>
      <c r="E618" s="6" t="str">
        <f t="shared" si="35"/>
        <v/>
      </c>
      <c r="F618" s="1" t="str">
        <f>IFERROR(_xlfn.XLOOKUP(C618,Champions!J:J,Champions!K:K),"-")</f>
        <v>-</v>
      </c>
      <c r="G618" s="1" t="str">
        <f>IFERROR(_xlfn.XLOOKUP($C618,EuropaL!J:J,EuropaL!K:K),"-")</f>
        <v>-</v>
      </c>
      <c r="H618" s="1" t="str">
        <f>IFERROR(_xlfn.XLOOKUP($C618,WC!J:J,WC!K:K),"-")</f>
        <v>-</v>
      </c>
      <c r="I618" s="1" t="str">
        <f>IFERROR(_xlfn.XLOOKUP($C618,EURO!J:J,EURO!K:K),"-")</f>
        <v>-</v>
      </c>
      <c r="J618" s="1" t="str">
        <f>IFERROR(_xlfn.XLOOKUP($C618,Other!J:J,Other!K:K),"-")</f>
        <v>-</v>
      </c>
      <c r="K618" s="1" t="str">
        <f>IFERROR(_xlfn.XLOOKUP($C618,Premier!J:J,Premier!K:K),"-")</f>
        <v>-</v>
      </c>
      <c r="L618" s="1" t="str">
        <f>IFERROR(_xlfn.XLOOKUP($C618,LaLiga!K:K,LaLiga!L:L),"-")</f>
        <v>-</v>
      </c>
      <c r="M618" s="1" t="str">
        <f>IFERROR(_xlfn.XLOOKUP($C618,SerieA!J:J,SerieA!K:K),"-")</f>
        <v>-</v>
      </c>
    </row>
    <row r="619" spans="1:13" x14ac:dyDescent="0.35">
      <c r="A619" s="3">
        <f t="shared" si="33"/>
        <v>45885</v>
      </c>
      <c r="B619" s="5">
        <f t="shared" si="36"/>
        <v>6</v>
      </c>
      <c r="C619" s="9">
        <f t="shared" si="34"/>
        <v>618</v>
      </c>
      <c r="D619" s="6" t="str" cm="1">
        <f t="array" ref="D619">IFERROR(INDEX(F619:M619, MATCH(TRUE, F619:M619&lt;&gt;"-",0)),"")</f>
        <v/>
      </c>
      <c r="E619" s="6" t="str">
        <f t="shared" si="35"/>
        <v/>
      </c>
      <c r="F619" s="1" t="str">
        <f>IFERROR(_xlfn.XLOOKUP(C619,Champions!J:J,Champions!K:K),"-")</f>
        <v>-</v>
      </c>
      <c r="G619" s="1" t="str">
        <f>IFERROR(_xlfn.XLOOKUP($C619,EuropaL!J:J,EuropaL!K:K),"-")</f>
        <v>-</v>
      </c>
      <c r="H619" s="1" t="str">
        <f>IFERROR(_xlfn.XLOOKUP($C619,WC!J:J,WC!K:K),"-")</f>
        <v>-</v>
      </c>
      <c r="I619" s="1" t="str">
        <f>IFERROR(_xlfn.XLOOKUP($C619,EURO!J:J,EURO!K:K),"-")</f>
        <v>-</v>
      </c>
      <c r="J619" s="1" t="str">
        <f>IFERROR(_xlfn.XLOOKUP($C619,Other!J:J,Other!K:K),"-")</f>
        <v>-</v>
      </c>
      <c r="K619" s="1" t="str">
        <f>IFERROR(_xlfn.XLOOKUP($C619,Premier!J:J,Premier!K:K),"-")</f>
        <v>-</v>
      </c>
      <c r="L619" s="1" t="str">
        <f>IFERROR(_xlfn.XLOOKUP($C619,LaLiga!K:K,LaLiga!L:L),"-")</f>
        <v>-</v>
      </c>
      <c r="M619" s="1" t="str">
        <f>IFERROR(_xlfn.XLOOKUP($C619,SerieA!J:J,SerieA!K:K),"-")</f>
        <v>-</v>
      </c>
    </row>
    <row r="620" spans="1:13" x14ac:dyDescent="0.35">
      <c r="A620" s="3">
        <f t="shared" si="33"/>
        <v>45886</v>
      </c>
      <c r="B620" s="5">
        <f t="shared" si="36"/>
        <v>7</v>
      </c>
      <c r="C620" s="9">
        <f t="shared" si="34"/>
        <v>619</v>
      </c>
      <c r="D620" s="6" t="str" cm="1">
        <f t="array" ref="D620">IFERROR(INDEX(F620:M620, MATCH(TRUE, F620:M620&lt;&gt;"-",0)),"")</f>
        <v/>
      </c>
      <c r="E620" s="6" t="str">
        <f t="shared" si="35"/>
        <v/>
      </c>
      <c r="F620" s="1" t="str">
        <f>IFERROR(_xlfn.XLOOKUP(C620,Champions!J:J,Champions!K:K),"-")</f>
        <v>-</v>
      </c>
      <c r="G620" s="1" t="str">
        <f>IFERROR(_xlfn.XLOOKUP($C620,EuropaL!J:J,EuropaL!K:K),"-")</f>
        <v>-</v>
      </c>
      <c r="H620" s="1" t="str">
        <f>IFERROR(_xlfn.XLOOKUP($C620,WC!J:J,WC!K:K),"-")</f>
        <v>-</v>
      </c>
      <c r="I620" s="1" t="str">
        <f>IFERROR(_xlfn.XLOOKUP($C620,EURO!J:J,EURO!K:K),"-")</f>
        <v>-</v>
      </c>
      <c r="J620" s="1" t="str">
        <f>IFERROR(_xlfn.XLOOKUP($C620,Other!J:J,Other!K:K),"-")</f>
        <v>-</v>
      </c>
      <c r="K620" s="1" t="str">
        <f>IFERROR(_xlfn.XLOOKUP($C620,Premier!J:J,Premier!K:K),"-")</f>
        <v>-</v>
      </c>
      <c r="L620" s="1" t="str">
        <f>IFERROR(_xlfn.XLOOKUP($C620,LaLiga!K:K,LaLiga!L:L),"-")</f>
        <v>-</v>
      </c>
      <c r="M620" s="1" t="str">
        <f>IFERROR(_xlfn.XLOOKUP($C620,SerieA!J:J,SerieA!K:K),"-")</f>
        <v>-</v>
      </c>
    </row>
    <row r="621" spans="1:13" x14ac:dyDescent="0.35">
      <c r="A621" s="3">
        <f t="shared" si="33"/>
        <v>45887</v>
      </c>
      <c r="B621" s="5">
        <f t="shared" si="36"/>
        <v>1</v>
      </c>
      <c r="C621" s="9">
        <f t="shared" si="34"/>
        <v>620</v>
      </c>
      <c r="D621" s="6" t="str" cm="1">
        <f t="array" ref="D621">IFERROR(INDEX(F621:M621, MATCH(TRUE, F621:M621&lt;&gt;"-",0)),"")</f>
        <v/>
      </c>
      <c r="E621" s="6" t="str">
        <f t="shared" si="35"/>
        <v/>
      </c>
      <c r="F621" s="1" t="str">
        <f>IFERROR(_xlfn.XLOOKUP(C621,Champions!J:J,Champions!K:K),"-")</f>
        <v>-</v>
      </c>
      <c r="G621" s="1" t="str">
        <f>IFERROR(_xlfn.XLOOKUP($C621,EuropaL!J:J,EuropaL!K:K),"-")</f>
        <v>-</v>
      </c>
      <c r="H621" s="1" t="str">
        <f>IFERROR(_xlfn.XLOOKUP($C621,WC!J:J,WC!K:K),"-")</f>
        <v>-</v>
      </c>
      <c r="I621" s="1" t="str">
        <f>IFERROR(_xlfn.XLOOKUP($C621,EURO!J:J,EURO!K:K),"-")</f>
        <v>-</v>
      </c>
      <c r="J621" s="1" t="str">
        <f>IFERROR(_xlfn.XLOOKUP($C621,Other!J:J,Other!K:K),"-")</f>
        <v>-</v>
      </c>
      <c r="K621" s="1" t="str">
        <f>IFERROR(_xlfn.XLOOKUP($C621,Premier!J:J,Premier!K:K),"-")</f>
        <v>-</v>
      </c>
      <c r="L621" s="1" t="str">
        <f>IFERROR(_xlfn.XLOOKUP($C621,LaLiga!K:K,LaLiga!L:L),"-")</f>
        <v>-</v>
      </c>
      <c r="M621" s="1" t="str">
        <f>IFERROR(_xlfn.XLOOKUP($C621,SerieA!J:J,SerieA!K:K),"-")</f>
        <v>-</v>
      </c>
    </row>
    <row r="622" spans="1:13" x14ac:dyDescent="0.35">
      <c r="A622" s="3">
        <f t="shared" si="33"/>
        <v>45888</v>
      </c>
      <c r="B622" s="5">
        <f t="shared" si="36"/>
        <v>2</v>
      </c>
      <c r="C622" s="9">
        <f t="shared" si="34"/>
        <v>621</v>
      </c>
      <c r="D622" s="6" t="str" cm="1">
        <f t="array" ref="D622">IFERROR(INDEX(F622:M622, MATCH(TRUE, F622:M622&lt;&gt;"-",0)),"")</f>
        <v/>
      </c>
      <c r="E622" s="6" t="str">
        <f t="shared" si="35"/>
        <v/>
      </c>
      <c r="F622" s="1" t="str">
        <f>IFERROR(_xlfn.XLOOKUP(C622,Champions!J:J,Champions!K:K),"-")</f>
        <v>-</v>
      </c>
      <c r="G622" s="1" t="str">
        <f>IFERROR(_xlfn.XLOOKUP($C622,EuropaL!J:J,EuropaL!K:K),"-")</f>
        <v>-</v>
      </c>
      <c r="H622" s="1" t="str">
        <f>IFERROR(_xlfn.XLOOKUP($C622,WC!J:J,WC!K:K),"-")</f>
        <v>-</v>
      </c>
      <c r="I622" s="1" t="str">
        <f>IFERROR(_xlfn.XLOOKUP($C622,EURO!J:J,EURO!K:K),"-")</f>
        <v>-</v>
      </c>
      <c r="J622" s="1" t="str">
        <f>IFERROR(_xlfn.XLOOKUP($C622,Other!J:J,Other!K:K),"-")</f>
        <v>-</v>
      </c>
      <c r="K622" s="1" t="str">
        <f>IFERROR(_xlfn.XLOOKUP($C622,Premier!J:J,Premier!K:K),"-")</f>
        <v>-</v>
      </c>
      <c r="L622" s="1" t="str">
        <f>IFERROR(_xlfn.XLOOKUP($C622,LaLiga!K:K,LaLiga!L:L),"-")</f>
        <v>-</v>
      </c>
      <c r="M622" s="1" t="str">
        <f>IFERROR(_xlfn.XLOOKUP($C622,SerieA!J:J,SerieA!K:K),"-")</f>
        <v>-</v>
      </c>
    </row>
    <row r="623" spans="1:13" x14ac:dyDescent="0.35">
      <c r="A623" s="3">
        <f t="shared" si="33"/>
        <v>45889</v>
      </c>
      <c r="B623" s="5">
        <f t="shared" si="36"/>
        <v>3</v>
      </c>
      <c r="C623" s="9">
        <f t="shared" si="34"/>
        <v>622</v>
      </c>
      <c r="D623" s="6" t="str" cm="1">
        <f t="array" ref="D623">IFERROR(INDEX(F623:M623, MATCH(TRUE, F623:M623&lt;&gt;"-",0)),"")</f>
        <v/>
      </c>
      <c r="E623" s="6" t="str">
        <f t="shared" si="35"/>
        <v/>
      </c>
      <c r="F623" s="1" t="str">
        <f>IFERROR(_xlfn.XLOOKUP(C623,Champions!J:J,Champions!K:K),"-")</f>
        <v>-</v>
      </c>
      <c r="G623" s="1" t="str">
        <f>IFERROR(_xlfn.XLOOKUP($C623,EuropaL!J:J,EuropaL!K:K),"-")</f>
        <v>-</v>
      </c>
      <c r="H623" s="1" t="str">
        <f>IFERROR(_xlfn.XLOOKUP($C623,WC!J:J,WC!K:K),"-")</f>
        <v>-</v>
      </c>
      <c r="I623" s="1" t="str">
        <f>IFERROR(_xlfn.XLOOKUP($C623,EURO!J:J,EURO!K:K),"-")</f>
        <v>-</v>
      </c>
      <c r="J623" s="1" t="str">
        <f>IFERROR(_xlfn.XLOOKUP($C623,Other!J:J,Other!K:K),"-")</f>
        <v>-</v>
      </c>
      <c r="K623" s="1" t="str">
        <f>IFERROR(_xlfn.XLOOKUP($C623,Premier!J:J,Premier!K:K),"-")</f>
        <v>-</v>
      </c>
      <c r="L623" s="1" t="str">
        <f>IFERROR(_xlfn.XLOOKUP($C623,LaLiga!K:K,LaLiga!L:L),"-")</f>
        <v>-</v>
      </c>
      <c r="M623" s="1" t="str">
        <f>IFERROR(_xlfn.XLOOKUP($C623,SerieA!J:J,SerieA!K:K),"-")</f>
        <v>-</v>
      </c>
    </row>
    <row r="624" spans="1:13" x14ac:dyDescent="0.35">
      <c r="A624" s="3">
        <f t="shared" si="33"/>
        <v>45890</v>
      </c>
      <c r="B624" s="5">
        <f t="shared" si="36"/>
        <v>4</v>
      </c>
      <c r="C624" s="9">
        <f t="shared" si="34"/>
        <v>623</v>
      </c>
      <c r="D624" s="6" t="str" cm="1">
        <f t="array" ref="D624">IFERROR(INDEX(F624:M624, MATCH(TRUE, F624:M624&lt;&gt;"-",0)),"")</f>
        <v/>
      </c>
      <c r="E624" s="6" t="str">
        <f t="shared" si="35"/>
        <v/>
      </c>
      <c r="F624" s="1" t="str">
        <f>IFERROR(_xlfn.XLOOKUP(C624,Champions!J:J,Champions!K:K),"-")</f>
        <v>-</v>
      </c>
      <c r="G624" s="1" t="str">
        <f>IFERROR(_xlfn.XLOOKUP($C624,EuropaL!J:J,EuropaL!K:K),"-")</f>
        <v>-</v>
      </c>
      <c r="H624" s="1" t="str">
        <f>IFERROR(_xlfn.XLOOKUP($C624,WC!J:J,WC!K:K),"-")</f>
        <v>-</v>
      </c>
      <c r="I624" s="1" t="str">
        <f>IFERROR(_xlfn.XLOOKUP($C624,EURO!J:J,EURO!K:K),"-")</f>
        <v>-</v>
      </c>
      <c r="J624" s="1" t="str">
        <f>IFERROR(_xlfn.XLOOKUP($C624,Other!J:J,Other!K:K),"-")</f>
        <v>-</v>
      </c>
      <c r="K624" s="1" t="str">
        <f>IFERROR(_xlfn.XLOOKUP($C624,Premier!J:J,Premier!K:K),"-")</f>
        <v>-</v>
      </c>
      <c r="L624" s="1" t="str">
        <f>IFERROR(_xlfn.XLOOKUP($C624,LaLiga!K:K,LaLiga!L:L),"-")</f>
        <v>-</v>
      </c>
      <c r="M624" s="1" t="str">
        <f>IFERROR(_xlfn.XLOOKUP($C624,SerieA!J:J,SerieA!K:K),"-")</f>
        <v>-</v>
      </c>
    </row>
    <row r="625" spans="1:13" x14ac:dyDescent="0.35">
      <c r="A625" s="3">
        <f t="shared" si="33"/>
        <v>45891</v>
      </c>
      <c r="B625" s="5">
        <f t="shared" si="36"/>
        <v>5</v>
      </c>
      <c r="C625" s="9">
        <f t="shared" si="34"/>
        <v>624</v>
      </c>
      <c r="D625" s="6" t="str" cm="1">
        <f t="array" ref="D625">IFERROR(INDEX(F625:M625, MATCH(TRUE, F625:M625&lt;&gt;"-",0)),"")</f>
        <v/>
      </c>
      <c r="E625" s="6" t="str">
        <f t="shared" si="35"/>
        <v/>
      </c>
      <c r="F625" s="1" t="str">
        <f>IFERROR(_xlfn.XLOOKUP(C625,Champions!J:J,Champions!K:K),"-")</f>
        <v>-</v>
      </c>
      <c r="G625" s="1" t="str">
        <f>IFERROR(_xlfn.XLOOKUP($C625,EuropaL!J:J,EuropaL!K:K),"-")</f>
        <v>-</v>
      </c>
      <c r="H625" s="1" t="str">
        <f>IFERROR(_xlfn.XLOOKUP($C625,WC!J:J,WC!K:K),"-")</f>
        <v>-</v>
      </c>
      <c r="I625" s="1" t="str">
        <f>IFERROR(_xlfn.XLOOKUP($C625,EURO!J:J,EURO!K:K),"-")</f>
        <v>-</v>
      </c>
      <c r="J625" s="1" t="str">
        <f>IFERROR(_xlfn.XLOOKUP($C625,Other!J:J,Other!K:K),"-")</f>
        <v>-</v>
      </c>
      <c r="K625" s="1" t="str">
        <f>IFERROR(_xlfn.XLOOKUP($C625,Premier!J:J,Premier!K:K),"-")</f>
        <v>-</v>
      </c>
      <c r="L625" s="1" t="str">
        <f>IFERROR(_xlfn.XLOOKUP($C625,LaLiga!K:K,LaLiga!L:L),"-")</f>
        <v>-</v>
      </c>
      <c r="M625" s="1" t="str">
        <f>IFERROR(_xlfn.XLOOKUP($C625,SerieA!J:J,SerieA!K:K),"-")</f>
        <v>-</v>
      </c>
    </row>
    <row r="626" spans="1:13" x14ac:dyDescent="0.35">
      <c r="A626" s="3">
        <f t="shared" si="33"/>
        <v>45892</v>
      </c>
      <c r="B626" s="5">
        <f t="shared" si="36"/>
        <v>6</v>
      </c>
      <c r="C626" s="9">
        <f t="shared" si="34"/>
        <v>625</v>
      </c>
      <c r="D626" s="6" t="str" cm="1">
        <f t="array" ref="D626">IFERROR(INDEX(F626:M626, MATCH(TRUE, F626:M626&lt;&gt;"-",0)),"")</f>
        <v/>
      </c>
      <c r="E626" s="6" t="str">
        <f t="shared" si="35"/>
        <v/>
      </c>
      <c r="F626" s="1" t="str">
        <f>IFERROR(_xlfn.XLOOKUP(C626,Champions!J:J,Champions!K:K),"-")</f>
        <v>-</v>
      </c>
      <c r="G626" s="1" t="str">
        <f>IFERROR(_xlfn.XLOOKUP($C626,EuropaL!J:J,EuropaL!K:K),"-")</f>
        <v>-</v>
      </c>
      <c r="H626" s="1" t="str">
        <f>IFERROR(_xlfn.XLOOKUP($C626,WC!J:J,WC!K:K),"-")</f>
        <v>-</v>
      </c>
      <c r="I626" s="1" t="str">
        <f>IFERROR(_xlfn.XLOOKUP($C626,EURO!J:J,EURO!K:K),"-")</f>
        <v>-</v>
      </c>
      <c r="J626" s="1" t="str">
        <f>IFERROR(_xlfn.XLOOKUP($C626,Other!J:J,Other!K:K),"-")</f>
        <v>-</v>
      </c>
      <c r="K626" s="1" t="str">
        <f>IFERROR(_xlfn.XLOOKUP($C626,Premier!J:J,Premier!K:K),"-")</f>
        <v>-</v>
      </c>
      <c r="L626" s="1" t="str">
        <f>IFERROR(_xlfn.XLOOKUP($C626,LaLiga!K:K,LaLiga!L:L),"-")</f>
        <v>-</v>
      </c>
      <c r="M626" s="1" t="str">
        <f>IFERROR(_xlfn.XLOOKUP($C626,SerieA!J:J,SerieA!K:K),"-")</f>
        <v>-</v>
      </c>
    </row>
    <row r="627" spans="1:13" x14ac:dyDescent="0.35">
      <c r="A627" s="3">
        <f t="shared" si="33"/>
        <v>45893</v>
      </c>
      <c r="B627" s="5">
        <f t="shared" si="36"/>
        <v>7</v>
      </c>
      <c r="C627" s="9">
        <f t="shared" si="34"/>
        <v>626</v>
      </c>
      <c r="D627" s="6" t="str" cm="1">
        <f t="array" ref="D627">IFERROR(INDEX(F627:M627, MATCH(TRUE, F627:M627&lt;&gt;"-",0)),"")</f>
        <v/>
      </c>
      <c r="E627" s="6" t="str">
        <f t="shared" si="35"/>
        <v/>
      </c>
      <c r="F627" s="1" t="str">
        <f>IFERROR(_xlfn.XLOOKUP(C627,Champions!J:J,Champions!K:K),"-")</f>
        <v>-</v>
      </c>
      <c r="G627" s="1" t="str">
        <f>IFERROR(_xlfn.XLOOKUP($C627,EuropaL!J:J,EuropaL!K:K),"-")</f>
        <v>-</v>
      </c>
      <c r="H627" s="1" t="str">
        <f>IFERROR(_xlfn.XLOOKUP($C627,WC!J:J,WC!K:K),"-")</f>
        <v>-</v>
      </c>
      <c r="I627" s="1" t="str">
        <f>IFERROR(_xlfn.XLOOKUP($C627,EURO!J:J,EURO!K:K),"-")</f>
        <v>-</v>
      </c>
      <c r="J627" s="1" t="str">
        <f>IFERROR(_xlfn.XLOOKUP($C627,Other!J:J,Other!K:K),"-")</f>
        <v>-</v>
      </c>
      <c r="K627" s="1" t="str">
        <f>IFERROR(_xlfn.XLOOKUP($C627,Premier!J:J,Premier!K:K),"-")</f>
        <v>-</v>
      </c>
      <c r="L627" s="1" t="str">
        <f>IFERROR(_xlfn.XLOOKUP($C627,LaLiga!K:K,LaLiga!L:L),"-")</f>
        <v>-</v>
      </c>
      <c r="M627" s="1" t="str">
        <f>IFERROR(_xlfn.XLOOKUP($C627,SerieA!J:J,SerieA!K:K),"-")</f>
        <v>-</v>
      </c>
    </row>
    <row r="628" spans="1:13" x14ac:dyDescent="0.35">
      <c r="A628" s="3">
        <f t="shared" si="33"/>
        <v>45894</v>
      </c>
      <c r="B628" s="5">
        <f t="shared" si="36"/>
        <v>1</v>
      </c>
      <c r="C628" s="9">
        <f t="shared" si="34"/>
        <v>627</v>
      </c>
      <c r="D628" s="6" t="str" cm="1">
        <f t="array" ref="D628">IFERROR(INDEX(F628:M628, MATCH(TRUE, F628:M628&lt;&gt;"-",0)),"")</f>
        <v/>
      </c>
      <c r="E628" s="6" t="str">
        <f t="shared" si="35"/>
        <v/>
      </c>
      <c r="F628" s="1" t="str">
        <f>IFERROR(_xlfn.XLOOKUP(C628,Champions!J:J,Champions!K:K),"-")</f>
        <v>-</v>
      </c>
      <c r="G628" s="1" t="str">
        <f>IFERROR(_xlfn.XLOOKUP($C628,EuropaL!J:J,EuropaL!K:K),"-")</f>
        <v>-</v>
      </c>
      <c r="H628" s="1" t="str">
        <f>IFERROR(_xlfn.XLOOKUP($C628,WC!J:J,WC!K:K),"-")</f>
        <v>-</v>
      </c>
      <c r="I628" s="1" t="str">
        <f>IFERROR(_xlfn.XLOOKUP($C628,EURO!J:J,EURO!K:K),"-")</f>
        <v>-</v>
      </c>
      <c r="J628" s="1" t="str">
        <f>IFERROR(_xlfn.XLOOKUP($C628,Other!J:J,Other!K:K),"-")</f>
        <v>-</v>
      </c>
      <c r="K628" s="1" t="str">
        <f>IFERROR(_xlfn.XLOOKUP($C628,Premier!J:J,Premier!K:K),"-")</f>
        <v>-</v>
      </c>
      <c r="L628" s="1" t="str">
        <f>IFERROR(_xlfn.XLOOKUP($C628,LaLiga!K:K,LaLiga!L:L),"-")</f>
        <v>-</v>
      </c>
      <c r="M628" s="1" t="str">
        <f>IFERROR(_xlfn.XLOOKUP($C628,SerieA!J:J,SerieA!K:K),"-")</f>
        <v>-</v>
      </c>
    </row>
    <row r="629" spans="1:13" x14ac:dyDescent="0.35">
      <c r="A629" s="3">
        <f t="shared" si="33"/>
        <v>45895</v>
      </c>
      <c r="B629" s="5">
        <f t="shared" si="36"/>
        <v>2</v>
      </c>
      <c r="C629" s="9">
        <f t="shared" si="34"/>
        <v>628</v>
      </c>
      <c r="D629" s="6" t="str" cm="1">
        <f t="array" ref="D629">IFERROR(INDEX(F629:M629, MATCH(TRUE, F629:M629&lt;&gt;"-",0)),"")</f>
        <v/>
      </c>
      <c r="E629" s="6" t="str">
        <f t="shared" si="35"/>
        <v/>
      </c>
      <c r="F629" s="1" t="str">
        <f>IFERROR(_xlfn.XLOOKUP(C629,Champions!J:J,Champions!K:K),"-")</f>
        <v>-</v>
      </c>
      <c r="G629" s="1" t="str">
        <f>IFERROR(_xlfn.XLOOKUP($C629,EuropaL!J:J,EuropaL!K:K),"-")</f>
        <v>-</v>
      </c>
      <c r="H629" s="1" t="str">
        <f>IFERROR(_xlfn.XLOOKUP($C629,WC!J:J,WC!K:K),"-")</f>
        <v>-</v>
      </c>
      <c r="I629" s="1" t="str">
        <f>IFERROR(_xlfn.XLOOKUP($C629,EURO!J:J,EURO!K:K),"-")</f>
        <v>-</v>
      </c>
      <c r="J629" s="1" t="str">
        <f>IFERROR(_xlfn.XLOOKUP($C629,Other!J:J,Other!K:K),"-")</f>
        <v>-</v>
      </c>
      <c r="K629" s="1" t="str">
        <f>IFERROR(_xlfn.XLOOKUP($C629,Premier!J:J,Premier!K:K),"-")</f>
        <v>-</v>
      </c>
      <c r="L629" s="1" t="str">
        <f>IFERROR(_xlfn.XLOOKUP($C629,LaLiga!K:K,LaLiga!L:L),"-")</f>
        <v>-</v>
      </c>
      <c r="M629" s="1" t="str">
        <f>IFERROR(_xlfn.XLOOKUP($C629,SerieA!J:J,SerieA!K:K),"-")</f>
        <v>-</v>
      </c>
    </row>
    <row r="630" spans="1:13" x14ac:dyDescent="0.35">
      <c r="A630" s="3">
        <f t="shared" si="33"/>
        <v>45896</v>
      </c>
      <c r="B630" s="5">
        <f t="shared" si="36"/>
        <v>3</v>
      </c>
      <c r="C630" s="9">
        <f t="shared" si="34"/>
        <v>629</v>
      </c>
      <c r="D630" s="6" t="str" cm="1">
        <f t="array" ref="D630">IFERROR(INDEX(F630:M630, MATCH(TRUE, F630:M630&lt;&gt;"-",0)),"")</f>
        <v/>
      </c>
      <c r="E630" s="6" t="str">
        <f t="shared" si="35"/>
        <v/>
      </c>
      <c r="F630" s="1" t="str">
        <f>IFERROR(_xlfn.XLOOKUP(C630,Champions!J:J,Champions!K:K),"-")</f>
        <v>-</v>
      </c>
      <c r="G630" s="1" t="str">
        <f>IFERROR(_xlfn.XLOOKUP($C630,EuropaL!J:J,EuropaL!K:K),"-")</f>
        <v>-</v>
      </c>
      <c r="H630" s="1" t="str">
        <f>IFERROR(_xlfn.XLOOKUP($C630,WC!J:J,WC!K:K),"-")</f>
        <v>-</v>
      </c>
      <c r="I630" s="1" t="str">
        <f>IFERROR(_xlfn.XLOOKUP($C630,EURO!J:J,EURO!K:K),"-")</f>
        <v>-</v>
      </c>
      <c r="J630" s="1" t="str">
        <f>IFERROR(_xlfn.XLOOKUP($C630,Other!J:J,Other!K:K),"-")</f>
        <v>-</v>
      </c>
      <c r="K630" s="1" t="str">
        <f>IFERROR(_xlfn.XLOOKUP($C630,Premier!J:J,Premier!K:K),"-")</f>
        <v>-</v>
      </c>
      <c r="L630" s="1" t="str">
        <f>IFERROR(_xlfn.XLOOKUP($C630,LaLiga!K:K,LaLiga!L:L),"-")</f>
        <v>-</v>
      </c>
      <c r="M630" s="1" t="str">
        <f>IFERROR(_xlfn.XLOOKUP($C630,SerieA!J:J,SerieA!K:K),"-")</f>
        <v>-</v>
      </c>
    </row>
    <row r="631" spans="1:13" x14ac:dyDescent="0.35">
      <c r="A631" s="3">
        <f t="shared" si="33"/>
        <v>45897</v>
      </c>
      <c r="B631" s="5">
        <f t="shared" si="36"/>
        <v>4</v>
      </c>
      <c r="C631" s="9">
        <f t="shared" si="34"/>
        <v>630</v>
      </c>
      <c r="D631" s="6" t="str" cm="1">
        <f t="array" ref="D631">IFERROR(INDEX(F631:M631, MATCH(TRUE, F631:M631&lt;&gt;"-",0)),"")</f>
        <v/>
      </c>
      <c r="E631" s="6" t="str">
        <f t="shared" si="35"/>
        <v/>
      </c>
      <c r="F631" s="1" t="str">
        <f>IFERROR(_xlfn.XLOOKUP(C631,Champions!J:J,Champions!K:K),"-")</f>
        <v>-</v>
      </c>
      <c r="G631" s="1" t="str">
        <f>IFERROR(_xlfn.XLOOKUP($C631,EuropaL!J:J,EuropaL!K:K),"-")</f>
        <v>-</v>
      </c>
      <c r="H631" s="1" t="str">
        <f>IFERROR(_xlfn.XLOOKUP($C631,WC!J:J,WC!K:K),"-")</f>
        <v>-</v>
      </c>
      <c r="I631" s="1" t="str">
        <f>IFERROR(_xlfn.XLOOKUP($C631,EURO!J:J,EURO!K:K),"-")</f>
        <v>-</v>
      </c>
      <c r="J631" s="1" t="str">
        <f>IFERROR(_xlfn.XLOOKUP($C631,Other!J:J,Other!K:K),"-")</f>
        <v>-</v>
      </c>
      <c r="K631" s="1" t="str">
        <f>IFERROR(_xlfn.XLOOKUP($C631,Premier!J:J,Premier!K:K),"-")</f>
        <v>-</v>
      </c>
      <c r="L631" s="1" t="str">
        <f>IFERROR(_xlfn.XLOOKUP($C631,LaLiga!K:K,LaLiga!L:L),"-")</f>
        <v>-</v>
      </c>
      <c r="M631" s="1" t="str">
        <f>IFERROR(_xlfn.XLOOKUP($C631,SerieA!J:J,SerieA!K:K),"-")</f>
        <v>-</v>
      </c>
    </row>
    <row r="632" spans="1:13" x14ac:dyDescent="0.35">
      <c r="A632" s="3">
        <f t="shared" si="33"/>
        <v>45898</v>
      </c>
      <c r="B632" s="5">
        <f t="shared" si="36"/>
        <v>5</v>
      </c>
      <c r="C632" s="9">
        <f t="shared" si="34"/>
        <v>631</v>
      </c>
      <c r="D632" s="6" t="str" cm="1">
        <f t="array" ref="D632">IFERROR(INDEX(F632:M632, MATCH(TRUE, F632:M632&lt;&gt;"-",0)),"")</f>
        <v/>
      </c>
      <c r="E632" s="6" t="str">
        <f t="shared" si="35"/>
        <v/>
      </c>
      <c r="F632" s="1" t="str">
        <f>IFERROR(_xlfn.XLOOKUP(C632,Champions!J:J,Champions!K:K),"-")</f>
        <v>-</v>
      </c>
      <c r="G632" s="1" t="str">
        <f>IFERROR(_xlfn.XLOOKUP($C632,EuropaL!J:J,EuropaL!K:K),"-")</f>
        <v>-</v>
      </c>
      <c r="H632" s="1" t="str">
        <f>IFERROR(_xlfn.XLOOKUP($C632,WC!J:J,WC!K:K),"-")</f>
        <v>-</v>
      </c>
      <c r="I632" s="1" t="str">
        <f>IFERROR(_xlfn.XLOOKUP($C632,EURO!J:J,EURO!K:K),"-")</f>
        <v>-</v>
      </c>
      <c r="J632" s="1" t="str">
        <f>IFERROR(_xlfn.XLOOKUP($C632,Other!J:J,Other!K:K),"-")</f>
        <v>-</v>
      </c>
      <c r="K632" s="1" t="str">
        <f>IFERROR(_xlfn.XLOOKUP($C632,Premier!J:J,Premier!K:K),"-")</f>
        <v>-</v>
      </c>
      <c r="L632" s="1" t="str">
        <f>IFERROR(_xlfn.XLOOKUP($C632,LaLiga!K:K,LaLiga!L:L),"-")</f>
        <v>-</v>
      </c>
      <c r="M632" s="1" t="str">
        <f>IFERROR(_xlfn.XLOOKUP($C632,SerieA!J:J,SerieA!K:K),"-")</f>
        <v>-</v>
      </c>
    </row>
    <row r="633" spans="1:13" x14ac:dyDescent="0.35">
      <c r="A633" s="3">
        <f t="shared" si="33"/>
        <v>45899</v>
      </c>
      <c r="B633" s="5">
        <f t="shared" si="36"/>
        <v>6</v>
      </c>
      <c r="C633" s="9">
        <f t="shared" si="34"/>
        <v>632</v>
      </c>
      <c r="D633" s="6" t="str" cm="1">
        <f t="array" ref="D633">IFERROR(INDEX(F633:M633, MATCH(TRUE, F633:M633&lt;&gt;"-",0)),"")</f>
        <v/>
      </c>
      <c r="E633" s="6" t="str">
        <f t="shared" si="35"/>
        <v/>
      </c>
      <c r="F633" s="1" t="str">
        <f>IFERROR(_xlfn.XLOOKUP(C633,Champions!J:J,Champions!K:K),"-")</f>
        <v>-</v>
      </c>
      <c r="G633" s="1" t="str">
        <f>IFERROR(_xlfn.XLOOKUP($C633,EuropaL!J:J,EuropaL!K:K),"-")</f>
        <v>-</v>
      </c>
      <c r="H633" s="1" t="str">
        <f>IFERROR(_xlfn.XLOOKUP($C633,WC!J:J,WC!K:K),"-")</f>
        <v>-</v>
      </c>
      <c r="I633" s="1" t="str">
        <f>IFERROR(_xlfn.XLOOKUP($C633,EURO!J:J,EURO!K:K),"-")</f>
        <v>-</v>
      </c>
      <c r="J633" s="1" t="str">
        <f>IFERROR(_xlfn.XLOOKUP($C633,Other!J:J,Other!K:K),"-")</f>
        <v>-</v>
      </c>
      <c r="K633" s="1" t="str">
        <f>IFERROR(_xlfn.XLOOKUP($C633,Premier!J:J,Premier!K:K),"-")</f>
        <v>-</v>
      </c>
      <c r="L633" s="1" t="str">
        <f>IFERROR(_xlfn.XLOOKUP($C633,LaLiga!K:K,LaLiga!L:L),"-")</f>
        <v>-</v>
      </c>
      <c r="M633" s="1" t="str">
        <f>IFERROR(_xlfn.XLOOKUP($C633,SerieA!J:J,SerieA!K:K),"-")</f>
        <v>-</v>
      </c>
    </row>
    <row r="634" spans="1:13" x14ac:dyDescent="0.35">
      <c r="A634" s="3">
        <f t="shared" si="33"/>
        <v>45900</v>
      </c>
      <c r="B634" s="5">
        <f t="shared" si="36"/>
        <v>7</v>
      </c>
      <c r="C634" s="9">
        <f t="shared" si="34"/>
        <v>633</v>
      </c>
      <c r="D634" s="6" t="str" cm="1">
        <f t="array" ref="D634">IFERROR(INDEX(F634:M634, MATCH(TRUE, F634:M634&lt;&gt;"-",0)),"")</f>
        <v/>
      </c>
      <c r="E634" s="6" t="str">
        <f t="shared" si="35"/>
        <v/>
      </c>
      <c r="F634" s="1" t="str">
        <f>IFERROR(_xlfn.XLOOKUP(C634,Champions!J:J,Champions!K:K),"-")</f>
        <v>-</v>
      </c>
      <c r="G634" s="1" t="str">
        <f>IFERROR(_xlfn.XLOOKUP($C634,EuropaL!J:J,EuropaL!K:K),"-")</f>
        <v>-</v>
      </c>
      <c r="H634" s="1" t="str">
        <f>IFERROR(_xlfn.XLOOKUP($C634,WC!J:J,WC!K:K),"-")</f>
        <v>-</v>
      </c>
      <c r="I634" s="1" t="str">
        <f>IFERROR(_xlfn.XLOOKUP($C634,EURO!J:J,EURO!K:K),"-")</f>
        <v>-</v>
      </c>
      <c r="J634" s="1" t="str">
        <f>IFERROR(_xlfn.XLOOKUP($C634,Other!J:J,Other!K:K),"-")</f>
        <v>-</v>
      </c>
      <c r="K634" s="1" t="str">
        <f>IFERROR(_xlfn.XLOOKUP($C634,Premier!J:J,Premier!K:K),"-")</f>
        <v>-</v>
      </c>
      <c r="L634" s="1" t="str">
        <f>IFERROR(_xlfn.XLOOKUP($C634,LaLiga!K:K,LaLiga!L:L),"-")</f>
        <v>-</v>
      </c>
      <c r="M634" s="1" t="str">
        <f>IFERROR(_xlfn.XLOOKUP($C634,SerieA!J:J,SerieA!K:K),"-")</f>
        <v>-</v>
      </c>
    </row>
    <row r="635" spans="1:13" x14ac:dyDescent="0.35">
      <c r="A635" s="3">
        <f t="shared" si="33"/>
        <v>45901</v>
      </c>
      <c r="B635" s="5">
        <f t="shared" si="36"/>
        <v>1</v>
      </c>
      <c r="C635" s="9">
        <f t="shared" si="34"/>
        <v>634</v>
      </c>
      <c r="D635" s="6" t="str" cm="1">
        <f t="array" ref="D635">IFERROR(INDEX(F635:M635, MATCH(TRUE, F635:M635&lt;&gt;"-",0)),"")</f>
        <v/>
      </c>
      <c r="E635" s="6" t="str">
        <f t="shared" si="35"/>
        <v/>
      </c>
      <c r="F635" s="1" t="str">
        <f>IFERROR(_xlfn.XLOOKUP(C635,Champions!J:J,Champions!K:K),"-")</f>
        <v>-</v>
      </c>
      <c r="G635" s="1" t="str">
        <f>IFERROR(_xlfn.XLOOKUP($C635,EuropaL!J:J,EuropaL!K:K),"-")</f>
        <v>-</v>
      </c>
      <c r="H635" s="1" t="str">
        <f>IFERROR(_xlfn.XLOOKUP($C635,WC!J:J,WC!K:K),"-")</f>
        <v>-</v>
      </c>
      <c r="I635" s="1" t="str">
        <f>IFERROR(_xlfn.XLOOKUP($C635,EURO!J:J,EURO!K:K),"-")</f>
        <v>-</v>
      </c>
      <c r="J635" s="1" t="str">
        <f>IFERROR(_xlfn.XLOOKUP($C635,Other!J:J,Other!K:K),"-")</f>
        <v>-</v>
      </c>
      <c r="K635" s="1" t="str">
        <f>IFERROR(_xlfn.XLOOKUP($C635,Premier!J:J,Premier!K:K),"-")</f>
        <v>-</v>
      </c>
      <c r="L635" s="1" t="str">
        <f>IFERROR(_xlfn.XLOOKUP($C635,LaLiga!K:K,LaLiga!L:L),"-")</f>
        <v>-</v>
      </c>
      <c r="M635" s="1" t="str">
        <f>IFERROR(_xlfn.XLOOKUP($C635,SerieA!J:J,SerieA!K:K),"-")</f>
        <v>-</v>
      </c>
    </row>
    <row r="636" spans="1:13" x14ac:dyDescent="0.35">
      <c r="A636" s="3">
        <f t="shared" si="33"/>
        <v>45902</v>
      </c>
      <c r="B636" s="5">
        <f t="shared" si="36"/>
        <v>2</v>
      </c>
      <c r="C636" s="9">
        <f t="shared" si="34"/>
        <v>635</v>
      </c>
      <c r="D636" s="6" t="str" cm="1">
        <f t="array" ref="D636">IFERROR(INDEX(F636:M636, MATCH(TRUE, F636:M636&lt;&gt;"-",0)),"")</f>
        <v/>
      </c>
      <c r="E636" s="6" t="str">
        <f t="shared" si="35"/>
        <v/>
      </c>
      <c r="F636" s="1" t="str">
        <f>IFERROR(_xlfn.XLOOKUP(C636,Champions!J:J,Champions!K:K),"-")</f>
        <v>-</v>
      </c>
      <c r="G636" s="1" t="str">
        <f>IFERROR(_xlfn.XLOOKUP($C636,EuropaL!J:J,EuropaL!K:K),"-")</f>
        <v>-</v>
      </c>
      <c r="H636" s="1" t="str">
        <f>IFERROR(_xlfn.XLOOKUP($C636,WC!J:J,WC!K:K),"-")</f>
        <v>-</v>
      </c>
      <c r="I636" s="1" t="str">
        <f>IFERROR(_xlfn.XLOOKUP($C636,EURO!J:J,EURO!K:K),"-")</f>
        <v>-</v>
      </c>
      <c r="J636" s="1" t="str">
        <f>IFERROR(_xlfn.XLOOKUP($C636,Other!J:J,Other!K:K),"-")</f>
        <v>-</v>
      </c>
      <c r="K636" s="1" t="str">
        <f>IFERROR(_xlfn.XLOOKUP($C636,Premier!J:J,Premier!K:K),"-")</f>
        <v>-</v>
      </c>
      <c r="L636" s="1" t="str">
        <f>IFERROR(_xlfn.XLOOKUP($C636,LaLiga!K:K,LaLiga!L:L),"-")</f>
        <v>-</v>
      </c>
      <c r="M636" s="1" t="str">
        <f>IFERROR(_xlfn.XLOOKUP($C636,SerieA!J:J,SerieA!K:K),"-")</f>
        <v>-</v>
      </c>
    </row>
    <row r="637" spans="1:13" x14ac:dyDescent="0.35">
      <c r="A637" s="3">
        <f t="shared" si="33"/>
        <v>45903</v>
      </c>
      <c r="B637" s="5">
        <f t="shared" si="36"/>
        <v>3</v>
      </c>
      <c r="C637" s="9">
        <f t="shared" si="34"/>
        <v>636</v>
      </c>
      <c r="D637" s="6" t="str" cm="1">
        <f t="array" ref="D637">IFERROR(INDEX(F637:M637, MATCH(TRUE, F637:M637&lt;&gt;"-",0)),"")</f>
        <v/>
      </c>
      <c r="E637" s="6" t="str">
        <f t="shared" si="35"/>
        <v/>
      </c>
      <c r="F637" s="1" t="str">
        <f>IFERROR(_xlfn.XLOOKUP(C637,Champions!J:J,Champions!K:K),"-")</f>
        <v>-</v>
      </c>
      <c r="G637" s="1" t="str">
        <f>IFERROR(_xlfn.XLOOKUP($C637,EuropaL!J:J,EuropaL!K:K),"-")</f>
        <v>-</v>
      </c>
      <c r="H637" s="1" t="str">
        <f>IFERROR(_xlfn.XLOOKUP($C637,WC!J:J,WC!K:K),"-")</f>
        <v>-</v>
      </c>
      <c r="I637" s="1" t="str">
        <f>IFERROR(_xlfn.XLOOKUP($C637,EURO!J:J,EURO!K:K),"-")</f>
        <v>-</v>
      </c>
      <c r="J637" s="1" t="str">
        <f>IFERROR(_xlfn.XLOOKUP($C637,Other!J:J,Other!K:K),"-")</f>
        <v>-</v>
      </c>
      <c r="K637" s="1" t="str">
        <f>IFERROR(_xlfn.XLOOKUP($C637,Premier!J:J,Premier!K:K),"-")</f>
        <v>-</v>
      </c>
      <c r="L637" s="1" t="str">
        <f>IFERROR(_xlfn.XLOOKUP($C637,LaLiga!K:K,LaLiga!L:L),"-")</f>
        <v>-</v>
      </c>
      <c r="M637" s="1" t="str">
        <f>IFERROR(_xlfn.XLOOKUP($C637,SerieA!J:J,SerieA!K:K),"-")</f>
        <v>-</v>
      </c>
    </row>
    <row r="638" spans="1:13" x14ac:dyDescent="0.35">
      <c r="A638" s="3">
        <f t="shared" si="33"/>
        <v>45904</v>
      </c>
      <c r="B638" s="5">
        <f t="shared" si="36"/>
        <v>4</v>
      </c>
      <c r="C638" s="9">
        <f t="shared" si="34"/>
        <v>637</v>
      </c>
      <c r="D638" s="6" t="str" cm="1">
        <f t="array" ref="D638">IFERROR(INDEX(F638:M638, MATCH(TRUE, F638:M638&lt;&gt;"-",0)),"")</f>
        <v/>
      </c>
      <c r="E638" s="6" t="str">
        <f t="shared" si="35"/>
        <v/>
      </c>
      <c r="F638" s="1" t="str">
        <f>IFERROR(_xlfn.XLOOKUP(C638,Champions!J:J,Champions!K:K),"-")</f>
        <v>-</v>
      </c>
      <c r="G638" s="1" t="str">
        <f>IFERROR(_xlfn.XLOOKUP($C638,EuropaL!J:J,EuropaL!K:K),"-")</f>
        <v>-</v>
      </c>
      <c r="H638" s="1" t="str">
        <f>IFERROR(_xlfn.XLOOKUP($C638,WC!J:J,WC!K:K),"-")</f>
        <v>-</v>
      </c>
      <c r="I638" s="1" t="str">
        <f>IFERROR(_xlfn.XLOOKUP($C638,EURO!J:J,EURO!K:K),"-")</f>
        <v>-</v>
      </c>
      <c r="J638" s="1" t="str">
        <f>IFERROR(_xlfn.XLOOKUP($C638,Other!J:J,Other!K:K),"-")</f>
        <v>-</v>
      </c>
      <c r="K638" s="1" t="str">
        <f>IFERROR(_xlfn.XLOOKUP($C638,Premier!J:J,Premier!K:K),"-")</f>
        <v>-</v>
      </c>
      <c r="L638" s="1" t="str">
        <f>IFERROR(_xlfn.XLOOKUP($C638,LaLiga!K:K,LaLiga!L:L),"-")</f>
        <v>-</v>
      </c>
      <c r="M638" s="1" t="str">
        <f>IFERROR(_xlfn.XLOOKUP($C638,SerieA!J:J,SerieA!K:K),"-")</f>
        <v>-</v>
      </c>
    </row>
    <row r="639" spans="1:13" x14ac:dyDescent="0.35">
      <c r="A639" s="3">
        <f t="shared" si="33"/>
        <v>45905</v>
      </c>
      <c r="B639" s="5">
        <f t="shared" si="36"/>
        <v>5</v>
      </c>
      <c r="C639" s="9">
        <f t="shared" si="34"/>
        <v>638</v>
      </c>
      <c r="D639" s="6" t="str" cm="1">
        <f t="array" ref="D639">IFERROR(INDEX(F639:M639, MATCH(TRUE, F639:M639&lt;&gt;"-",0)),"")</f>
        <v/>
      </c>
      <c r="E639" s="6" t="str">
        <f t="shared" si="35"/>
        <v/>
      </c>
      <c r="F639" s="1" t="str">
        <f>IFERROR(_xlfn.XLOOKUP(C639,Champions!J:J,Champions!K:K),"-")</f>
        <v>-</v>
      </c>
      <c r="G639" s="1" t="str">
        <f>IFERROR(_xlfn.XLOOKUP($C639,EuropaL!J:J,EuropaL!K:K),"-")</f>
        <v>-</v>
      </c>
      <c r="H639" s="1" t="str">
        <f>IFERROR(_xlfn.XLOOKUP($C639,WC!J:J,WC!K:K),"-")</f>
        <v>-</v>
      </c>
      <c r="I639" s="1" t="str">
        <f>IFERROR(_xlfn.XLOOKUP($C639,EURO!J:J,EURO!K:K),"-")</f>
        <v>-</v>
      </c>
      <c r="J639" s="1" t="str">
        <f>IFERROR(_xlfn.XLOOKUP($C639,Other!J:J,Other!K:K),"-")</f>
        <v>-</v>
      </c>
      <c r="K639" s="1" t="str">
        <f>IFERROR(_xlfn.XLOOKUP($C639,Premier!J:J,Premier!K:K),"-")</f>
        <v>-</v>
      </c>
      <c r="L639" s="1" t="str">
        <f>IFERROR(_xlfn.XLOOKUP($C639,LaLiga!K:K,LaLiga!L:L),"-")</f>
        <v>-</v>
      </c>
      <c r="M639" s="1" t="str">
        <f>IFERROR(_xlfn.XLOOKUP($C639,SerieA!J:J,SerieA!K:K),"-")</f>
        <v>-</v>
      </c>
    </row>
    <row r="640" spans="1:13" x14ac:dyDescent="0.35">
      <c r="A640" s="3">
        <f t="shared" si="33"/>
        <v>45906</v>
      </c>
      <c r="B640" s="5">
        <f t="shared" si="36"/>
        <v>6</v>
      </c>
      <c r="C640" s="9">
        <f t="shared" si="34"/>
        <v>639</v>
      </c>
      <c r="D640" s="6" t="str" cm="1">
        <f t="array" ref="D640">IFERROR(INDEX(F640:M640, MATCH(TRUE, F640:M640&lt;&gt;"-",0)),"")</f>
        <v/>
      </c>
      <c r="E640" s="6" t="str">
        <f t="shared" si="35"/>
        <v/>
      </c>
      <c r="F640" s="1" t="str">
        <f>IFERROR(_xlfn.XLOOKUP(C640,Champions!J:J,Champions!K:K),"-")</f>
        <v>-</v>
      </c>
      <c r="G640" s="1" t="str">
        <f>IFERROR(_xlfn.XLOOKUP($C640,EuropaL!J:J,EuropaL!K:K),"-")</f>
        <v>-</v>
      </c>
      <c r="H640" s="1" t="str">
        <f>IFERROR(_xlfn.XLOOKUP($C640,WC!J:J,WC!K:K),"-")</f>
        <v>-</v>
      </c>
      <c r="I640" s="1" t="str">
        <f>IFERROR(_xlfn.XLOOKUP($C640,EURO!J:J,EURO!K:K),"-")</f>
        <v>-</v>
      </c>
      <c r="J640" s="1" t="str">
        <f>IFERROR(_xlfn.XLOOKUP($C640,Other!J:J,Other!K:K),"-")</f>
        <v>-</v>
      </c>
      <c r="K640" s="1" t="str">
        <f>IFERROR(_xlfn.XLOOKUP($C640,Premier!J:J,Premier!K:K),"-")</f>
        <v>-</v>
      </c>
      <c r="L640" s="1" t="str">
        <f>IFERROR(_xlfn.XLOOKUP($C640,LaLiga!K:K,LaLiga!L:L),"-")</f>
        <v>-</v>
      </c>
      <c r="M640" s="1" t="str">
        <f>IFERROR(_xlfn.XLOOKUP($C640,SerieA!J:J,SerieA!K:K),"-")</f>
        <v>-</v>
      </c>
    </row>
    <row r="641" spans="1:13" x14ac:dyDescent="0.35">
      <c r="A641" s="3">
        <f t="shared" si="33"/>
        <v>45907</v>
      </c>
      <c r="B641" s="5">
        <f t="shared" si="36"/>
        <v>7</v>
      </c>
      <c r="C641" s="9">
        <f t="shared" si="34"/>
        <v>640</v>
      </c>
      <c r="D641" s="6" t="str" cm="1">
        <f t="array" ref="D641">IFERROR(INDEX(F641:M641, MATCH(TRUE, F641:M641&lt;&gt;"-",0)),"")</f>
        <v/>
      </c>
      <c r="E641" s="6" t="str">
        <f t="shared" si="35"/>
        <v/>
      </c>
      <c r="F641" s="1" t="str">
        <f>IFERROR(_xlfn.XLOOKUP(C641,Champions!J:J,Champions!K:K),"-")</f>
        <v>-</v>
      </c>
      <c r="G641" s="1" t="str">
        <f>IFERROR(_xlfn.XLOOKUP($C641,EuropaL!J:J,EuropaL!K:K),"-")</f>
        <v>-</v>
      </c>
      <c r="H641" s="1" t="str">
        <f>IFERROR(_xlfn.XLOOKUP($C641,WC!J:J,WC!K:K),"-")</f>
        <v>-</v>
      </c>
      <c r="I641" s="1" t="str">
        <f>IFERROR(_xlfn.XLOOKUP($C641,EURO!J:J,EURO!K:K),"-")</f>
        <v>-</v>
      </c>
      <c r="J641" s="1" t="str">
        <f>IFERROR(_xlfn.XLOOKUP($C641,Other!J:J,Other!K:K),"-")</f>
        <v>-</v>
      </c>
      <c r="K641" s="1" t="str">
        <f>IFERROR(_xlfn.XLOOKUP($C641,Premier!J:J,Premier!K:K),"-")</f>
        <v>-</v>
      </c>
      <c r="L641" s="1" t="str">
        <f>IFERROR(_xlfn.XLOOKUP($C641,LaLiga!K:K,LaLiga!L:L),"-")</f>
        <v>-</v>
      </c>
      <c r="M641" s="1" t="str">
        <f>IFERROR(_xlfn.XLOOKUP($C641,SerieA!J:J,SerieA!K:K),"-")</f>
        <v>-</v>
      </c>
    </row>
    <row r="642" spans="1:13" x14ac:dyDescent="0.35">
      <c r="A642" s="3">
        <f t="shared" ref="A642:A705" si="37">A641+1</f>
        <v>45908</v>
      </c>
      <c r="B642" s="5">
        <f t="shared" si="36"/>
        <v>1</v>
      </c>
      <c r="C642" s="9">
        <f t="shared" ref="C642:C705" si="38">C641+1</f>
        <v>641</v>
      </c>
      <c r="D642" s="6" t="str" cm="1">
        <f t="array" ref="D642">IFERROR(INDEX(F642:M642, MATCH(TRUE, F642:M642&lt;&gt;"-",0)),"")</f>
        <v/>
      </c>
      <c r="E642" s="6" t="str">
        <f t="shared" si="35"/>
        <v/>
      </c>
      <c r="F642" s="1" t="str">
        <f>IFERROR(_xlfn.XLOOKUP(C642,Champions!J:J,Champions!K:K),"-")</f>
        <v>-</v>
      </c>
      <c r="G642" s="1" t="str">
        <f>IFERROR(_xlfn.XLOOKUP($C642,EuropaL!J:J,EuropaL!K:K),"-")</f>
        <v>-</v>
      </c>
      <c r="H642" s="1" t="str">
        <f>IFERROR(_xlfn.XLOOKUP($C642,WC!J:J,WC!K:K),"-")</f>
        <v>-</v>
      </c>
      <c r="I642" s="1" t="str">
        <f>IFERROR(_xlfn.XLOOKUP($C642,EURO!J:J,EURO!K:K),"-")</f>
        <v>-</v>
      </c>
      <c r="J642" s="1" t="str">
        <f>IFERROR(_xlfn.XLOOKUP($C642,Other!J:J,Other!K:K),"-")</f>
        <v>-</v>
      </c>
      <c r="K642" s="1" t="str">
        <f>IFERROR(_xlfn.XLOOKUP($C642,Premier!J:J,Premier!K:K),"-")</f>
        <v>-</v>
      </c>
      <c r="L642" s="1" t="str">
        <f>IFERROR(_xlfn.XLOOKUP($C642,LaLiga!K:K,LaLiga!L:L),"-")</f>
        <v>-</v>
      </c>
      <c r="M642" s="1" t="str">
        <f>IFERROR(_xlfn.XLOOKUP($C642,SerieA!J:J,SerieA!K:K),"-")</f>
        <v>-</v>
      </c>
    </row>
    <row r="643" spans="1:13" x14ac:dyDescent="0.35">
      <c r="A643" s="3">
        <f t="shared" si="37"/>
        <v>45909</v>
      </c>
      <c r="B643" s="5">
        <f t="shared" si="36"/>
        <v>2</v>
      </c>
      <c r="C643" s="9">
        <f t="shared" si="38"/>
        <v>642</v>
      </c>
      <c r="D643" s="6" t="str" cm="1">
        <f t="array" ref="D643">IFERROR(INDEX(F643:M643, MATCH(TRUE, F643:M643&lt;&gt;"-",0)),"")</f>
        <v/>
      </c>
      <c r="E643" s="6" t="str">
        <f t="shared" ref="E643:E706" si="39">SUBSTITUTE(SUBSTITUTE(SUBSTITUTE(SUBSTITUTE(SUBSTITUTE(SUBSTITUTE(SUBSTITUTE(SUBSTITUTE(D643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643" s="1" t="str">
        <f>IFERROR(_xlfn.XLOOKUP(C643,Champions!J:J,Champions!K:K),"-")</f>
        <v>-</v>
      </c>
      <c r="G643" s="1" t="str">
        <f>IFERROR(_xlfn.XLOOKUP($C643,EuropaL!J:J,EuropaL!K:K),"-")</f>
        <v>-</v>
      </c>
      <c r="H643" s="1" t="str">
        <f>IFERROR(_xlfn.XLOOKUP($C643,WC!J:J,WC!K:K),"-")</f>
        <v>-</v>
      </c>
      <c r="I643" s="1" t="str">
        <f>IFERROR(_xlfn.XLOOKUP($C643,EURO!J:J,EURO!K:K),"-")</f>
        <v>-</v>
      </c>
      <c r="J643" s="1" t="str">
        <f>IFERROR(_xlfn.XLOOKUP($C643,Other!J:J,Other!K:K),"-")</f>
        <v>-</v>
      </c>
      <c r="K643" s="1" t="str">
        <f>IFERROR(_xlfn.XLOOKUP($C643,Premier!J:J,Premier!K:K),"-")</f>
        <v>-</v>
      </c>
      <c r="L643" s="1" t="str">
        <f>IFERROR(_xlfn.XLOOKUP($C643,LaLiga!K:K,LaLiga!L:L),"-")</f>
        <v>-</v>
      </c>
      <c r="M643" s="1" t="str">
        <f>IFERROR(_xlfn.XLOOKUP($C643,SerieA!J:J,SerieA!K:K),"-")</f>
        <v>-</v>
      </c>
    </row>
    <row r="644" spans="1:13" x14ac:dyDescent="0.35">
      <c r="A644" s="3">
        <f t="shared" si="37"/>
        <v>45910</v>
      </c>
      <c r="B644" s="5">
        <f t="shared" si="36"/>
        <v>3</v>
      </c>
      <c r="C644" s="9">
        <f t="shared" si="38"/>
        <v>643</v>
      </c>
      <c r="D644" s="6" t="str" cm="1">
        <f t="array" ref="D644">IFERROR(INDEX(F644:M644, MATCH(TRUE, F644:M644&lt;&gt;"-",0)),"")</f>
        <v/>
      </c>
      <c r="E644" s="6" t="str">
        <f t="shared" si="39"/>
        <v/>
      </c>
      <c r="F644" s="1" t="str">
        <f>IFERROR(_xlfn.XLOOKUP(C644,Champions!J:J,Champions!K:K),"-")</f>
        <v>-</v>
      </c>
      <c r="G644" s="1" t="str">
        <f>IFERROR(_xlfn.XLOOKUP($C644,EuropaL!J:J,EuropaL!K:K),"-")</f>
        <v>-</v>
      </c>
      <c r="H644" s="1" t="str">
        <f>IFERROR(_xlfn.XLOOKUP($C644,WC!J:J,WC!K:K),"-")</f>
        <v>-</v>
      </c>
      <c r="I644" s="1" t="str">
        <f>IFERROR(_xlfn.XLOOKUP($C644,EURO!J:J,EURO!K:K),"-")</f>
        <v>-</v>
      </c>
      <c r="J644" s="1" t="str">
        <f>IFERROR(_xlfn.XLOOKUP($C644,Other!J:J,Other!K:K),"-")</f>
        <v>-</v>
      </c>
      <c r="K644" s="1" t="str">
        <f>IFERROR(_xlfn.XLOOKUP($C644,Premier!J:J,Premier!K:K),"-")</f>
        <v>-</v>
      </c>
      <c r="L644" s="1" t="str">
        <f>IFERROR(_xlfn.XLOOKUP($C644,LaLiga!K:K,LaLiga!L:L),"-")</f>
        <v>-</v>
      </c>
      <c r="M644" s="1" t="str">
        <f>IFERROR(_xlfn.XLOOKUP($C644,SerieA!J:J,SerieA!K:K),"-")</f>
        <v>-</v>
      </c>
    </row>
    <row r="645" spans="1:13" x14ac:dyDescent="0.35">
      <c r="A645" s="3">
        <f t="shared" si="37"/>
        <v>45911</v>
      </c>
      <c r="B645" s="5">
        <f t="shared" si="36"/>
        <v>4</v>
      </c>
      <c r="C645" s="9">
        <f t="shared" si="38"/>
        <v>644</v>
      </c>
      <c r="D645" s="6" t="str" cm="1">
        <f t="array" ref="D645">IFERROR(INDEX(F645:M645, MATCH(TRUE, F645:M645&lt;&gt;"-",0)),"")</f>
        <v/>
      </c>
      <c r="E645" s="6" t="str">
        <f t="shared" si="39"/>
        <v/>
      </c>
      <c r="F645" s="1" t="str">
        <f>IFERROR(_xlfn.XLOOKUP(C645,Champions!J:J,Champions!K:K),"-")</f>
        <v>-</v>
      </c>
      <c r="G645" s="1" t="str">
        <f>IFERROR(_xlfn.XLOOKUP($C645,EuropaL!J:J,EuropaL!K:K),"-")</f>
        <v>-</v>
      </c>
      <c r="H645" s="1" t="str">
        <f>IFERROR(_xlfn.XLOOKUP($C645,WC!J:J,WC!K:K),"-")</f>
        <v>-</v>
      </c>
      <c r="I645" s="1" t="str">
        <f>IFERROR(_xlfn.XLOOKUP($C645,EURO!J:J,EURO!K:K),"-")</f>
        <v>-</v>
      </c>
      <c r="J645" s="1" t="str">
        <f>IFERROR(_xlfn.XLOOKUP($C645,Other!J:J,Other!K:K),"-")</f>
        <v>-</v>
      </c>
      <c r="K645" s="1" t="str">
        <f>IFERROR(_xlfn.XLOOKUP($C645,Premier!J:J,Premier!K:K),"-")</f>
        <v>-</v>
      </c>
      <c r="L645" s="1" t="str">
        <f>IFERROR(_xlfn.XLOOKUP($C645,LaLiga!K:K,LaLiga!L:L),"-")</f>
        <v>-</v>
      </c>
      <c r="M645" s="1" t="str">
        <f>IFERROR(_xlfn.XLOOKUP($C645,SerieA!J:J,SerieA!K:K),"-")</f>
        <v>-</v>
      </c>
    </row>
    <row r="646" spans="1:13" x14ac:dyDescent="0.35">
      <c r="A646" s="3">
        <f t="shared" si="37"/>
        <v>45912</v>
      </c>
      <c r="B646" s="5">
        <f t="shared" si="36"/>
        <v>5</v>
      </c>
      <c r="C646" s="9">
        <f t="shared" si="38"/>
        <v>645</v>
      </c>
      <c r="D646" s="6" t="str" cm="1">
        <f t="array" ref="D646">IFERROR(INDEX(F646:M646, MATCH(TRUE, F646:M646&lt;&gt;"-",0)),"")</f>
        <v/>
      </c>
      <c r="E646" s="6" t="str">
        <f t="shared" si="39"/>
        <v/>
      </c>
      <c r="F646" s="1" t="str">
        <f>IFERROR(_xlfn.XLOOKUP(C646,Champions!J:J,Champions!K:K),"-")</f>
        <v>-</v>
      </c>
      <c r="G646" s="1" t="str">
        <f>IFERROR(_xlfn.XLOOKUP($C646,EuropaL!J:J,EuropaL!K:K),"-")</f>
        <v>-</v>
      </c>
      <c r="H646" s="1" t="str">
        <f>IFERROR(_xlfn.XLOOKUP($C646,WC!J:J,WC!K:K),"-")</f>
        <v>-</v>
      </c>
      <c r="I646" s="1" t="str">
        <f>IFERROR(_xlfn.XLOOKUP($C646,EURO!J:J,EURO!K:K),"-")</f>
        <v>-</v>
      </c>
      <c r="J646" s="1" t="str">
        <f>IFERROR(_xlfn.XLOOKUP($C646,Other!J:J,Other!K:K),"-")</f>
        <v>-</v>
      </c>
      <c r="K646" s="1" t="str">
        <f>IFERROR(_xlfn.XLOOKUP($C646,Premier!J:J,Premier!K:K),"-")</f>
        <v>-</v>
      </c>
      <c r="L646" s="1" t="str">
        <f>IFERROR(_xlfn.XLOOKUP($C646,LaLiga!K:K,LaLiga!L:L),"-")</f>
        <v>-</v>
      </c>
      <c r="M646" s="1" t="str">
        <f>IFERROR(_xlfn.XLOOKUP($C646,SerieA!J:J,SerieA!K:K),"-")</f>
        <v>-</v>
      </c>
    </row>
    <row r="647" spans="1:13" x14ac:dyDescent="0.35">
      <c r="A647" s="3">
        <f t="shared" si="37"/>
        <v>45913</v>
      </c>
      <c r="B647" s="5">
        <f t="shared" si="36"/>
        <v>6</v>
      </c>
      <c r="C647" s="9">
        <f t="shared" si="38"/>
        <v>646</v>
      </c>
      <c r="D647" s="6" t="str" cm="1">
        <f t="array" ref="D647">IFERROR(INDEX(F647:M647, MATCH(TRUE, F647:M647&lt;&gt;"-",0)),"")</f>
        <v/>
      </c>
      <c r="E647" s="6" t="str">
        <f t="shared" si="39"/>
        <v/>
      </c>
      <c r="F647" s="1" t="str">
        <f>IFERROR(_xlfn.XLOOKUP(C647,Champions!J:J,Champions!K:K),"-")</f>
        <v>-</v>
      </c>
      <c r="G647" s="1" t="str">
        <f>IFERROR(_xlfn.XLOOKUP($C647,EuropaL!J:J,EuropaL!K:K),"-")</f>
        <v>-</v>
      </c>
      <c r="H647" s="1" t="str">
        <f>IFERROR(_xlfn.XLOOKUP($C647,WC!J:J,WC!K:K),"-")</f>
        <v>-</v>
      </c>
      <c r="I647" s="1" t="str">
        <f>IFERROR(_xlfn.XLOOKUP($C647,EURO!J:J,EURO!K:K),"-")</f>
        <v>-</v>
      </c>
      <c r="J647" s="1" t="str">
        <f>IFERROR(_xlfn.XLOOKUP($C647,Other!J:J,Other!K:K),"-")</f>
        <v>-</v>
      </c>
      <c r="K647" s="1" t="str">
        <f>IFERROR(_xlfn.XLOOKUP($C647,Premier!J:J,Premier!K:K),"-")</f>
        <v>-</v>
      </c>
      <c r="L647" s="1" t="str">
        <f>IFERROR(_xlfn.XLOOKUP($C647,LaLiga!K:K,LaLiga!L:L),"-")</f>
        <v>-</v>
      </c>
      <c r="M647" s="1" t="str">
        <f>IFERROR(_xlfn.XLOOKUP($C647,SerieA!J:J,SerieA!K:K),"-")</f>
        <v>-</v>
      </c>
    </row>
    <row r="648" spans="1:13" x14ac:dyDescent="0.35">
      <c r="A648" s="3">
        <f t="shared" si="37"/>
        <v>45914</v>
      </c>
      <c r="B648" s="5">
        <f t="shared" si="36"/>
        <v>7</v>
      </c>
      <c r="C648" s="9">
        <f t="shared" si="38"/>
        <v>647</v>
      </c>
      <c r="D648" s="6" t="str" cm="1">
        <f t="array" ref="D648">IFERROR(INDEX(F648:M648, MATCH(TRUE, F648:M648&lt;&gt;"-",0)),"")</f>
        <v/>
      </c>
      <c r="E648" s="6" t="str">
        <f t="shared" si="39"/>
        <v/>
      </c>
      <c r="F648" s="1" t="str">
        <f>IFERROR(_xlfn.XLOOKUP(C648,Champions!J:J,Champions!K:K),"-")</f>
        <v>-</v>
      </c>
      <c r="G648" s="1" t="str">
        <f>IFERROR(_xlfn.XLOOKUP($C648,EuropaL!J:J,EuropaL!K:K),"-")</f>
        <v>-</v>
      </c>
      <c r="H648" s="1" t="str">
        <f>IFERROR(_xlfn.XLOOKUP($C648,WC!J:J,WC!K:K),"-")</f>
        <v>-</v>
      </c>
      <c r="I648" s="1" t="str">
        <f>IFERROR(_xlfn.XLOOKUP($C648,EURO!J:J,EURO!K:K),"-")</f>
        <v>-</v>
      </c>
      <c r="J648" s="1" t="str">
        <f>IFERROR(_xlfn.XLOOKUP($C648,Other!J:J,Other!K:K),"-")</f>
        <v>-</v>
      </c>
      <c r="K648" s="1" t="str">
        <f>IFERROR(_xlfn.XLOOKUP($C648,Premier!J:J,Premier!K:K),"-")</f>
        <v>-</v>
      </c>
      <c r="L648" s="1" t="str">
        <f>IFERROR(_xlfn.XLOOKUP($C648,LaLiga!K:K,LaLiga!L:L),"-")</f>
        <v>-</v>
      </c>
      <c r="M648" s="1" t="str">
        <f>IFERROR(_xlfn.XLOOKUP($C648,SerieA!J:J,SerieA!K:K),"-")</f>
        <v>-</v>
      </c>
    </row>
    <row r="649" spans="1:13" x14ac:dyDescent="0.35">
      <c r="A649" s="3">
        <f t="shared" si="37"/>
        <v>45915</v>
      </c>
      <c r="B649" s="5">
        <f t="shared" si="36"/>
        <v>1</v>
      </c>
      <c r="C649" s="9">
        <f t="shared" si="38"/>
        <v>648</v>
      </c>
      <c r="D649" s="6" t="str" cm="1">
        <f t="array" ref="D649">IFERROR(INDEX(F649:M649, MATCH(TRUE, F649:M649&lt;&gt;"-",0)),"")</f>
        <v/>
      </c>
      <c r="E649" s="6" t="str">
        <f t="shared" si="39"/>
        <v/>
      </c>
      <c r="F649" s="1" t="str">
        <f>IFERROR(_xlfn.XLOOKUP(C649,Champions!J:J,Champions!K:K),"-")</f>
        <v>-</v>
      </c>
      <c r="G649" s="1" t="str">
        <f>IFERROR(_xlfn.XLOOKUP($C649,EuropaL!J:J,EuropaL!K:K),"-")</f>
        <v>-</v>
      </c>
      <c r="H649" s="1" t="str">
        <f>IFERROR(_xlfn.XLOOKUP($C649,WC!J:J,WC!K:K),"-")</f>
        <v>-</v>
      </c>
      <c r="I649" s="1" t="str">
        <f>IFERROR(_xlfn.XLOOKUP($C649,EURO!J:J,EURO!K:K),"-")</f>
        <v>-</v>
      </c>
      <c r="J649" s="1" t="str">
        <f>IFERROR(_xlfn.XLOOKUP($C649,Other!J:J,Other!K:K),"-")</f>
        <v>-</v>
      </c>
      <c r="K649" s="1" t="str">
        <f>IFERROR(_xlfn.XLOOKUP($C649,Premier!J:J,Premier!K:K),"-")</f>
        <v>-</v>
      </c>
      <c r="L649" s="1" t="str">
        <f>IFERROR(_xlfn.XLOOKUP($C649,LaLiga!K:K,LaLiga!L:L),"-")</f>
        <v>-</v>
      </c>
      <c r="M649" s="1" t="str">
        <f>IFERROR(_xlfn.XLOOKUP($C649,SerieA!J:J,SerieA!K:K),"-")</f>
        <v>-</v>
      </c>
    </row>
    <row r="650" spans="1:13" x14ac:dyDescent="0.35">
      <c r="A650" s="3">
        <f t="shared" si="37"/>
        <v>45916</v>
      </c>
      <c r="B650" s="5">
        <f t="shared" si="36"/>
        <v>2</v>
      </c>
      <c r="C650" s="9">
        <f t="shared" si="38"/>
        <v>649</v>
      </c>
      <c r="D650" s="6" t="str" cm="1">
        <f t="array" ref="D650">IFERROR(INDEX(F650:M650, MATCH(TRUE, F650:M650&lt;&gt;"-",0)),"")</f>
        <v/>
      </c>
      <c r="E650" s="6" t="str">
        <f t="shared" si="39"/>
        <v/>
      </c>
      <c r="F650" s="1" t="str">
        <f>IFERROR(_xlfn.XLOOKUP(C650,Champions!J:J,Champions!K:K),"-")</f>
        <v>-</v>
      </c>
      <c r="G650" s="1" t="str">
        <f>IFERROR(_xlfn.XLOOKUP($C650,EuropaL!J:J,EuropaL!K:K),"-")</f>
        <v>-</v>
      </c>
      <c r="H650" s="1" t="str">
        <f>IFERROR(_xlfn.XLOOKUP($C650,WC!J:J,WC!K:K),"-")</f>
        <v>-</v>
      </c>
      <c r="I650" s="1" t="str">
        <f>IFERROR(_xlfn.XLOOKUP($C650,EURO!J:J,EURO!K:K),"-")</f>
        <v>-</v>
      </c>
      <c r="J650" s="1" t="str">
        <f>IFERROR(_xlfn.XLOOKUP($C650,Other!J:J,Other!K:K),"-")</f>
        <v>-</v>
      </c>
      <c r="K650" s="1" t="str">
        <f>IFERROR(_xlfn.XLOOKUP($C650,Premier!J:J,Premier!K:K),"-")</f>
        <v>-</v>
      </c>
      <c r="L650" s="1" t="str">
        <f>IFERROR(_xlfn.XLOOKUP($C650,LaLiga!K:K,LaLiga!L:L),"-")</f>
        <v>-</v>
      </c>
      <c r="M650" s="1" t="str">
        <f>IFERROR(_xlfn.XLOOKUP($C650,SerieA!J:J,SerieA!K:K),"-")</f>
        <v>-</v>
      </c>
    </row>
    <row r="651" spans="1:13" x14ac:dyDescent="0.35">
      <c r="A651" s="3">
        <f t="shared" si="37"/>
        <v>45917</v>
      </c>
      <c r="B651" s="5">
        <f t="shared" si="36"/>
        <v>3</v>
      </c>
      <c r="C651" s="9">
        <f t="shared" si="38"/>
        <v>650</v>
      </c>
      <c r="D651" s="6" t="str" cm="1">
        <f t="array" ref="D651">IFERROR(INDEX(F651:M651, MATCH(TRUE, F651:M651&lt;&gt;"-",0)),"")</f>
        <v/>
      </c>
      <c r="E651" s="6" t="str">
        <f t="shared" si="39"/>
        <v/>
      </c>
      <c r="F651" s="1" t="str">
        <f>IFERROR(_xlfn.XLOOKUP(C651,Champions!J:J,Champions!K:K),"-")</f>
        <v>-</v>
      </c>
      <c r="G651" s="1" t="str">
        <f>IFERROR(_xlfn.XLOOKUP($C651,EuropaL!J:J,EuropaL!K:K),"-")</f>
        <v>-</v>
      </c>
      <c r="H651" s="1" t="str">
        <f>IFERROR(_xlfn.XLOOKUP($C651,WC!J:J,WC!K:K),"-")</f>
        <v>-</v>
      </c>
      <c r="I651" s="1" t="str">
        <f>IFERROR(_xlfn.XLOOKUP($C651,EURO!J:J,EURO!K:K),"-")</f>
        <v>-</v>
      </c>
      <c r="J651" s="1" t="str">
        <f>IFERROR(_xlfn.XLOOKUP($C651,Other!J:J,Other!K:K),"-")</f>
        <v>-</v>
      </c>
      <c r="K651" s="1" t="str">
        <f>IFERROR(_xlfn.XLOOKUP($C651,Premier!J:J,Premier!K:K),"-")</f>
        <v>-</v>
      </c>
      <c r="L651" s="1" t="str">
        <f>IFERROR(_xlfn.XLOOKUP($C651,LaLiga!K:K,LaLiga!L:L),"-")</f>
        <v>-</v>
      </c>
      <c r="M651" s="1" t="str">
        <f>IFERROR(_xlfn.XLOOKUP($C651,SerieA!J:J,SerieA!K:K),"-")</f>
        <v>-</v>
      </c>
    </row>
    <row r="652" spans="1:13" x14ac:dyDescent="0.35">
      <c r="A652" s="3">
        <f t="shared" si="37"/>
        <v>45918</v>
      </c>
      <c r="B652" s="5">
        <f t="shared" si="36"/>
        <v>4</v>
      </c>
      <c r="C652" s="9">
        <f t="shared" si="38"/>
        <v>651</v>
      </c>
      <c r="D652" s="6" t="str" cm="1">
        <f t="array" ref="D652">IFERROR(INDEX(F652:M652, MATCH(TRUE, F652:M652&lt;&gt;"-",0)),"")</f>
        <v/>
      </c>
      <c r="E652" s="6" t="str">
        <f t="shared" si="39"/>
        <v/>
      </c>
      <c r="F652" s="1" t="str">
        <f>IFERROR(_xlfn.XLOOKUP(C652,Champions!J:J,Champions!K:K),"-")</f>
        <v>-</v>
      </c>
      <c r="G652" s="1" t="str">
        <f>IFERROR(_xlfn.XLOOKUP($C652,EuropaL!J:J,EuropaL!K:K),"-")</f>
        <v>-</v>
      </c>
      <c r="H652" s="1" t="str">
        <f>IFERROR(_xlfn.XLOOKUP($C652,WC!J:J,WC!K:K),"-")</f>
        <v>-</v>
      </c>
      <c r="I652" s="1" t="str">
        <f>IFERROR(_xlfn.XLOOKUP($C652,EURO!J:J,EURO!K:K),"-")</f>
        <v>-</v>
      </c>
      <c r="J652" s="1" t="str">
        <f>IFERROR(_xlfn.XLOOKUP($C652,Other!J:J,Other!K:K),"-")</f>
        <v>-</v>
      </c>
      <c r="K652" s="1" t="str">
        <f>IFERROR(_xlfn.XLOOKUP($C652,Premier!J:J,Premier!K:K),"-")</f>
        <v>-</v>
      </c>
      <c r="L652" s="1" t="str">
        <f>IFERROR(_xlfn.XLOOKUP($C652,LaLiga!K:K,LaLiga!L:L),"-")</f>
        <v>-</v>
      </c>
      <c r="M652" s="1" t="str">
        <f>IFERROR(_xlfn.XLOOKUP($C652,SerieA!J:J,SerieA!K:K),"-")</f>
        <v>-</v>
      </c>
    </row>
    <row r="653" spans="1:13" x14ac:dyDescent="0.35">
      <c r="A653" s="3">
        <f t="shared" si="37"/>
        <v>45919</v>
      </c>
      <c r="B653" s="5">
        <f t="shared" si="36"/>
        <v>5</v>
      </c>
      <c r="C653" s="9">
        <f t="shared" si="38"/>
        <v>652</v>
      </c>
      <c r="D653" s="6" t="str" cm="1">
        <f t="array" ref="D653">IFERROR(INDEX(F653:M653, MATCH(TRUE, F653:M653&lt;&gt;"-",0)),"")</f>
        <v/>
      </c>
      <c r="E653" s="6" t="str">
        <f t="shared" si="39"/>
        <v/>
      </c>
      <c r="F653" s="1" t="str">
        <f>IFERROR(_xlfn.XLOOKUP(C653,Champions!J:J,Champions!K:K),"-")</f>
        <v>-</v>
      </c>
      <c r="G653" s="1" t="str">
        <f>IFERROR(_xlfn.XLOOKUP($C653,EuropaL!J:J,EuropaL!K:K),"-")</f>
        <v>-</v>
      </c>
      <c r="H653" s="1" t="str">
        <f>IFERROR(_xlfn.XLOOKUP($C653,WC!J:J,WC!K:K),"-")</f>
        <v>-</v>
      </c>
      <c r="I653" s="1" t="str">
        <f>IFERROR(_xlfn.XLOOKUP($C653,EURO!J:J,EURO!K:K),"-")</f>
        <v>-</v>
      </c>
      <c r="J653" s="1" t="str">
        <f>IFERROR(_xlfn.XLOOKUP($C653,Other!J:J,Other!K:K),"-")</f>
        <v>-</v>
      </c>
      <c r="K653" s="1" t="str">
        <f>IFERROR(_xlfn.XLOOKUP($C653,Premier!J:J,Premier!K:K),"-")</f>
        <v>-</v>
      </c>
      <c r="L653" s="1" t="str">
        <f>IFERROR(_xlfn.XLOOKUP($C653,LaLiga!K:K,LaLiga!L:L),"-")</f>
        <v>-</v>
      </c>
      <c r="M653" s="1" t="str">
        <f>IFERROR(_xlfn.XLOOKUP($C653,SerieA!J:J,SerieA!K:K),"-")</f>
        <v>-</v>
      </c>
    </row>
    <row r="654" spans="1:13" x14ac:dyDescent="0.35">
      <c r="A654" s="3">
        <f t="shared" si="37"/>
        <v>45920</v>
      </c>
      <c r="B654" s="5">
        <f t="shared" si="36"/>
        <v>6</v>
      </c>
      <c r="C654" s="9">
        <f t="shared" si="38"/>
        <v>653</v>
      </c>
      <c r="D654" s="6" t="str" cm="1">
        <f t="array" ref="D654">IFERROR(INDEX(F654:M654, MATCH(TRUE, F654:M654&lt;&gt;"-",0)),"")</f>
        <v/>
      </c>
      <c r="E654" s="6" t="str">
        <f t="shared" si="39"/>
        <v/>
      </c>
      <c r="F654" s="1" t="str">
        <f>IFERROR(_xlfn.XLOOKUP(C654,Champions!J:J,Champions!K:K),"-")</f>
        <v>-</v>
      </c>
      <c r="G654" s="1" t="str">
        <f>IFERROR(_xlfn.XLOOKUP($C654,EuropaL!J:J,EuropaL!K:K),"-")</f>
        <v>-</v>
      </c>
      <c r="H654" s="1" t="str">
        <f>IFERROR(_xlfn.XLOOKUP($C654,WC!J:J,WC!K:K),"-")</f>
        <v>-</v>
      </c>
      <c r="I654" s="1" t="str">
        <f>IFERROR(_xlfn.XLOOKUP($C654,EURO!J:J,EURO!K:K),"-")</f>
        <v>-</v>
      </c>
      <c r="J654" s="1" t="str">
        <f>IFERROR(_xlfn.XLOOKUP($C654,Other!J:J,Other!K:K),"-")</f>
        <v>-</v>
      </c>
      <c r="K654" s="1" t="str">
        <f>IFERROR(_xlfn.XLOOKUP($C654,Premier!J:J,Premier!K:K),"-")</f>
        <v>-</v>
      </c>
      <c r="L654" s="1" t="str">
        <f>IFERROR(_xlfn.XLOOKUP($C654,LaLiga!K:K,LaLiga!L:L),"-")</f>
        <v>-</v>
      </c>
      <c r="M654" s="1" t="str">
        <f>IFERROR(_xlfn.XLOOKUP($C654,SerieA!J:J,SerieA!K:K),"-")</f>
        <v>-</v>
      </c>
    </row>
    <row r="655" spans="1:13" x14ac:dyDescent="0.35">
      <c r="A655" s="3">
        <f t="shared" si="37"/>
        <v>45921</v>
      </c>
      <c r="B655" s="5">
        <f t="shared" si="36"/>
        <v>7</v>
      </c>
      <c r="C655" s="9">
        <f t="shared" si="38"/>
        <v>654</v>
      </c>
      <c r="D655" s="6" t="str" cm="1">
        <f t="array" ref="D655">IFERROR(INDEX(F655:M655, MATCH(TRUE, F655:M655&lt;&gt;"-",0)),"")</f>
        <v/>
      </c>
      <c r="E655" s="6" t="str">
        <f t="shared" si="39"/>
        <v/>
      </c>
      <c r="F655" s="1" t="str">
        <f>IFERROR(_xlfn.XLOOKUP(C655,Champions!J:J,Champions!K:K),"-")</f>
        <v>-</v>
      </c>
      <c r="G655" s="1" t="str">
        <f>IFERROR(_xlfn.XLOOKUP($C655,EuropaL!J:J,EuropaL!K:K),"-")</f>
        <v>-</v>
      </c>
      <c r="H655" s="1" t="str">
        <f>IFERROR(_xlfn.XLOOKUP($C655,WC!J:J,WC!K:K),"-")</f>
        <v>-</v>
      </c>
      <c r="I655" s="1" t="str">
        <f>IFERROR(_xlfn.XLOOKUP($C655,EURO!J:J,EURO!K:K),"-")</f>
        <v>-</v>
      </c>
      <c r="J655" s="1" t="str">
        <f>IFERROR(_xlfn.XLOOKUP($C655,Other!J:J,Other!K:K),"-")</f>
        <v>-</v>
      </c>
      <c r="K655" s="1" t="str">
        <f>IFERROR(_xlfn.XLOOKUP($C655,Premier!J:J,Premier!K:K),"-")</f>
        <v>-</v>
      </c>
      <c r="L655" s="1" t="str">
        <f>IFERROR(_xlfn.XLOOKUP($C655,LaLiga!K:K,LaLiga!L:L),"-")</f>
        <v>-</v>
      </c>
      <c r="M655" s="1" t="str">
        <f>IFERROR(_xlfn.XLOOKUP($C655,SerieA!J:J,SerieA!K:K),"-")</f>
        <v>-</v>
      </c>
    </row>
    <row r="656" spans="1:13" x14ac:dyDescent="0.35">
      <c r="A656" s="3">
        <f t="shared" si="37"/>
        <v>45922</v>
      </c>
      <c r="B656" s="5">
        <f t="shared" si="36"/>
        <v>1</v>
      </c>
      <c r="C656" s="9">
        <f t="shared" si="38"/>
        <v>655</v>
      </c>
      <c r="D656" s="6" t="str" cm="1">
        <f t="array" ref="D656">IFERROR(INDEX(F656:M656, MATCH(TRUE, F656:M656&lt;&gt;"-",0)),"")</f>
        <v/>
      </c>
      <c r="E656" s="6" t="str">
        <f t="shared" si="39"/>
        <v/>
      </c>
      <c r="F656" s="1" t="str">
        <f>IFERROR(_xlfn.XLOOKUP(C656,Champions!J:J,Champions!K:K),"-")</f>
        <v>-</v>
      </c>
      <c r="G656" s="1" t="str">
        <f>IFERROR(_xlfn.XLOOKUP($C656,EuropaL!J:J,EuropaL!K:K),"-")</f>
        <v>-</v>
      </c>
      <c r="H656" s="1" t="str">
        <f>IFERROR(_xlfn.XLOOKUP($C656,WC!J:J,WC!K:K),"-")</f>
        <v>-</v>
      </c>
      <c r="I656" s="1" t="str">
        <f>IFERROR(_xlfn.XLOOKUP($C656,EURO!J:J,EURO!K:K),"-")</f>
        <v>-</v>
      </c>
      <c r="J656" s="1" t="str">
        <f>IFERROR(_xlfn.XLOOKUP($C656,Other!J:J,Other!K:K),"-")</f>
        <v>-</v>
      </c>
      <c r="K656" s="1" t="str">
        <f>IFERROR(_xlfn.XLOOKUP($C656,Premier!J:J,Premier!K:K),"-")</f>
        <v>-</v>
      </c>
      <c r="L656" s="1" t="str">
        <f>IFERROR(_xlfn.XLOOKUP($C656,LaLiga!K:K,LaLiga!L:L),"-")</f>
        <v>-</v>
      </c>
      <c r="M656" s="1" t="str">
        <f>IFERROR(_xlfn.XLOOKUP($C656,SerieA!J:J,SerieA!K:K),"-")</f>
        <v>-</v>
      </c>
    </row>
    <row r="657" spans="1:13" x14ac:dyDescent="0.35">
      <c r="A657" s="3">
        <f t="shared" si="37"/>
        <v>45923</v>
      </c>
      <c r="B657" s="5">
        <f t="shared" si="36"/>
        <v>2</v>
      </c>
      <c r="C657" s="9">
        <f t="shared" si="38"/>
        <v>656</v>
      </c>
      <c r="D657" s="6" t="str" cm="1">
        <f t="array" ref="D657">IFERROR(INDEX(F657:M657, MATCH(TRUE, F657:M657&lt;&gt;"-",0)),"")</f>
        <v/>
      </c>
      <c r="E657" s="6" t="str">
        <f t="shared" si="39"/>
        <v/>
      </c>
      <c r="F657" s="1" t="str">
        <f>IFERROR(_xlfn.XLOOKUP(C657,Champions!J:J,Champions!K:K),"-")</f>
        <v>-</v>
      </c>
      <c r="G657" s="1" t="str">
        <f>IFERROR(_xlfn.XLOOKUP($C657,EuropaL!J:J,EuropaL!K:K),"-")</f>
        <v>-</v>
      </c>
      <c r="H657" s="1" t="str">
        <f>IFERROR(_xlfn.XLOOKUP($C657,WC!J:J,WC!K:K),"-")</f>
        <v>-</v>
      </c>
      <c r="I657" s="1" t="str">
        <f>IFERROR(_xlfn.XLOOKUP($C657,EURO!J:J,EURO!K:K),"-")</f>
        <v>-</v>
      </c>
      <c r="J657" s="1" t="str">
        <f>IFERROR(_xlfn.XLOOKUP($C657,Other!J:J,Other!K:K),"-")</f>
        <v>-</v>
      </c>
      <c r="K657" s="1" t="str">
        <f>IFERROR(_xlfn.XLOOKUP($C657,Premier!J:J,Premier!K:K),"-")</f>
        <v>-</v>
      </c>
      <c r="L657" s="1" t="str">
        <f>IFERROR(_xlfn.XLOOKUP($C657,LaLiga!K:K,LaLiga!L:L),"-")</f>
        <v>-</v>
      </c>
      <c r="M657" s="1" t="str">
        <f>IFERROR(_xlfn.XLOOKUP($C657,SerieA!J:J,SerieA!K:K),"-")</f>
        <v>-</v>
      </c>
    </row>
    <row r="658" spans="1:13" x14ac:dyDescent="0.35">
      <c r="A658" s="3">
        <f t="shared" si="37"/>
        <v>45924</v>
      </c>
      <c r="B658" s="5">
        <f t="shared" si="36"/>
        <v>3</v>
      </c>
      <c r="C658" s="9">
        <f t="shared" si="38"/>
        <v>657</v>
      </c>
      <c r="D658" s="6" t="str" cm="1">
        <f t="array" ref="D658">IFERROR(INDEX(F658:M658, MATCH(TRUE, F658:M658&lt;&gt;"-",0)),"")</f>
        <v/>
      </c>
      <c r="E658" s="6" t="str">
        <f t="shared" si="39"/>
        <v/>
      </c>
      <c r="F658" s="1" t="str">
        <f>IFERROR(_xlfn.XLOOKUP(C658,Champions!J:J,Champions!K:K),"-")</f>
        <v>-</v>
      </c>
      <c r="G658" s="1" t="str">
        <f>IFERROR(_xlfn.XLOOKUP($C658,EuropaL!J:J,EuropaL!K:K),"-")</f>
        <v>-</v>
      </c>
      <c r="H658" s="1" t="str">
        <f>IFERROR(_xlfn.XLOOKUP($C658,WC!J:J,WC!K:K),"-")</f>
        <v>-</v>
      </c>
      <c r="I658" s="1" t="str">
        <f>IFERROR(_xlfn.XLOOKUP($C658,EURO!J:J,EURO!K:K),"-")</f>
        <v>-</v>
      </c>
      <c r="J658" s="1" t="str">
        <f>IFERROR(_xlfn.XLOOKUP($C658,Other!J:J,Other!K:K),"-")</f>
        <v>-</v>
      </c>
      <c r="K658" s="1" t="str">
        <f>IFERROR(_xlfn.XLOOKUP($C658,Premier!J:J,Premier!K:K),"-")</f>
        <v>-</v>
      </c>
      <c r="L658" s="1" t="str">
        <f>IFERROR(_xlfn.XLOOKUP($C658,LaLiga!K:K,LaLiga!L:L),"-")</f>
        <v>-</v>
      </c>
      <c r="M658" s="1" t="str">
        <f>IFERROR(_xlfn.XLOOKUP($C658,SerieA!J:J,SerieA!K:K),"-")</f>
        <v>-</v>
      </c>
    </row>
    <row r="659" spans="1:13" x14ac:dyDescent="0.35">
      <c r="A659" s="3">
        <f t="shared" si="37"/>
        <v>45925</v>
      </c>
      <c r="B659" s="5">
        <f t="shared" si="36"/>
        <v>4</v>
      </c>
      <c r="C659" s="9">
        <f t="shared" si="38"/>
        <v>658</v>
      </c>
      <c r="D659" s="6" t="str" cm="1">
        <f t="array" ref="D659">IFERROR(INDEX(F659:M659, MATCH(TRUE, F659:M659&lt;&gt;"-",0)),"")</f>
        <v/>
      </c>
      <c r="E659" s="6" t="str">
        <f t="shared" si="39"/>
        <v/>
      </c>
      <c r="F659" s="1" t="str">
        <f>IFERROR(_xlfn.XLOOKUP(C659,Champions!J:J,Champions!K:K),"-")</f>
        <v>-</v>
      </c>
      <c r="G659" s="1" t="str">
        <f>IFERROR(_xlfn.XLOOKUP($C659,EuropaL!J:J,EuropaL!K:K),"-")</f>
        <v>-</v>
      </c>
      <c r="H659" s="1" t="str">
        <f>IFERROR(_xlfn.XLOOKUP($C659,WC!J:J,WC!K:K),"-")</f>
        <v>-</v>
      </c>
      <c r="I659" s="1" t="str">
        <f>IFERROR(_xlfn.XLOOKUP($C659,EURO!J:J,EURO!K:K),"-")</f>
        <v>-</v>
      </c>
      <c r="J659" s="1" t="str">
        <f>IFERROR(_xlfn.XLOOKUP($C659,Other!J:J,Other!K:K),"-")</f>
        <v>-</v>
      </c>
      <c r="K659" s="1" t="str">
        <f>IFERROR(_xlfn.XLOOKUP($C659,Premier!J:J,Premier!K:K),"-")</f>
        <v>-</v>
      </c>
      <c r="L659" s="1" t="str">
        <f>IFERROR(_xlfn.XLOOKUP($C659,LaLiga!K:K,LaLiga!L:L),"-")</f>
        <v>-</v>
      </c>
      <c r="M659" s="1" t="str">
        <f>IFERROR(_xlfn.XLOOKUP($C659,SerieA!J:J,SerieA!K:K),"-")</f>
        <v>-</v>
      </c>
    </row>
    <row r="660" spans="1:13" x14ac:dyDescent="0.35">
      <c r="A660" s="3">
        <f t="shared" si="37"/>
        <v>45926</v>
      </c>
      <c r="B660" s="5">
        <f t="shared" si="36"/>
        <v>5</v>
      </c>
      <c r="C660" s="9">
        <f t="shared" si="38"/>
        <v>659</v>
      </c>
      <c r="D660" s="6" t="str" cm="1">
        <f t="array" ref="D660">IFERROR(INDEX(F660:M660, MATCH(TRUE, F660:M660&lt;&gt;"-",0)),"")</f>
        <v/>
      </c>
      <c r="E660" s="6" t="str">
        <f t="shared" si="39"/>
        <v/>
      </c>
      <c r="F660" s="1" t="str">
        <f>IFERROR(_xlfn.XLOOKUP(C660,Champions!J:J,Champions!K:K),"-")</f>
        <v>-</v>
      </c>
      <c r="G660" s="1" t="str">
        <f>IFERROR(_xlfn.XLOOKUP($C660,EuropaL!J:J,EuropaL!K:K),"-")</f>
        <v>-</v>
      </c>
      <c r="H660" s="1" t="str">
        <f>IFERROR(_xlfn.XLOOKUP($C660,WC!J:J,WC!K:K),"-")</f>
        <v>-</v>
      </c>
      <c r="I660" s="1" t="str">
        <f>IFERROR(_xlfn.XLOOKUP($C660,EURO!J:J,EURO!K:K),"-")</f>
        <v>-</v>
      </c>
      <c r="J660" s="1" t="str">
        <f>IFERROR(_xlfn.XLOOKUP($C660,Other!J:J,Other!K:K),"-")</f>
        <v>-</v>
      </c>
      <c r="K660" s="1" t="str">
        <f>IFERROR(_xlfn.XLOOKUP($C660,Premier!J:J,Premier!K:K),"-")</f>
        <v>-</v>
      </c>
      <c r="L660" s="1" t="str">
        <f>IFERROR(_xlfn.XLOOKUP($C660,LaLiga!K:K,LaLiga!L:L),"-")</f>
        <v>-</v>
      </c>
      <c r="M660" s="1" t="str">
        <f>IFERROR(_xlfn.XLOOKUP($C660,SerieA!J:J,SerieA!K:K),"-")</f>
        <v>-</v>
      </c>
    </row>
    <row r="661" spans="1:13" x14ac:dyDescent="0.35">
      <c r="A661" s="3">
        <f t="shared" si="37"/>
        <v>45927</v>
      </c>
      <c r="B661" s="5">
        <f t="shared" si="36"/>
        <v>6</v>
      </c>
      <c r="C661" s="9">
        <f t="shared" si="38"/>
        <v>660</v>
      </c>
      <c r="D661" s="6" t="str" cm="1">
        <f t="array" ref="D661">IFERROR(INDEX(F661:M661, MATCH(TRUE, F661:M661&lt;&gt;"-",0)),"")</f>
        <v/>
      </c>
      <c r="E661" s="6" t="str">
        <f t="shared" si="39"/>
        <v/>
      </c>
      <c r="F661" s="1" t="str">
        <f>IFERROR(_xlfn.XLOOKUP(C661,Champions!J:J,Champions!K:K),"-")</f>
        <v>-</v>
      </c>
      <c r="G661" s="1" t="str">
        <f>IFERROR(_xlfn.XLOOKUP($C661,EuropaL!J:J,EuropaL!K:K),"-")</f>
        <v>-</v>
      </c>
      <c r="H661" s="1" t="str">
        <f>IFERROR(_xlfn.XLOOKUP($C661,WC!J:J,WC!K:K),"-")</f>
        <v>-</v>
      </c>
      <c r="I661" s="1" t="str">
        <f>IFERROR(_xlfn.XLOOKUP($C661,EURO!J:J,EURO!K:K),"-")</f>
        <v>-</v>
      </c>
      <c r="J661" s="1" t="str">
        <f>IFERROR(_xlfn.XLOOKUP($C661,Other!J:J,Other!K:K),"-")</f>
        <v>-</v>
      </c>
      <c r="K661" s="1" t="str">
        <f>IFERROR(_xlfn.XLOOKUP($C661,Premier!J:J,Premier!K:K),"-")</f>
        <v>-</v>
      </c>
      <c r="L661" s="1" t="str">
        <f>IFERROR(_xlfn.XLOOKUP($C661,LaLiga!K:K,LaLiga!L:L),"-")</f>
        <v>-</v>
      </c>
      <c r="M661" s="1" t="str">
        <f>IFERROR(_xlfn.XLOOKUP($C661,SerieA!J:J,SerieA!K:K),"-")</f>
        <v>-</v>
      </c>
    </row>
    <row r="662" spans="1:13" x14ac:dyDescent="0.35">
      <c r="A662" s="3">
        <f t="shared" si="37"/>
        <v>45928</v>
      </c>
      <c r="B662" s="5">
        <f t="shared" si="36"/>
        <v>7</v>
      </c>
      <c r="C662" s="9">
        <f t="shared" si="38"/>
        <v>661</v>
      </c>
      <c r="D662" s="6" t="str" cm="1">
        <f t="array" ref="D662">IFERROR(INDEX(F662:M662, MATCH(TRUE, F662:M662&lt;&gt;"-",0)),"")</f>
        <v/>
      </c>
      <c r="E662" s="6" t="str">
        <f t="shared" si="39"/>
        <v/>
      </c>
      <c r="F662" s="1" t="str">
        <f>IFERROR(_xlfn.XLOOKUP(C662,Champions!J:J,Champions!K:K),"-")</f>
        <v>-</v>
      </c>
      <c r="G662" s="1" t="str">
        <f>IFERROR(_xlfn.XLOOKUP($C662,EuropaL!J:J,EuropaL!K:K),"-")</f>
        <v>-</v>
      </c>
      <c r="H662" s="1" t="str">
        <f>IFERROR(_xlfn.XLOOKUP($C662,WC!J:J,WC!K:K),"-")</f>
        <v>-</v>
      </c>
      <c r="I662" s="1" t="str">
        <f>IFERROR(_xlfn.XLOOKUP($C662,EURO!J:J,EURO!K:K),"-")</f>
        <v>-</v>
      </c>
      <c r="J662" s="1" t="str">
        <f>IFERROR(_xlfn.XLOOKUP($C662,Other!J:J,Other!K:K),"-")</f>
        <v>-</v>
      </c>
      <c r="K662" s="1" t="str">
        <f>IFERROR(_xlfn.XLOOKUP($C662,Premier!J:J,Premier!K:K),"-")</f>
        <v>-</v>
      </c>
      <c r="L662" s="1" t="str">
        <f>IFERROR(_xlfn.XLOOKUP($C662,LaLiga!K:K,LaLiga!L:L),"-")</f>
        <v>-</v>
      </c>
      <c r="M662" s="1" t="str">
        <f>IFERROR(_xlfn.XLOOKUP($C662,SerieA!J:J,SerieA!K:K),"-")</f>
        <v>-</v>
      </c>
    </row>
    <row r="663" spans="1:13" x14ac:dyDescent="0.35">
      <c r="A663" s="3">
        <f t="shared" si="37"/>
        <v>45929</v>
      </c>
      <c r="B663" s="5">
        <f t="shared" si="36"/>
        <v>1</v>
      </c>
      <c r="C663" s="9">
        <f t="shared" si="38"/>
        <v>662</v>
      </c>
      <c r="D663" s="6" t="str" cm="1">
        <f t="array" ref="D663">IFERROR(INDEX(F663:M663, MATCH(TRUE, F663:M663&lt;&gt;"-",0)),"")</f>
        <v/>
      </c>
      <c r="E663" s="6" t="str">
        <f t="shared" si="39"/>
        <v/>
      </c>
      <c r="F663" s="1" t="str">
        <f>IFERROR(_xlfn.XLOOKUP(C663,Champions!J:J,Champions!K:K),"-")</f>
        <v>-</v>
      </c>
      <c r="G663" s="1" t="str">
        <f>IFERROR(_xlfn.XLOOKUP($C663,EuropaL!J:J,EuropaL!K:K),"-")</f>
        <v>-</v>
      </c>
      <c r="H663" s="1" t="str">
        <f>IFERROR(_xlfn.XLOOKUP($C663,WC!J:J,WC!K:K),"-")</f>
        <v>-</v>
      </c>
      <c r="I663" s="1" t="str">
        <f>IFERROR(_xlfn.XLOOKUP($C663,EURO!J:J,EURO!K:K),"-")</f>
        <v>-</v>
      </c>
      <c r="J663" s="1" t="str">
        <f>IFERROR(_xlfn.XLOOKUP($C663,Other!J:J,Other!K:K),"-")</f>
        <v>-</v>
      </c>
      <c r="K663" s="1" t="str">
        <f>IFERROR(_xlfn.XLOOKUP($C663,Premier!J:J,Premier!K:K),"-")</f>
        <v>-</v>
      </c>
      <c r="L663" s="1" t="str">
        <f>IFERROR(_xlfn.XLOOKUP($C663,LaLiga!K:K,LaLiga!L:L),"-")</f>
        <v>-</v>
      </c>
      <c r="M663" s="1" t="str">
        <f>IFERROR(_xlfn.XLOOKUP($C663,SerieA!J:J,SerieA!K:K),"-")</f>
        <v>-</v>
      </c>
    </row>
    <row r="664" spans="1:13" x14ac:dyDescent="0.35">
      <c r="A664" s="3">
        <f t="shared" si="37"/>
        <v>45930</v>
      </c>
      <c r="B664" s="5">
        <f t="shared" ref="B664:B727" si="40">WEEKDAY(A664,2)</f>
        <v>2</v>
      </c>
      <c r="C664" s="9">
        <f t="shared" si="38"/>
        <v>663</v>
      </c>
      <c r="D664" s="6" t="str" cm="1">
        <f t="array" ref="D664">IFERROR(INDEX(F664:M664, MATCH(TRUE, F664:M664&lt;&gt;"-",0)),"")</f>
        <v/>
      </c>
      <c r="E664" s="6" t="str">
        <f t="shared" si="39"/>
        <v/>
      </c>
      <c r="F664" s="1" t="str">
        <f>IFERROR(_xlfn.XLOOKUP(C664,Champions!J:J,Champions!K:K),"-")</f>
        <v>-</v>
      </c>
      <c r="G664" s="1" t="str">
        <f>IFERROR(_xlfn.XLOOKUP($C664,EuropaL!J:J,EuropaL!K:K),"-")</f>
        <v>-</v>
      </c>
      <c r="H664" s="1" t="str">
        <f>IFERROR(_xlfn.XLOOKUP($C664,WC!J:J,WC!K:K),"-")</f>
        <v>-</v>
      </c>
      <c r="I664" s="1" t="str">
        <f>IFERROR(_xlfn.XLOOKUP($C664,EURO!J:J,EURO!K:K),"-")</f>
        <v>-</v>
      </c>
      <c r="J664" s="1" t="str">
        <f>IFERROR(_xlfn.XLOOKUP($C664,Other!J:J,Other!K:K),"-")</f>
        <v>-</v>
      </c>
      <c r="K664" s="1" t="str">
        <f>IFERROR(_xlfn.XLOOKUP($C664,Premier!J:J,Premier!K:K),"-")</f>
        <v>-</v>
      </c>
      <c r="L664" s="1" t="str">
        <f>IFERROR(_xlfn.XLOOKUP($C664,LaLiga!K:K,LaLiga!L:L),"-")</f>
        <v>-</v>
      </c>
      <c r="M664" s="1" t="str">
        <f>IFERROR(_xlfn.XLOOKUP($C664,SerieA!J:J,SerieA!K:K),"-")</f>
        <v>-</v>
      </c>
    </row>
    <row r="665" spans="1:13" x14ac:dyDescent="0.35">
      <c r="A665" s="3">
        <f t="shared" si="37"/>
        <v>45931</v>
      </c>
      <c r="B665" s="5">
        <f t="shared" si="40"/>
        <v>3</v>
      </c>
      <c r="C665" s="9">
        <f t="shared" si="38"/>
        <v>664</v>
      </c>
      <c r="D665" s="6" t="str" cm="1">
        <f t="array" ref="D665">IFERROR(INDEX(F665:M665, MATCH(TRUE, F665:M665&lt;&gt;"-",0)),"")</f>
        <v/>
      </c>
      <c r="E665" s="6" t="str">
        <f t="shared" si="39"/>
        <v/>
      </c>
      <c r="F665" s="1" t="str">
        <f>IFERROR(_xlfn.XLOOKUP(C665,Champions!J:J,Champions!K:K),"-")</f>
        <v>-</v>
      </c>
      <c r="G665" s="1" t="str">
        <f>IFERROR(_xlfn.XLOOKUP($C665,EuropaL!J:J,EuropaL!K:K),"-")</f>
        <v>-</v>
      </c>
      <c r="H665" s="1" t="str">
        <f>IFERROR(_xlfn.XLOOKUP($C665,WC!J:J,WC!K:K),"-")</f>
        <v>-</v>
      </c>
      <c r="I665" s="1" t="str">
        <f>IFERROR(_xlfn.XLOOKUP($C665,EURO!J:J,EURO!K:K),"-")</f>
        <v>-</v>
      </c>
      <c r="J665" s="1" t="str">
        <f>IFERROR(_xlfn.XLOOKUP($C665,Other!J:J,Other!K:K),"-")</f>
        <v>-</v>
      </c>
      <c r="K665" s="1" t="str">
        <f>IFERROR(_xlfn.XLOOKUP($C665,Premier!J:J,Premier!K:K),"-")</f>
        <v>-</v>
      </c>
      <c r="L665" s="1" t="str">
        <f>IFERROR(_xlfn.XLOOKUP($C665,LaLiga!K:K,LaLiga!L:L),"-")</f>
        <v>-</v>
      </c>
      <c r="M665" s="1" t="str">
        <f>IFERROR(_xlfn.XLOOKUP($C665,SerieA!J:J,SerieA!K:K),"-")</f>
        <v>-</v>
      </c>
    </row>
    <row r="666" spans="1:13" x14ac:dyDescent="0.35">
      <c r="A666" s="3">
        <f t="shared" si="37"/>
        <v>45932</v>
      </c>
      <c r="B666" s="5">
        <f t="shared" si="40"/>
        <v>4</v>
      </c>
      <c r="C666" s="9">
        <f t="shared" si="38"/>
        <v>665</v>
      </c>
      <c r="D666" s="6" t="str" cm="1">
        <f t="array" ref="D666">IFERROR(INDEX(F666:M666, MATCH(TRUE, F666:M666&lt;&gt;"-",0)),"")</f>
        <v/>
      </c>
      <c r="E666" s="6" t="str">
        <f t="shared" si="39"/>
        <v/>
      </c>
      <c r="F666" s="1" t="str">
        <f>IFERROR(_xlfn.XLOOKUP(C666,Champions!J:J,Champions!K:K),"-")</f>
        <v>-</v>
      </c>
      <c r="G666" s="1" t="str">
        <f>IFERROR(_xlfn.XLOOKUP($C666,EuropaL!J:J,EuropaL!K:K),"-")</f>
        <v>-</v>
      </c>
      <c r="H666" s="1" t="str">
        <f>IFERROR(_xlfn.XLOOKUP($C666,WC!J:J,WC!K:K),"-")</f>
        <v>-</v>
      </c>
      <c r="I666" s="1" t="str">
        <f>IFERROR(_xlfn.XLOOKUP($C666,EURO!J:J,EURO!K:K),"-")</f>
        <v>-</v>
      </c>
      <c r="J666" s="1" t="str">
        <f>IFERROR(_xlfn.XLOOKUP($C666,Other!J:J,Other!K:K),"-")</f>
        <v>-</v>
      </c>
      <c r="K666" s="1" t="str">
        <f>IFERROR(_xlfn.XLOOKUP($C666,Premier!J:J,Premier!K:K),"-")</f>
        <v>-</v>
      </c>
      <c r="L666" s="1" t="str">
        <f>IFERROR(_xlfn.XLOOKUP($C666,LaLiga!K:K,LaLiga!L:L),"-")</f>
        <v>-</v>
      </c>
      <c r="M666" s="1" t="str">
        <f>IFERROR(_xlfn.XLOOKUP($C666,SerieA!J:J,SerieA!K:K),"-")</f>
        <v>-</v>
      </c>
    </row>
    <row r="667" spans="1:13" x14ac:dyDescent="0.35">
      <c r="A667" s="3">
        <f t="shared" si="37"/>
        <v>45933</v>
      </c>
      <c r="B667" s="5">
        <f t="shared" si="40"/>
        <v>5</v>
      </c>
      <c r="C667" s="9">
        <f t="shared" si="38"/>
        <v>666</v>
      </c>
      <c r="D667" s="6" t="str" cm="1">
        <f t="array" ref="D667">IFERROR(INDEX(F667:M667, MATCH(TRUE, F667:M667&lt;&gt;"-",0)),"")</f>
        <v/>
      </c>
      <c r="E667" s="6" t="str">
        <f t="shared" si="39"/>
        <v/>
      </c>
      <c r="F667" s="1" t="str">
        <f>IFERROR(_xlfn.XLOOKUP(C667,Champions!J:J,Champions!K:K),"-")</f>
        <v>-</v>
      </c>
      <c r="G667" s="1" t="str">
        <f>IFERROR(_xlfn.XLOOKUP($C667,EuropaL!J:J,EuropaL!K:K),"-")</f>
        <v>-</v>
      </c>
      <c r="H667" s="1" t="str">
        <f>IFERROR(_xlfn.XLOOKUP($C667,WC!J:J,WC!K:K),"-")</f>
        <v>-</v>
      </c>
      <c r="I667" s="1" t="str">
        <f>IFERROR(_xlfn.XLOOKUP($C667,EURO!J:J,EURO!K:K),"-")</f>
        <v>-</v>
      </c>
      <c r="J667" s="1" t="str">
        <f>IFERROR(_xlfn.XLOOKUP($C667,Other!J:J,Other!K:K),"-")</f>
        <v>-</v>
      </c>
      <c r="K667" s="1" t="str">
        <f>IFERROR(_xlfn.XLOOKUP($C667,Premier!J:J,Premier!K:K),"-")</f>
        <v>-</v>
      </c>
      <c r="L667" s="1" t="str">
        <f>IFERROR(_xlfn.XLOOKUP($C667,LaLiga!K:K,LaLiga!L:L),"-")</f>
        <v>-</v>
      </c>
      <c r="M667" s="1" t="str">
        <f>IFERROR(_xlfn.XLOOKUP($C667,SerieA!J:J,SerieA!K:K),"-")</f>
        <v>-</v>
      </c>
    </row>
    <row r="668" spans="1:13" x14ac:dyDescent="0.35">
      <c r="A668" s="3">
        <f t="shared" si="37"/>
        <v>45934</v>
      </c>
      <c r="B668" s="5">
        <f t="shared" si="40"/>
        <v>6</v>
      </c>
      <c r="C668" s="9">
        <f t="shared" si="38"/>
        <v>667</v>
      </c>
      <c r="D668" s="6" t="str" cm="1">
        <f t="array" ref="D668">IFERROR(INDEX(F668:M668, MATCH(TRUE, F668:M668&lt;&gt;"-",0)),"")</f>
        <v/>
      </c>
      <c r="E668" s="6" t="str">
        <f t="shared" si="39"/>
        <v/>
      </c>
      <c r="F668" s="1" t="str">
        <f>IFERROR(_xlfn.XLOOKUP(C668,Champions!J:J,Champions!K:K),"-")</f>
        <v>-</v>
      </c>
      <c r="G668" s="1" t="str">
        <f>IFERROR(_xlfn.XLOOKUP($C668,EuropaL!J:J,EuropaL!K:K),"-")</f>
        <v>-</v>
      </c>
      <c r="H668" s="1" t="str">
        <f>IFERROR(_xlfn.XLOOKUP($C668,WC!J:J,WC!K:K),"-")</f>
        <v>-</v>
      </c>
      <c r="I668" s="1" t="str">
        <f>IFERROR(_xlfn.XLOOKUP($C668,EURO!J:J,EURO!K:K),"-")</f>
        <v>-</v>
      </c>
      <c r="J668" s="1" t="str">
        <f>IFERROR(_xlfn.XLOOKUP($C668,Other!J:J,Other!K:K),"-")</f>
        <v>-</v>
      </c>
      <c r="K668" s="1" t="str">
        <f>IFERROR(_xlfn.XLOOKUP($C668,Premier!J:J,Premier!K:K),"-")</f>
        <v>-</v>
      </c>
      <c r="L668" s="1" t="str">
        <f>IFERROR(_xlfn.XLOOKUP($C668,LaLiga!K:K,LaLiga!L:L),"-")</f>
        <v>-</v>
      </c>
      <c r="M668" s="1" t="str">
        <f>IFERROR(_xlfn.XLOOKUP($C668,SerieA!J:J,SerieA!K:K),"-")</f>
        <v>-</v>
      </c>
    </row>
    <row r="669" spans="1:13" x14ac:dyDescent="0.35">
      <c r="A669" s="3">
        <f t="shared" si="37"/>
        <v>45935</v>
      </c>
      <c r="B669" s="5">
        <f t="shared" si="40"/>
        <v>7</v>
      </c>
      <c r="C669" s="9">
        <f t="shared" si="38"/>
        <v>668</v>
      </c>
      <c r="D669" s="6" t="str" cm="1">
        <f t="array" ref="D669">IFERROR(INDEX(F669:M669, MATCH(TRUE, F669:M669&lt;&gt;"-",0)),"")</f>
        <v/>
      </c>
      <c r="E669" s="6" t="str">
        <f t="shared" si="39"/>
        <v/>
      </c>
      <c r="F669" s="1" t="str">
        <f>IFERROR(_xlfn.XLOOKUP(C669,Champions!J:J,Champions!K:K),"-")</f>
        <v>-</v>
      </c>
      <c r="G669" s="1" t="str">
        <f>IFERROR(_xlfn.XLOOKUP($C669,EuropaL!J:J,EuropaL!K:K),"-")</f>
        <v>-</v>
      </c>
      <c r="H669" s="1" t="str">
        <f>IFERROR(_xlfn.XLOOKUP($C669,WC!J:J,WC!K:K),"-")</f>
        <v>-</v>
      </c>
      <c r="I669" s="1" t="str">
        <f>IFERROR(_xlfn.XLOOKUP($C669,EURO!J:J,EURO!K:K),"-")</f>
        <v>-</v>
      </c>
      <c r="J669" s="1" t="str">
        <f>IFERROR(_xlfn.XLOOKUP($C669,Other!J:J,Other!K:K),"-")</f>
        <v>-</v>
      </c>
      <c r="K669" s="1" t="str">
        <f>IFERROR(_xlfn.XLOOKUP($C669,Premier!J:J,Premier!K:K),"-")</f>
        <v>-</v>
      </c>
      <c r="L669" s="1" t="str">
        <f>IFERROR(_xlfn.XLOOKUP($C669,LaLiga!K:K,LaLiga!L:L),"-")</f>
        <v>-</v>
      </c>
      <c r="M669" s="1" t="str">
        <f>IFERROR(_xlfn.XLOOKUP($C669,SerieA!J:J,SerieA!K:K),"-")</f>
        <v>-</v>
      </c>
    </row>
    <row r="670" spans="1:13" x14ac:dyDescent="0.35">
      <c r="A670" s="3">
        <f t="shared" si="37"/>
        <v>45936</v>
      </c>
      <c r="B670" s="5">
        <f t="shared" si="40"/>
        <v>1</v>
      </c>
      <c r="C670" s="9">
        <f t="shared" si="38"/>
        <v>669</v>
      </c>
      <c r="D670" s="6" t="str" cm="1">
        <f t="array" ref="D670">IFERROR(INDEX(F670:M670, MATCH(TRUE, F670:M670&lt;&gt;"-",0)),"")</f>
        <v/>
      </c>
      <c r="E670" s="6" t="str">
        <f t="shared" si="39"/>
        <v/>
      </c>
      <c r="F670" s="1" t="str">
        <f>IFERROR(_xlfn.XLOOKUP(C670,Champions!J:J,Champions!K:K),"-")</f>
        <v>-</v>
      </c>
      <c r="G670" s="1" t="str">
        <f>IFERROR(_xlfn.XLOOKUP($C670,EuropaL!J:J,EuropaL!K:K),"-")</f>
        <v>-</v>
      </c>
      <c r="H670" s="1" t="str">
        <f>IFERROR(_xlfn.XLOOKUP($C670,WC!J:J,WC!K:K),"-")</f>
        <v>-</v>
      </c>
      <c r="I670" s="1" t="str">
        <f>IFERROR(_xlfn.XLOOKUP($C670,EURO!J:J,EURO!K:K),"-")</f>
        <v>-</v>
      </c>
      <c r="J670" s="1" t="str">
        <f>IFERROR(_xlfn.XLOOKUP($C670,Other!J:J,Other!K:K),"-")</f>
        <v>-</v>
      </c>
      <c r="K670" s="1" t="str">
        <f>IFERROR(_xlfn.XLOOKUP($C670,Premier!J:J,Premier!K:K),"-")</f>
        <v>-</v>
      </c>
      <c r="L670" s="1" t="str">
        <f>IFERROR(_xlfn.XLOOKUP($C670,LaLiga!K:K,LaLiga!L:L),"-")</f>
        <v>-</v>
      </c>
      <c r="M670" s="1" t="str">
        <f>IFERROR(_xlfn.XLOOKUP($C670,SerieA!J:J,SerieA!K:K),"-")</f>
        <v>-</v>
      </c>
    </row>
    <row r="671" spans="1:13" x14ac:dyDescent="0.35">
      <c r="A671" s="3">
        <f t="shared" si="37"/>
        <v>45937</v>
      </c>
      <c r="B671" s="5">
        <f t="shared" si="40"/>
        <v>2</v>
      </c>
      <c r="C671" s="9">
        <f t="shared" si="38"/>
        <v>670</v>
      </c>
      <c r="D671" s="6" t="str" cm="1">
        <f t="array" ref="D671">IFERROR(INDEX(F671:M671, MATCH(TRUE, F671:M671&lt;&gt;"-",0)),"")</f>
        <v/>
      </c>
      <c r="E671" s="6" t="str">
        <f t="shared" si="39"/>
        <v/>
      </c>
      <c r="F671" s="1" t="str">
        <f>IFERROR(_xlfn.XLOOKUP(C671,Champions!J:J,Champions!K:K),"-")</f>
        <v>-</v>
      </c>
      <c r="G671" s="1" t="str">
        <f>IFERROR(_xlfn.XLOOKUP($C671,EuropaL!J:J,EuropaL!K:K),"-")</f>
        <v>-</v>
      </c>
      <c r="H671" s="1" t="str">
        <f>IFERROR(_xlfn.XLOOKUP($C671,WC!J:J,WC!K:K),"-")</f>
        <v>-</v>
      </c>
      <c r="I671" s="1" t="str">
        <f>IFERROR(_xlfn.XLOOKUP($C671,EURO!J:J,EURO!K:K),"-")</f>
        <v>-</v>
      </c>
      <c r="J671" s="1" t="str">
        <f>IFERROR(_xlfn.XLOOKUP($C671,Other!J:J,Other!K:K),"-")</f>
        <v>-</v>
      </c>
      <c r="K671" s="1" t="str">
        <f>IFERROR(_xlfn.XLOOKUP($C671,Premier!J:J,Premier!K:K),"-")</f>
        <v>-</v>
      </c>
      <c r="L671" s="1" t="str">
        <f>IFERROR(_xlfn.XLOOKUP($C671,LaLiga!K:K,LaLiga!L:L),"-")</f>
        <v>-</v>
      </c>
      <c r="M671" s="1" t="str">
        <f>IFERROR(_xlfn.XLOOKUP($C671,SerieA!J:J,SerieA!K:K),"-")</f>
        <v>-</v>
      </c>
    </row>
    <row r="672" spans="1:13" x14ac:dyDescent="0.35">
      <c r="A672" s="3">
        <f t="shared" si="37"/>
        <v>45938</v>
      </c>
      <c r="B672" s="5">
        <f t="shared" si="40"/>
        <v>3</v>
      </c>
      <c r="C672" s="9">
        <f t="shared" si="38"/>
        <v>671</v>
      </c>
      <c r="D672" s="6" t="str" cm="1">
        <f t="array" ref="D672">IFERROR(INDEX(F672:M672, MATCH(TRUE, F672:M672&lt;&gt;"-",0)),"")</f>
        <v/>
      </c>
      <c r="E672" s="6" t="str">
        <f t="shared" si="39"/>
        <v/>
      </c>
      <c r="F672" s="1" t="str">
        <f>IFERROR(_xlfn.XLOOKUP(C672,Champions!J:J,Champions!K:K),"-")</f>
        <v>-</v>
      </c>
      <c r="G672" s="1" t="str">
        <f>IFERROR(_xlfn.XLOOKUP($C672,EuropaL!J:J,EuropaL!K:K),"-")</f>
        <v>-</v>
      </c>
      <c r="H672" s="1" t="str">
        <f>IFERROR(_xlfn.XLOOKUP($C672,WC!J:J,WC!K:K),"-")</f>
        <v>-</v>
      </c>
      <c r="I672" s="1" t="str">
        <f>IFERROR(_xlfn.XLOOKUP($C672,EURO!J:J,EURO!K:K),"-")</f>
        <v>-</v>
      </c>
      <c r="J672" s="1" t="str">
        <f>IFERROR(_xlfn.XLOOKUP($C672,Other!J:J,Other!K:K),"-")</f>
        <v>-</v>
      </c>
      <c r="K672" s="1" t="str">
        <f>IFERROR(_xlfn.XLOOKUP($C672,Premier!J:J,Premier!K:K),"-")</f>
        <v>-</v>
      </c>
      <c r="L672" s="1" t="str">
        <f>IFERROR(_xlfn.XLOOKUP($C672,LaLiga!K:K,LaLiga!L:L),"-")</f>
        <v>-</v>
      </c>
      <c r="M672" s="1" t="str">
        <f>IFERROR(_xlfn.XLOOKUP($C672,SerieA!J:J,SerieA!K:K),"-")</f>
        <v>-</v>
      </c>
    </row>
    <row r="673" spans="1:13" x14ac:dyDescent="0.35">
      <c r="A673" s="3">
        <f t="shared" si="37"/>
        <v>45939</v>
      </c>
      <c r="B673" s="5">
        <f t="shared" si="40"/>
        <v>4</v>
      </c>
      <c r="C673" s="9">
        <f t="shared" si="38"/>
        <v>672</v>
      </c>
      <c r="D673" s="6" t="str" cm="1">
        <f t="array" ref="D673">IFERROR(INDEX(F673:M673, MATCH(TRUE, F673:M673&lt;&gt;"-",0)),"")</f>
        <v/>
      </c>
      <c r="E673" s="6" t="str">
        <f t="shared" si="39"/>
        <v/>
      </c>
      <c r="F673" s="1" t="str">
        <f>IFERROR(_xlfn.XLOOKUP(C673,Champions!J:J,Champions!K:K),"-")</f>
        <v>-</v>
      </c>
      <c r="G673" s="1" t="str">
        <f>IFERROR(_xlfn.XLOOKUP($C673,EuropaL!J:J,EuropaL!K:K),"-")</f>
        <v>-</v>
      </c>
      <c r="H673" s="1" t="str">
        <f>IFERROR(_xlfn.XLOOKUP($C673,WC!J:J,WC!K:K),"-")</f>
        <v>-</v>
      </c>
      <c r="I673" s="1" t="str">
        <f>IFERROR(_xlfn.XLOOKUP($C673,EURO!J:J,EURO!K:K),"-")</f>
        <v>-</v>
      </c>
      <c r="J673" s="1" t="str">
        <f>IFERROR(_xlfn.XLOOKUP($C673,Other!J:J,Other!K:K),"-")</f>
        <v>-</v>
      </c>
      <c r="K673" s="1" t="str">
        <f>IFERROR(_xlfn.XLOOKUP($C673,Premier!J:J,Premier!K:K),"-")</f>
        <v>-</v>
      </c>
      <c r="L673" s="1" t="str">
        <f>IFERROR(_xlfn.XLOOKUP($C673,LaLiga!K:K,LaLiga!L:L),"-")</f>
        <v>-</v>
      </c>
      <c r="M673" s="1" t="str">
        <f>IFERROR(_xlfn.XLOOKUP($C673,SerieA!J:J,SerieA!K:K),"-")</f>
        <v>-</v>
      </c>
    </row>
    <row r="674" spans="1:13" x14ac:dyDescent="0.35">
      <c r="A674" s="3">
        <f t="shared" si="37"/>
        <v>45940</v>
      </c>
      <c r="B674" s="5">
        <f t="shared" si="40"/>
        <v>5</v>
      </c>
      <c r="C674" s="9">
        <f t="shared" si="38"/>
        <v>673</v>
      </c>
      <c r="D674" s="6" t="str" cm="1">
        <f t="array" ref="D674">IFERROR(INDEX(F674:M674, MATCH(TRUE, F674:M674&lt;&gt;"-",0)),"")</f>
        <v/>
      </c>
      <c r="E674" s="6" t="str">
        <f t="shared" si="39"/>
        <v/>
      </c>
      <c r="F674" s="1" t="str">
        <f>IFERROR(_xlfn.XLOOKUP(C674,Champions!J:J,Champions!K:K),"-")</f>
        <v>-</v>
      </c>
      <c r="G674" s="1" t="str">
        <f>IFERROR(_xlfn.XLOOKUP($C674,EuropaL!J:J,EuropaL!K:K),"-")</f>
        <v>-</v>
      </c>
      <c r="H674" s="1" t="str">
        <f>IFERROR(_xlfn.XLOOKUP($C674,WC!J:J,WC!K:K),"-")</f>
        <v>-</v>
      </c>
      <c r="I674" s="1" t="str">
        <f>IFERROR(_xlfn.XLOOKUP($C674,EURO!J:J,EURO!K:K),"-")</f>
        <v>-</v>
      </c>
      <c r="J674" s="1" t="str">
        <f>IFERROR(_xlfn.XLOOKUP($C674,Other!J:J,Other!K:K),"-")</f>
        <v>-</v>
      </c>
      <c r="K674" s="1" t="str">
        <f>IFERROR(_xlfn.XLOOKUP($C674,Premier!J:J,Premier!K:K),"-")</f>
        <v>-</v>
      </c>
      <c r="L674" s="1" t="str">
        <f>IFERROR(_xlfn.XLOOKUP($C674,LaLiga!K:K,LaLiga!L:L),"-")</f>
        <v>-</v>
      </c>
      <c r="M674" s="1" t="str">
        <f>IFERROR(_xlfn.XLOOKUP($C674,SerieA!J:J,SerieA!K:K),"-")</f>
        <v>-</v>
      </c>
    </row>
    <row r="675" spans="1:13" x14ac:dyDescent="0.35">
      <c r="A675" s="3">
        <f t="shared" si="37"/>
        <v>45941</v>
      </c>
      <c r="B675" s="5">
        <f t="shared" si="40"/>
        <v>6</v>
      </c>
      <c r="C675" s="9">
        <f t="shared" si="38"/>
        <v>674</v>
      </c>
      <c r="D675" s="6" t="str" cm="1">
        <f t="array" ref="D675">IFERROR(INDEX(F675:M675, MATCH(TRUE, F675:M675&lt;&gt;"-",0)),"")</f>
        <v/>
      </c>
      <c r="E675" s="6" t="str">
        <f t="shared" si="39"/>
        <v/>
      </c>
      <c r="F675" s="1" t="str">
        <f>IFERROR(_xlfn.XLOOKUP(C675,Champions!J:J,Champions!K:K),"-")</f>
        <v>-</v>
      </c>
      <c r="G675" s="1" t="str">
        <f>IFERROR(_xlfn.XLOOKUP($C675,EuropaL!J:J,EuropaL!K:K),"-")</f>
        <v>-</v>
      </c>
      <c r="H675" s="1" t="str">
        <f>IFERROR(_xlfn.XLOOKUP($C675,WC!J:J,WC!K:K),"-")</f>
        <v>-</v>
      </c>
      <c r="I675" s="1" t="str">
        <f>IFERROR(_xlfn.XLOOKUP($C675,EURO!J:J,EURO!K:K),"-")</f>
        <v>-</v>
      </c>
      <c r="J675" s="1" t="str">
        <f>IFERROR(_xlfn.XLOOKUP($C675,Other!J:J,Other!K:K),"-")</f>
        <v>-</v>
      </c>
      <c r="K675" s="1" t="str">
        <f>IFERROR(_xlfn.XLOOKUP($C675,Premier!J:J,Premier!K:K),"-")</f>
        <v>-</v>
      </c>
      <c r="L675" s="1" t="str">
        <f>IFERROR(_xlfn.XLOOKUP($C675,LaLiga!K:K,LaLiga!L:L),"-")</f>
        <v>-</v>
      </c>
      <c r="M675" s="1" t="str">
        <f>IFERROR(_xlfn.XLOOKUP($C675,SerieA!J:J,SerieA!K:K),"-")</f>
        <v>-</v>
      </c>
    </row>
    <row r="676" spans="1:13" x14ac:dyDescent="0.35">
      <c r="A676" s="3">
        <f t="shared" si="37"/>
        <v>45942</v>
      </c>
      <c r="B676" s="5">
        <f t="shared" si="40"/>
        <v>7</v>
      </c>
      <c r="C676" s="9">
        <f t="shared" si="38"/>
        <v>675</v>
      </c>
      <c r="D676" s="6" t="str" cm="1">
        <f t="array" ref="D676">IFERROR(INDEX(F676:M676, MATCH(TRUE, F676:M676&lt;&gt;"-",0)),"")</f>
        <v/>
      </c>
      <c r="E676" s="6" t="str">
        <f t="shared" si="39"/>
        <v/>
      </c>
      <c r="F676" s="1" t="str">
        <f>IFERROR(_xlfn.XLOOKUP(C676,Champions!J:J,Champions!K:K),"-")</f>
        <v>-</v>
      </c>
      <c r="G676" s="1" t="str">
        <f>IFERROR(_xlfn.XLOOKUP($C676,EuropaL!J:J,EuropaL!K:K),"-")</f>
        <v>-</v>
      </c>
      <c r="H676" s="1" t="str">
        <f>IFERROR(_xlfn.XLOOKUP($C676,WC!J:J,WC!K:K),"-")</f>
        <v>-</v>
      </c>
      <c r="I676" s="1" t="str">
        <f>IFERROR(_xlfn.XLOOKUP($C676,EURO!J:J,EURO!K:K),"-")</f>
        <v>-</v>
      </c>
      <c r="J676" s="1" t="str">
        <f>IFERROR(_xlfn.XLOOKUP($C676,Other!J:J,Other!K:K),"-")</f>
        <v>-</v>
      </c>
      <c r="K676" s="1" t="str">
        <f>IFERROR(_xlfn.XLOOKUP($C676,Premier!J:J,Premier!K:K),"-")</f>
        <v>-</v>
      </c>
      <c r="L676" s="1" t="str">
        <f>IFERROR(_xlfn.XLOOKUP($C676,LaLiga!K:K,LaLiga!L:L),"-")</f>
        <v>-</v>
      </c>
      <c r="M676" s="1" t="str">
        <f>IFERROR(_xlfn.XLOOKUP($C676,SerieA!J:J,SerieA!K:K),"-")</f>
        <v>-</v>
      </c>
    </row>
    <row r="677" spans="1:13" x14ac:dyDescent="0.35">
      <c r="A677" s="3">
        <f t="shared" si="37"/>
        <v>45943</v>
      </c>
      <c r="B677" s="5">
        <f t="shared" si="40"/>
        <v>1</v>
      </c>
      <c r="C677" s="9">
        <f t="shared" si="38"/>
        <v>676</v>
      </c>
      <c r="D677" s="6" t="str" cm="1">
        <f t="array" ref="D677">IFERROR(INDEX(F677:M677, MATCH(TRUE, F677:M677&lt;&gt;"-",0)),"")</f>
        <v/>
      </c>
      <c r="E677" s="6" t="str">
        <f t="shared" si="39"/>
        <v/>
      </c>
      <c r="F677" s="1" t="str">
        <f>IFERROR(_xlfn.XLOOKUP(C677,Champions!J:J,Champions!K:K),"-")</f>
        <v>-</v>
      </c>
      <c r="G677" s="1" t="str">
        <f>IFERROR(_xlfn.XLOOKUP($C677,EuropaL!J:J,EuropaL!K:K),"-")</f>
        <v>-</v>
      </c>
      <c r="H677" s="1" t="str">
        <f>IFERROR(_xlfn.XLOOKUP($C677,WC!J:J,WC!K:K),"-")</f>
        <v>-</v>
      </c>
      <c r="I677" s="1" t="str">
        <f>IFERROR(_xlfn.XLOOKUP($C677,EURO!J:J,EURO!K:K),"-")</f>
        <v>-</v>
      </c>
      <c r="J677" s="1" t="str">
        <f>IFERROR(_xlfn.XLOOKUP($C677,Other!J:J,Other!K:K),"-")</f>
        <v>-</v>
      </c>
      <c r="K677" s="1" t="str">
        <f>IFERROR(_xlfn.XLOOKUP($C677,Premier!J:J,Premier!K:K),"-")</f>
        <v>-</v>
      </c>
      <c r="L677" s="1" t="str">
        <f>IFERROR(_xlfn.XLOOKUP($C677,LaLiga!K:K,LaLiga!L:L),"-")</f>
        <v>-</v>
      </c>
      <c r="M677" s="1" t="str">
        <f>IFERROR(_xlfn.XLOOKUP($C677,SerieA!J:J,SerieA!K:K),"-")</f>
        <v>-</v>
      </c>
    </row>
    <row r="678" spans="1:13" x14ac:dyDescent="0.35">
      <c r="A678" s="3">
        <f t="shared" si="37"/>
        <v>45944</v>
      </c>
      <c r="B678" s="5">
        <f t="shared" si="40"/>
        <v>2</v>
      </c>
      <c r="C678" s="9">
        <f t="shared" si="38"/>
        <v>677</v>
      </c>
      <c r="D678" s="6" t="str" cm="1">
        <f t="array" ref="D678">IFERROR(INDEX(F678:M678, MATCH(TRUE, F678:M678&lt;&gt;"-",0)),"")</f>
        <v/>
      </c>
      <c r="E678" s="6" t="str">
        <f t="shared" si="39"/>
        <v/>
      </c>
      <c r="F678" s="1" t="str">
        <f>IFERROR(_xlfn.XLOOKUP(C678,Champions!J:J,Champions!K:K),"-")</f>
        <v>-</v>
      </c>
      <c r="G678" s="1" t="str">
        <f>IFERROR(_xlfn.XLOOKUP($C678,EuropaL!J:J,EuropaL!K:K),"-")</f>
        <v>-</v>
      </c>
      <c r="H678" s="1" t="str">
        <f>IFERROR(_xlfn.XLOOKUP($C678,WC!J:J,WC!K:K),"-")</f>
        <v>-</v>
      </c>
      <c r="I678" s="1" t="str">
        <f>IFERROR(_xlfn.XLOOKUP($C678,EURO!J:J,EURO!K:K),"-")</f>
        <v>-</v>
      </c>
      <c r="J678" s="1" t="str">
        <f>IFERROR(_xlfn.XLOOKUP($C678,Other!J:J,Other!K:K),"-")</f>
        <v>-</v>
      </c>
      <c r="K678" s="1" t="str">
        <f>IFERROR(_xlfn.XLOOKUP($C678,Premier!J:J,Premier!K:K),"-")</f>
        <v>-</v>
      </c>
      <c r="L678" s="1" t="str">
        <f>IFERROR(_xlfn.XLOOKUP($C678,LaLiga!K:K,LaLiga!L:L),"-")</f>
        <v>-</v>
      </c>
      <c r="M678" s="1" t="str">
        <f>IFERROR(_xlfn.XLOOKUP($C678,SerieA!J:J,SerieA!K:K),"-")</f>
        <v>-</v>
      </c>
    </row>
    <row r="679" spans="1:13" x14ac:dyDescent="0.35">
      <c r="A679" s="3">
        <f t="shared" si="37"/>
        <v>45945</v>
      </c>
      <c r="B679" s="5">
        <f t="shared" si="40"/>
        <v>3</v>
      </c>
      <c r="C679" s="9">
        <f t="shared" si="38"/>
        <v>678</v>
      </c>
      <c r="D679" s="6" t="str" cm="1">
        <f t="array" ref="D679">IFERROR(INDEX(F679:M679, MATCH(TRUE, F679:M679&lt;&gt;"-",0)),"")</f>
        <v/>
      </c>
      <c r="E679" s="6" t="str">
        <f t="shared" si="39"/>
        <v/>
      </c>
      <c r="F679" s="1" t="str">
        <f>IFERROR(_xlfn.XLOOKUP(C679,Champions!J:J,Champions!K:K),"-")</f>
        <v>-</v>
      </c>
      <c r="G679" s="1" t="str">
        <f>IFERROR(_xlfn.XLOOKUP($C679,EuropaL!J:J,EuropaL!K:K),"-")</f>
        <v>-</v>
      </c>
      <c r="H679" s="1" t="str">
        <f>IFERROR(_xlfn.XLOOKUP($C679,WC!J:J,WC!K:K),"-")</f>
        <v>-</v>
      </c>
      <c r="I679" s="1" t="str">
        <f>IFERROR(_xlfn.XLOOKUP($C679,EURO!J:J,EURO!K:K),"-")</f>
        <v>-</v>
      </c>
      <c r="J679" s="1" t="str">
        <f>IFERROR(_xlfn.XLOOKUP($C679,Other!J:J,Other!K:K),"-")</f>
        <v>-</v>
      </c>
      <c r="K679" s="1" t="str">
        <f>IFERROR(_xlfn.XLOOKUP($C679,Premier!J:J,Premier!K:K),"-")</f>
        <v>-</v>
      </c>
      <c r="L679" s="1" t="str">
        <f>IFERROR(_xlfn.XLOOKUP($C679,LaLiga!K:K,LaLiga!L:L),"-")</f>
        <v>-</v>
      </c>
      <c r="M679" s="1" t="str">
        <f>IFERROR(_xlfn.XLOOKUP($C679,SerieA!J:J,SerieA!K:K),"-")</f>
        <v>-</v>
      </c>
    </row>
    <row r="680" spans="1:13" x14ac:dyDescent="0.35">
      <c r="A680" s="3">
        <f t="shared" si="37"/>
        <v>45946</v>
      </c>
      <c r="B680" s="5">
        <f t="shared" si="40"/>
        <v>4</v>
      </c>
      <c r="C680" s="9">
        <f t="shared" si="38"/>
        <v>679</v>
      </c>
      <c r="D680" s="6" t="str" cm="1">
        <f t="array" ref="D680">IFERROR(INDEX(F680:M680, MATCH(TRUE, F680:M680&lt;&gt;"-",0)),"")</f>
        <v/>
      </c>
      <c r="E680" s="6" t="str">
        <f t="shared" si="39"/>
        <v/>
      </c>
      <c r="F680" s="1" t="str">
        <f>IFERROR(_xlfn.XLOOKUP(C680,Champions!J:J,Champions!K:K),"-")</f>
        <v>-</v>
      </c>
      <c r="G680" s="1" t="str">
        <f>IFERROR(_xlfn.XLOOKUP($C680,EuropaL!J:J,EuropaL!K:K),"-")</f>
        <v>-</v>
      </c>
      <c r="H680" s="1" t="str">
        <f>IFERROR(_xlfn.XLOOKUP($C680,WC!J:J,WC!K:K),"-")</f>
        <v>-</v>
      </c>
      <c r="I680" s="1" t="str">
        <f>IFERROR(_xlfn.XLOOKUP($C680,EURO!J:J,EURO!K:K),"-")</f>
        <v>-</v>
      </c>
      <c r="J680" s="1" t="str">
        <f>IFERROR(_xlfn.XLOOKUP($C680,Other!J:J,Other!K:K),"-")</f>
        <v>-</v>
      </c>
      <c r="K680" s="1" t="str">
        <f>IFERROR(_xlfn.XLOOKUP($C680,Premier!J:J,Premier!K:K),"-")</f>
        <v>-</v>
      </c>
      <c r="L680" s="1" t="str">
        <f>IFERROR(_xlfn.XLOOKUP($C680,LaLiga!K:K,LaLiga!L:L),"-")</f>
        <v>-</v>
      </c>
      <c r="M680" s="1" t="str">
        <f>IFERROR(_xlfn.XLOOKUP($C680,SerieA!J:J,SerieA!K:K),"-")</f>
        <v>-</v>
      </c>
    </row>
    <row r="681" spans="1:13" x14ac:dyDescent="0.35">
      <c r="A681" s="3">
        <f t="shared" si="37"/>
        <v>45947</v>
      </c>
      <c r="B681" s="5">
        <f t="shared" si="40"/>
        <v>5</v>
      </c>
      <c r="C681" s="9">
        <f t="shared" si="38"/>
        <v>680</v>
      </c>
      <c r="D681" s="6" t="str" cm="1">
        <f t="array" ref="D681">IFERROR(INDEX(F681:M681, MATCH(TRUE, F681:M681&lt;&gt;"-",0)),"")</f>
        <v/>
      </c>
      <c r="E681" s="6" t="str">
        <f t="shared" si="39"/>
        <v/>
      </c>
      <c r="F681" s="1" t="str">
        <f>IFERROR(_xlfn.XLOOKUP(C681,Champions!J:J,Champions!K:K),"-")</f>
        <v>-</v>
      </c>
      <c r="G681" s="1" t="str">
        <f>IFERROR(_xlfn.XLOOKUP($C681,EuropaL!J:J,EuropaL!K:K),"-")</f>
        <v>-</v>
      </c>
      <c r="H681" s="1" t="str">
        <f>IFERROR(_xlfn.XLOOKUP($C681,WC!J:J,WC!K:K),"-")</f>
        <v>-</v>
      </c>
      <c r="I681" s="1" t="str">
        <f>IFERROR(_xlfn.XLOOKUP($C681,EURO!J:J,EURO!K:K),"-")</f>
        <v>-</v>
      </c>
      <c r="J681" s="1" t="str">
        <f>IFERROR(_xlfn.XLOOKUP($C681,Other!J:J,Other!K:K),"-")</f>
        <v>-</v>
      </c>
      <c r="K681" s="1" t="str">
        <f>IFERROR(_xlfn.XLOOKUP($C681,Premier!J:J,Premier!K:K),"-")</f>
        <v>-</v>
      </c>
      <c r="L681" s="1" t="str">
        <f>IFERROR(_xlfn.XLOOKUP($C681,LaLiga!K:K,LaLiga!L:L),"-")</f>
        <v>-</v>
      </c>
      <c r="M681" s="1" t="str">
        <f>IFERROR(_xlfn.XLOOKUP($C681,SerieA!J:J,SerieA!K:K),"-")</f>
        <v>-</v>
      </c>
    </row>
    <row r="682" spans="1:13" x14ac:dyDescent="0.35">
      <c r="A682" s="3">
        <f t="shared" si="37"/>
        <v>45948</v>
      </c>
      <c r="B682" s="5">
        <f t="shared" si="40"/>
        <v>6</v>
      </c>
      <c r="C682" s="9">
        <f t="shared" si="38"/>
        <v>681</v>
      </c>
      <c r="D682" s="6" t="str" cm="1">
        <f t="array" ref="D682">IFERROR(INDEX(F682:M682, MATCH(TRUE, F682:M682&lt;&gt;"-",0)),"")</f>
        <v/>
      </c>
      <c r="E682" s="6" t="str">
        <f t="shared" si="39"/>
        <v/>
      </c>
      <c r="F682" s="1" t="str">
        <f>IFERROR(_xlfn.XLOOKUP(C682,Champions!J:J,Champions!K:K),"-")</f>
        <v>-</v>
      </c>
      <c r="G682" s="1" t="str">
        <f>IFERROR(_xlfn.XLOOKUP($C682,EuropaL!J:J,EuropaL!K:K),"-")</f>
        <v>-</v>
      </c>
      <c r="H682" s="1" t="str">
        <f>IFERROR(_xlfn.XLOOKUP($C682,WC!J:J,WC!K:K),"-")</f>
        <v>-</v>
      </c>
      <c r="I682" s="1" t="str">
        <f>IFERROR(_xlfn.XLOOKUP($C682,EURO!J:J,EURO!K:K),"-")</f>
        <v>-</v>
      </c>
      <c r="J682" s="1" t="str">
        <f>IFERROR(_xlfn.XLOOKUP($C682,Other!J:J,Other!K:K),"-")</f>
        <v>-</v>
      </c>
      <c r="K682" s="1" t="str">
        <f>IFERROR(_xlfn.XLOOKUP($C682,Premier!J:J,Premier!K:K),"-")</f>
        <v>-</v>
      </c>
      <c r="L682" s="1" t="str">
        <f>IFERROR(_xlfn.XLOOKUP($C682,LaLiga!K:K,LaLiga!L:L),"-")</f>
        <v>-</v>
      </c>
      <c r="M682" s="1" t="str">
        <f>IFERROR(_xlfn.XLOOKUP($C682,SerieA!J:J,SerieA!K:K),"-")</f>
        <v>-</v>
      </c>
    </row>
    <row r="683" spans="1:13" x14ac:dyDescent="0.35">
      <c r="A683" s="3">
        <f t="shared" si="37"/>
        <v>45949</v>
      </c>
      <c r="B683" s="5">
        <f t="shared" si="40"/>
        <v>7</v>
      </c>
      <c r="C683" s="9">
        <f t="shared" si="38"/>
        <v>682</v>
      </c>
      <c r="D683" s="6" t="str" cm="1">
        <f t="array" ref="D683">IFERROR(INDEX(F683:M683, MATCH(TRUE, F683:M683&lt;&gt;"-",0)),"")</f>
        <v/>
      </c>
      <c r="E683" s="6" t="str">
        <f t="shared" si="39"/>
        <v/>
      </c>
      <c r="F683" s="1" t="str">
        <f>IFERROR(_xlfn.XLOOKUP(C683,Champions!J:J,Champions!K:K),"-")</f>
        <v>-</v>
      </c>
      <c r="G683" s="1" t="str">
        <f>IFERROR(_xlfn.XLOOKUP($C683,EuropaL!J:J,EuropaL!K:K),"-")</f>
        <v>-</v>
      </c>
      <c r="H683" s="1" t="str">
        <f>IFERROR(_xlfn.XLOOKUP($C683,WC!J:J,WC!K:K),"-")</f>
        <v>-</v>
      </c>
      <c r="I683" s="1" t="str">
        <f>IFERROR(_xlfn.XLOOKUP($C683,EURO!J:J,EURO!K:K),"-")</f>
        <v>-</v>
      </c>
      <c r="J683" s="1" t="str">
        <f>IFERROR(_xlfn.XLOOKUP($C683,Other!J:J,Other!K:K),"-")</f>
        <v>-</v>
      </c>
      <c r="K683" s="1" t="str">
        <f>IFERROR(_xlfn.XLOOKUP($C683,Premier!J:J,Premier!K:K),"-")</f>
        <v>-</v>
      </c>
      <c r="L683" s="1" t="str">
        <f>IFERROR(_xlfn.XLOOKUP($C683,LaLiga!K:K,LaLiga!L:L),"-")</f>
        <v>-</v>
      </c>
      <c r="M683" s="1" t="str">
        <f>IFERROR(_xlfn.XLOOKUP($C683,SerieA!J:J,SerieA!K:K),"-")</f>
        <v>-</v>
      </c>
    </row>
    <row r="684" spans="1:13" x14ac:dyDescent="0.35">
      <c r="A684" s="3">
        <f t="shared" si="37"/>
        <v>45950</v>
      </c>
      <c r="B684" s="5">
        <f t="shared" si="40"/>
        <v>1</v>
      </c>
      <c r="C684" s="9">
        <f t="shared" si="38"/>
        <v>683</v>
      </c>
      <c r="D684" s="6" t="str" cm="1">
        <f t="array" ref="D684">IFERROR(INDEX(F684:M684, MATCH(TRUE, F684:M684&lt;&gt;"-",0)),"")</f>
        <v/>
      </c>
      <c r="E684" s="6" t="str">
        <f t="shared" si="39"/>
        <v/>
      </c>
      <c r="F684" s="1" t="str">
        <f>IFERROR(_xlfn.XLOOKUP(C684,Champions!J:J,Champions!K:K),"-")</f>
        <v>-</v>
      </c>
      <c r="G684" s="1" t="str">
        <f>IFERROR(_xlfn.XLOOKUP($C684,EuropaL!J:J,EuropaL!K:K),"-")</f>
        <v>-</v>
      </c>
      <c r="H684" s="1" t="str">
        <f>IFERROR(_xlfn.XLOOKUP($C684,WC!J:J,WC!K:K),"-")</f>
        <v>-</v>
      </c>
      <c r="I684" s="1" t="str">
        <f>IFERROR(_xlfn.XLOOKUP($C684,EURO!J:J,EURO!K:K),"-")</f>
        <v>-</v>
      </c>
      <c r="J684" s="1" t="str">
        <f>IFERROR(_xlfn.XLOOKUP($C684,Other!J:J,Other!K:K),"-")</f>
        <v>-</v>
      </c>
      <c r="K684" s="1" t="str">
        <f>IFERROR(_xlfn.XLOOKUP($C684,Premier!J:J,Premier!K:K),"-")</f>
        <v>-</v>
      </c>
      <c r="L684" s="1" t="str">
        <f>IFERROR(_xlfn.XLOOKUP($C684,LaLiga!K:K,LaLiga!L:L),"-")</f>
        <v>-</v>
      </c>
      <c r="M684" s="1" t="str">
        <f>IFERROR(_xlfn.XLOOKUP($C684,SerieA!J:J,SerieA!K:K),"-")</f>
        <v>-</v>
      </c>
    </row>
    <row r="685" spans="1:13" x14ac:dyDescent="0.35">
      <c r="A685" s="3">
        <f t="shared" si="37"/>
        <v>45951</v>
      </c>
      <c r="B685" s="5">
        <f t="shared" si="40"/>
        <v>2</v>
      </c>
      <c r="C685" s="9">
        <f t="shared" si="38"/>
        <v>684</v>
      </c>
      <c r="D685" s="6" t="str" cm="1">
        <f t="array" ref="D685">IFERROR(INDEX(F685:M685, MATCH(TRUE, F685:M685&lt;&gt;"-",0)),"")</f>
        <v/>
      </c>
      <c r="E685" s="6" t="str">
        <f t="shared" si="39"/>
        <v/>
      </c>
      <c r="F685" s="1" t="str">
        <f>IFERROR(_xlfn.XLOOKUP(C685,Champions!J:J,Champions!K:K),"-")</f>
        <v>-</v>
      </c>
      <c r="G685" s="1" t="str">
        <f>IFERROR(_xlfn.XLOOKUP($C685,EuropaL!J:J,EuropaL!K:K),"-")</f>
        <v>-</v>
      </c>
      <c r="H685" s="1" t="str">
        <f>IFERROR(_xlfn.XLOOKUP($C685,WC!J:J,WC!K:K),"-")</f>
        <v>-</v>
      </c>
      <c r="I685" s="1" t="str">
        <f>IFERROR(_xlfn.XLOOKUP($C685,EURO!J:J,EURO!K:K),"-")</f>
        <v>-</v>
      </c>
      <c r="J685" s="1" t="str">
        <f>IFERROR(_xlfn.XLOOKUP($C685,Other!J:J,Other!K:K),"-")</f>
        <v>-</v>
      </c>
      <c r="K685" s="1" t="str">
        <f>IFERROR(_xlfn.XLOOKUP($C685,Premier!J:J,Premier!K:K),"-")</f>
        <v>-</v>
      </c>
      <c r="L685" s="1" t="str">
        <f>IFERROR(_xlfn.XLOOKUP($C685,LaLiga!K:K,LaLiga!L:L),"-")</f>
        <v>-</v>
      </c>
      <c r="M685" s="1" t="str">
        <f>IFERROR(_xlfn.XLOOKUP($C685,SerieA!J:J,SerieA!K:K),"-")</f>
        <v>-</v>
      </c>
    </row>
    <row r="686" spans="1:13" x14ac:dyDescent="0.35">
      <c r="A686" s="3">
        <f t="shared" si="37"/>
        <v>45952</v>
      </c>
      <c r="B686" s="5">
        <f t="shared" si="40"/>
        <v>3</v>
      </c>
      <c r="C686" s="9">
        <f t="shared" si="38"/>
        <v>685</v>
      </c>
      <c r="D686" s="6" t="str" cm="1">
        <f t="array" ref="D686">IFERROR(INDEX(F686:M686, MATCH(TRUE, F686:M686&lt;&gt;"-",0)),"")</f>
        <v/>
      </c>
      <c r="E686" s="6" t="str">
        <f t="shared" si="39"/>
        <v/>
      </c>
      <c r="F686" s="1" t="str">
        <f>IFERROR(_xlfn.XLOOKUP(C686,Champions!J:J,Champions!K:K),"-")</f>
        <v>-</v>
      </c>
      <c r="G686" s="1" t="str">
        <f>IFERROR(_xlfn.XLOOKUP($C686,EuropaL!J:J,EuropaL!K:K),"-")</f>
        <v>-</v>
      </c>
      <c r="H686" s="1" t="str">
        <f>IFERROR(_xlfn.XLOOKUP($C686,WC!J:J,WC!K:K),"-")</f>
        <v>-</v>
      </c>
      <c r="I686" s="1" t="str">
        <f>IFERROR(_xlfn.XLOOKUP($C686,EURO!J:J,EURO!K:K),"-")</f>
        <v>-</v>
      </c>
      <c r="J686" s="1" t="str">
        <f>IFERROR(_xlfn.XLOOKUP($C686,Other!J:J,Other!K:K),"-")</f>
        <v>-</v>
      </c>
      <c r="K686" s="1" t="str">
        <f>IFERROR(_xlfn.XLOOKUP($C686,Premier!J:J,Premier!K:K),"-")</f>
        <v>-</v>
      </c>
      <c r="L686" s="1" t="str">
        <f>IFERROR(_xlfn.XLOOKUP($C686,LaLiga!K:K,LaLiga!L:L),"-")</f>
        <v>-</v>
      </c>
      <c r="M686" s="1" t="str">
        <f>IFERROR(_xlfn.XLOOKUP($C686,SerieA!J:J,SerieA!K:K),"-")</f>
        <v>-</v>
      </c>
    </row>
    <row r="687" spans="1:13" x14ac:dyDescent="0.35">
      <c r="A687" s="3">
        <f t="shared" si="37"/>
        <v>45953</v>
      </c>
      <c r="B687" s="5">
        <f t="shared" si="40"/>
        <v>4</v>
      </c>
      <c r="C687" s="9">
        <f t="shared" si="38"/>
        <v>686</v>
      </c>
      <c r="D687" s="6" t="str" cm="1">
        <f t="array" ref="D687">IFERROR(INDEX(F687:M687, MATCH(TRUE, F687:M687&lt;&gt;"-",0)),"")</f>
        <v/>
      </c>
      <c r="E687" s="6" t="str">
        <f t="shared" si="39"/>
        <v/>
      </c>
      <c r="F687" s="1" t="str">
        <f>IFERROR(_xlfn.XLOOKUP(C687,Champions!J:J,Champions!K:K),"-")</f>
        <v>-</v>
      </c>
      <c r="G687" s="1" t="str">
        <f>IFERROR(_xlfn.XLOOKUP($C687,EuropaL!J:J,EuropaL!K:K),"-")</f>
        <v>-</v>
      </c>
      <c r="H687" s="1" t="str">
        <f>IFERROR(_xlfn.XLOOKUP($C687,WC!J:J,WC!K:K),"-")</f>
        <v>-</v>
      </c>
      <c r="I687" s="1" t="str">
        <f>IFERROR(_xlfn.XLOOKUP($C687,EURO!J:J,EURO!K:K),"-")</f>
        <v>-</v>
      </c>
      <c r="J687" s="1" t="str">
        <f>IFERROR(_xlfn.XLOOKUP($C687,Other!J:J,Other!K:K),"-")</f>
        <v>-</v>
      </c>
      <c r="K687" s="1" t="str">
        <f>IFERROR(_xlfn.XLOOKUP($C687,Premier!J:J,Premier!K:K),"-")</f>
        <v>-</v>
      </c>
      <c r="L687" s="1" t="str">
        <f>IFERROR(_xlfn.XLOOKUP($C687,LaLiga!K:K,LaLiga!L:L),"-")</f>
        <v>-</v>
      </c>
      <c r="M687" s="1" t="str">
        <f>IFERROR(_xlfn.XLOOKUP($C687,SerieA!J:J,SerieA!K:K),"-")</f>
        <v>-</v>
      </c>
    </row>
    <row r="688" spans="1:13" x14ac:dyDescent="0.35">
      <c r="A688" s="3">
        <f t="shared" si="37"/>
        <v>45954</v>
      </c>
      <c r="B688" s="5">
        <f t="shared" si="40"/>
        <v>5</v>
      </c>
      <c r="C688" s="9">
        <f t="shared" si="38"/>
        <v>687</v>
      </c>
      <c r="D688" s="6" t="str" cm="1">
        <f t="array" ref="D688">IFERROR(INDEX(F688:M688, MATCH(TRUE, F688:M688&lt;&gt;"-",0)),"")</f>
        <v/>
      </c>
      <c r="E688" s="6" t="str">
        <f t="shared" si="39"/>
        <v/>
      </c>
      <c r="F688" s="1" t="str">
        <f>IFERROR(_xlfn.XLOOKUP(C688,Champions!J:J,Champions!K:K),"-")</f>
        <v>-</v>
      </c>
      <c r="G688" s="1" t="str">
        <f>IFERROR(_xlfn.XLOOKUP($C688,EuropaL!J:J,EuropaL!K:K),"-")</f>
        <v>-</v>
      </c>
      <c r="H688" s="1" t="str">
        <f>IFERROR(_xlfn.XLOOKUP($C688,WC!J:J,WC!K:K),"-")</f>
        <v>-</v>
      </c>
      <c r="I688" s="1" t="str">
        <f>IFERROR(_xlfn.XLOOKUP($C688,EURO!J:J,EURO!K:K),"-")</f>
        <v>-</v>
      </c>
      <c r="J688" s="1" t="str">
        <f>IFERROR(_xlfn.XLOOKUP($C688,Other!J:J,Other!K:K),"-")</f>
        <v>-</v>
      </c>
      <c r="K688" s="1" t="str">
        <f>IFERROR(_xlfn.XLOOKUP($C688,Premier!J:J,Premier!K:K),"-")</f>
        <v>-</v>
      </c>
      <c r="L688" s="1" t="str">
        <f>IFERROR(_xlfn.XLOOKUP($C688,LaLiga!K:K,LaLiga!L:L),"-")</f>
        <v>-</v>
      </c>
      <c r="M688" s="1" t="str">
        <f>IFERROR(_xlfn.XLOOKUP($C688,SerieA!J:J,SerieA!K:K),"-")</f>
        <v>-</v>
      </c>
    </row>
    <row r="689" spans="1:13" x14ac:dyDescent="0.35">
      <c r="A689" s="3">
        <f t="shared" si="37"/>
        <v>45955</v>
      </c>
      <c r="B689" s="5">
        <f t="shared" si="40"/>
        <v>6</v>
      </c>
      <c r="C689" s="9">
        <f t="shared" si="38"/>
        <v>688</v>
      </c>
      <c r="D689" s="6" t="str" cm="1">
        <f t="array" ref="D689">IFERROR(INDEX(F689:M689, MATCH(TRUE, F689:M689&lt;&gt;"-",0)),"")</f>
        <v/>
      </c>
      <c r="E689" s="6" t="str">
        <f t="shared" si="39"/>
        <v/>
      </c>
      <c r="F689" s="1" t="str">
        <f>IFERROR(_xlfn.XLOOKUP(C689,Champions!J:J,Champions!K:K),"-")</f>
        <v>-</v>
      </c>
      <c r="G689" s="1" t="str">
        <f>IFERROR(_xlfn.XLOOKUP($C689,EuropaL!J:J,EuropaL!K:K),"-")</f>
        <v>-</v>
      </c>
      <c r="H689" s="1" t="str">
        <f>IFERROR(_xlfn.XLOOKUP($C689,WC!J:J,WC!K:K),"-")</f>
        <v>-</v>
      </c>
      <c r="I689" s="1" t="str">
        <f>IFERROR(_xlfn.XLOOKUP($C689,EURO!J:J,EURO!K:K),"-")</f>
        <v>-</v>
      </c>
      <c r="J689" s="1" t="str">
        <f>IFERROR(_xlfn.XLOOKUP($C689,Other!J:J,Other!K:K),"-")</f>
        <v>-</v>
      </c>
      <c r="K689" s="1" t="str">
        <f>IFERROR(_xlfn.XLOOKUP($C689,Premier!J:J,Premier!K:K),"-")</f>
        <v>-</v>
      </c>
      <c r="L689" s="1" t="str">
        <f>IFERROR(_xlfn.XLOOKUP($C689,LaLiga!K:K,LaLiga!L:L),"-")</f>
        <v>-</v>
      </c>
      <c r="M689" s="1" t="str">
        <f>IFERROR(_xlfn.XLOOKUP($C689,SerieA!J:J,SerieA!K:K),"-")</f>
        <v>-</v>
      </c>
    </row>
    <row r="690" spans="1:13" x14ac:dyDescent="0.35">
      <c r="A690" s="3">
        <f t="shared" si="37"/>
        <v>45956</v>
      </c>
      <c r="B690" s="5">
        <f t="shared" si="40"/>
        <v>7</v>
      </c>
      <c r="C690" s="9">
        <f t="shared" si="38"/>
        <v>689</v>
      </c>
      <c r="D690" s="6" t="str" cm="1">
        <f t="array" ref="D690">IFERROR(INDEX(F690:M690, MATCH(TRUE, F690:M690&lt;&gt;"-",0)),"")</f>
        <v/>
      </c>
      <c r="E690" s="6" t="str">
        <f t="shared" si="39"/>
        <v/>
      </c>
      <c r="F690" s="1" t="str">
        <f>IFERROR(_xlfn.XLOOKUP(C690,Champions!J:J,Champions!K:K),"-")</f>
        <v>-</v>
      </c>
      <c r="G690" s="1" t="str">
        <f>IFERROR(_xlfn.XLOOKUP($C690,EuropaL!J:J,EuropaL!K:K),"-")</f>
        <v>-</v>
      </c>
      <c r="H690" s="1" t="str">
        <f>IFERROR(_xlfn.XLOOKUP($C690,WC!J:J,WC!K:K),"-")</f>
        <v>-</v>
      </c>
      <c r="I690" s="1" t="str">
        <f>IFERROR(_xlfn.XLOOKUP($C690,EURO!J:J,EURO!K:K),"-")</f>
        <v>-</v>
      </c>
      <c r="J690" s="1" t="str">
        <f>IFERROR(_xlfn.XLOOKUP($C690,Other!J:J,Other!K:K),"-")</f>
        <v>-</v>
      </c>
      <c r="K690" s="1" t="str">
        <f>IFERROR(_xlfn.XLOOKUP($C690,Premier!J:J,Premier!K:K),"-")</f>
        <v>-</v>
      </c>
      <c r="L690" s="1" t="str">
        <f>IFERROR(_xlfn.XLOOKUP($C690,LaLiga!K:K,LaLiga!L:L),"-")</f>
        <v>-</v>
      </c>
      <c r="M690" s="1" t="str">
        <f>IFERROR(_xlfn.XLOOKUP($C690,SerieA!J:J,SerieA!K:K),"-")</f>
        <v>-</v>
      </c>
    </row>
    <row r="691" spans="1:13" x14ac:dyDescent="0.35">
      <c r="A691" s="3">
        <f t="shared" si="37"/>
        <v>45957</v>
      </c>
      <c r="B691" s="5">
        <f t="shared" si="40"/>
        <v>1</v>
      </c>
      <c r="C691" s="9">
        <f t="shared" si="38"/>
        <v>690</v>
      </c>
      <c r="D691" s="6" t="str" cm="1">
        <f t="array" ref="D691">IFERROR(INDEX(F691:M691, MATCH(TRUE, F691:M691&lt;&gt;"-",0)),"")</f>
        <v/>
      </c>
      <c r="E691" s="6" t="str">
        <f t="shared" si="39"/>
        <v/>
      </c>
      <c r="F691" s="1" t="str">
        <f>IFERROR(_xlfn.XLOOKUP(C691,Champions!J:J,Champions!K:K),"-")</f>
        <v>-</v>
      </c>
      <c r="G691" s="1" t="str">
        <f>IFERROR(_xlfn.XLOOKUP($C691,EuropaL!J:J,EuropaL!K:K),"-")</f>
        <v>-</v>
      </c>
      <c r="H691" s="1" t="str">
        <f>IFERROR(_xlfn.XLOOKUP($C691,WC!J:J,WC!K:K),"-")</f>
        <v>-</v>
      </c>
      <c r="I691" s="1" t="str">
        <f>IFERROR(_xlfn.XLOOKUP($C691,EURO!J:J,EURO!K:K),"-")</f>
        <v>-</v>
      </c>
      <c r="J691" s="1" t="str">
        <f>IFERROR(_xlfn.XLOOKUP($C691,Other!J:J,Other!K:K),"-")</f>
        <v>-</v>
      </c>
      <c r="K691" s="1" t="str">
        <f>IFERROR(_xlfn.XLOOKUP($C691,Premier!J:J,Premier!K:K),"-")</f>
        <v>-</v>
      </c>
      <c r="L691" s="1" t="str">
        <f>IFERROR(_xlfn.XLOOKUP($C691,LaLiga!K:K,LaLiga!L:L),"-")</f>
        <v>-</v>
      </c>
      <c r="M691" s="1" t="str">
        <f>IFERROR(_xlfn.XLOOKUP($C691,SerieA!J:J,SerieA!K:K),"-")</f>
        <v>-</v>
      </c>
    </row>
    <row r="692" spans="1:13" x14ac:dyDescent="0.35">
      <c r="A692" s="3">
        <f t="shared" si="37"/>
        <v>45958</v>
      </c>
      <c r="B692" s="5">
        <f t="shared" si="40"/>
        <v>2</v>
      </c>
      <c r="C692" s="9">
        <f t="shared" si="38"/>
        <v>691</v>
      </c>
      <c r="D692" s="6" t="str" cm="1">
        <f t="array" ref="D692">IFERROR(INDEX(F692:M692, MATCH(TRUE, F692:M692&lt;&gt;"-",0)),"")</f>
        <v/>
      </c>
      <c r="E692" s="6" t="str">
        <f t="shared" si="39"/>
        <v/>
      </c>
      <c r="F692" s="1" t="str">
        <f>IFERROR(_xlfn.XLOOKUP(C692,Champions!J:J,Champions!K:K),"-")</f>
        <v>-</v>
      </c>
      <c r="G692" s="1" t="str">
        <f>IFERROR(_xlfn.XLOOKUP($C692,EuropaL!J:J,EuropaL!K:K),"-")</f>
        <v>-</v>
      </c>
      <c r="H692" s="1" t="str">
        <f>IFERROR(_xlfn.XLOOKUP($C692,WC!J:J,WC!K:K),"-")</f>
        <v>-</v>
      </c>
      <c r="I692" s="1" t="str">
        <f>IFERROR(_xlfn.XLOOKUP($C692,EURO!J:J,EURO!K:K),"-")</f>
        <v>-</v>
      </c>
      <c r="J692" s="1" t="str">
        <f>IFERROR(_xlfn.XLOOKUP($C692,Other!J:J,Other!K:K),"-")</f>
        <v>-</v>
      </c>
      <c r="K692" s="1" t="str">
        <f>IFERROR(_xlfn.XLOOKUP($C692,Premier!J:J,Premier!K:K),"-")</f>
        <v>-</v>
      </c>
      <c r="L692" s="1" t="str">
        <f>IFERROR(_xlfn.XLOOKUP($C692,LaLiga!K:K,LaLiga!L:L),"-")</f>
        <v>-</v>
      </c>
      <c r="M692" s="1" t="str">
        <f>IFERROR(_xlfn.XLOOKUP($C692,SerieA!J:J,SerieA!K:K),"-")</f>
        <v>-</v>
      </c>
    </row>
    <row r="693" spans="1:13" x14ac:dyDescent="0.35">
      <c r="A693" s="3">
        <f t="shared" si="37"/>
        <v>45959</v>
      </c>
      <c r="B693" s="5">
        <f t="shared" si="40"/>
        <v>3</v>
      </c>
      <c r="C693" s="9">
        <f t="shared" si="38"/>
        <v>692</v>
      </c>
      <c r="D693" s="6" t="str" cm="1">
        <f t="array" ref="D693">IFERROR(INDEX(F693:M693, MATCH(TRUE, F693:M693&lt;&gt;"-",0)),"")</f>
        <v/>
      </c>
      <c r="E693" s="6" t="str">
        <f t="shared" si="39"/>
        <v/>
      </c>
      <c r="F693" s="1" t="str">
        <f>IFERROR(_xlfn.XLOOKUP(C693,Champions!J:J,Champions!K:K),"-")</f>
        <v>-</v>
      </c>
      <c r="G693" s="1" t="str">
        <f>IFERROR(_xlfn.XLOOKUP($C693,EuropaL!J:J,EuropaL!K:K),"-")</f>
        <v>-</v>
      </c>
      <c r="H693" s="1" t="str">
        <f>IFERROR(_xlfn.XLOOKUP($C693,WC!J:J,WC!K:K),"-")</f>
        <v>-</v>
      </c>
      <c r="I693" s="1" t="str">
        <f>IFERROR(_xlfn.XLOOKUP($C693,EURO!J:J,EURO!K:K),"-")</f>
        <v>-</v>
      </c>
      <c r="J693" s="1" t="str">
        <f>IFERROR(_xlfn.XLOOKUP($C693,Other!J:J,Other!K:K),"-")</f>
        <v>-</v>
      </c>
      <c r="K693" s="1" t="str">
        <f>IFERROR(_xlfn.XLOOKUP($C693,Premier!J:J,Premier!K:K),"-")</f>
        <v>-</v>
      </c>
      <c r="L693" s="1" t="str">
        <f>IFERROR(_xlfn.XLOOKUP($C693,LaLiga!K:K,LaLiga!L:L),"-")</f>
        <v>-</v>
      </c>
      <c r="M693" s="1" t="str">
        <f>IFERROR(_xlfn.XLOOKUP($C693,SerieA!J:J,SerieA!K:K),"-")</f>
        <v>-</v>
      </c>
    </row>
    <row r="694" spans="1:13" x14ac:dyDescent="0.35">
      <c r="A694" s="3">
        <f t="shared" si="37"/>
        <v>45960</v>
      </c>
      <c r="B694" s="5">
        <f t="shared" si="40"/>
        <v>4</v>
      </c>
      <c r="C694" s="9">
        <f t="shared" si="38"/>
        <v>693</v>
      </c>
      <c r="D694" s="6" t="str" cm="1">
        <f t="array" ref="D694">IFERROR(INDEX(F694:M694, MATCH(TRUE, F694:M694&lt;&gt;"-",0)),"")</f>
        <v/>
      </c>
      <c r="E694" s="6" t="str">
        <f t="shared" si="39"/>
        <v/>
      </c>
      <c r="F694" s="1" t="str">
        <f>IFERROR(_xlfn.XLOOKUP(C694,Champions!J:J,Champions!K:K),"-")</f>
        <v>-</v>
      </c>
      <c r="G694" s="1" t="str">
        <f>IFERROR(_xlfn.XLOOKUP($C694,EuropaL!J:J,EuropaL!K:K),"-")</f>
        <v>-</v>
      </c>
      <c r="H694" s="1" t="str">
        <f>IFERROR(_xlfn.XLOOKUP($C694,WC!J:J,WC!K:K),"-")</f>
        <v>-</v>
      </c>
      <c r="I694" s="1" t="str">
        <f>IFERROR(_xlfn.XLOOKUP($C694,EURO!J:J,EURO!K:K),"-")</f>
        <v>-</v>
      </c>
      <c r="J694" s="1" t="str">
        <f>IFERROR(_xlfn.XLOOKUP($C694,Other!J:J,Other!K:K),"-")</f>
        <v>-</v>
      </c>
      <c r="K694" s="1" t="str">
        <f>IFERROR(_xlfn.XLOOKUP($C694,Premier!J:J,Premier!K:K),"-")</f>
        <v>-</v>
      </c>
      <c r="L694" s="1" t="str">
        <f>IFERROR(_xlfn.XLOOKUP($C694,LaLiga!K:K,LaLiga!L:L),"-")</f>
        <v>-</v>
      </c>
      <c r="M694" s="1" t="str">
        <f>IFERROR(_xlfn.XLOOKUP($C694,SerieA!J:J,SerieA!K:K),"-")</f>
        <v>-</v>
      </c>
    </row>
    <row r="695" spans="1:13" x14ac:dyDescent="0.35">
      <c r="A695" s="3">
        <f t="shared" si="37"/>
        <v>45961</v>
      </c>
      <c r="B695" s="5">
        <f t="shared" si="40"/>
        <v>5</v>
      </c>
      <c r="C695" s="9">
        <f t="shared" si="38"/>
        <v>694</v>
      </c>
      <c r="D695" s="6" t="str" cm="1">
        <f t="array" ref="D695">IFERROR(INDEX(F695:M695, MATCH(TRUE, F695:M695&lt;&gt;"-",0)),"")</f>
        <v/>
      </c>
      <c r="E695" s="6" t="str">
        <f t="shared" si="39"/>
        <v/>
      </c>
      <c r="F695" s="1" t="str">
        <f>IFERROR(_xlfn.XLOOKUP(C695,Champions!J:J,Champions!K:K),"-")</f>
        <v>-</v>
      </c>
      <c r="G695" s="1" t="str">
        <f>IFERROR(_xlfn.XLOOKUP($C695,EuropaL!J:J,EuropaL!K:K),"-")</f>
        <v>-</v>
      </c>
      <c r="H695" s="1" t="str">
        <f>IFERROR(_xlfn.XLOOKUP($C695,WC!J:J,WC!K:K),"-")</f>
        <v>-</v>
      </c>
      <c r="I695" s="1" t="str">
        <f>IFERROR(_xlfn.XLOOKUP($C695,EURO!J:J,EURO!K:K),"-")</f>
        <v>-</v>
      </c>
      <c r="J695" s="1" t="str">
        <f>IFERROR(_xlfn.XLOOKUP($C695,Other!J:J,Other!K:K),"-")</f>
        <v>-</v>
      </c>
      <c r="K695" s="1" t="str">
        <f>IFERROR(_xlfn.XLOOKUP($C695,Premier!J:J,Premier!K:K),"-")</f>
        <v>-</v>
      </c>
      <c r="L695" s="1" t="str">
        <f>IFERROR(_xlfn.XLOOKUP($C695,LaLiga!K:K,LaLiga!L:L),"-")</f>
        <v>-</v>
      </c>
      <c r="M695" s="1" t="str">
        <f>IFERROR(_xlfn.XLOOKUP($C695,SerieA!J:J,SerieA!K:K),"-")</f>
        <v>-</v>
      </c>
    </row>
    <row r="696" spans="1:13" x14ac:dyDescent="0.35">
      <c r="A696" s="3">
        <f t="shared" si="37"/>
        <v>45962</v>
      </c>
      <c r="B696" s="5">
        <f t="shared" si="40"/>
        <v>6</v>
      </c>
      <c r="C696" s="9">
        <f t="shared" si="38"/>
        <v>695</v>
      </c>
      <c r="D696" s="6" t="str" cm="1">
        <f t="array" ref="D696">IFERROR(INDEX(F696:M696, MATCH(TRUE, F696:M696&lt;&gt;"-",0)),"")</f>
        <v/>
      </c>
      <c r="E696" s="6" t="str">
        <f t="shared" si="39"/>
        <v/>
      </c>
      <c r="F696" s="1" t="str">
        <f>IFERROR(_xlfn.XLOOKUP(C696,Champions!J:J,Champions!K:K),"-")</f>
        <v>-</v>
      </c>
      <c r="G696" s="1" t="str">
        <f>IFERROR(_xlfn.XLOOKUP($C696,EuropaL!J:J,EuropaL!K:K),"-")</f>
        <v>-</v>
      </c>
      <c r="H696" s="1" t="str">
        <f>IFERROR(_xlfn.XLOOKUP($C696,WC!J:J,WC!K:K),"-")</f>
        <v>-</v>
      </c>
      <c r="I696" s="1" t="str">
        <f>IFERROR(_xlfn.XLOOKUP($C696,EURO!J:J,EURO!K:K),"-")</f>
        <v>-</v>
      </c>
      <c r="J696" s="1" t="str">
        <f>IFERROR(_xlfn.XLOOKUP($C696,Other!J:J,Other!K:K),"-")</f>
        <v>-</v>
      </c>
      <c r="K696" s="1" t="str">
        <f>IFERROR(_xlfn.XLOOKUP($C696,Premier!J:J,Premier!K:K),"-")</f>
        <v>-</v>
      </c>
      <c r="L696" s="1" t="str">
        <f>IFERROR(_xlfn.XLOOKUP($C696,LaLiga!K:K,LaLiga!L:L),"-")</f>
        <v>-</v>
      </c>
      <c r="M696" s="1" t="str">
        <f>IFERROR(_xlfn.XLOOKUP($C696,SerieA!J:J,SerieA!K:K),"-")</f>
        <v>-</v>
      </c>
    </row>
    <row r="697" spans="1:13" x14ac:dyDescent="0.35">
      <c r="A697" s="3">
        <f t="shared" si="37"/>
        <v>45963</v>
      </c>
      <c r="B697" s="5">
        <f t="shared" si="40"/>
        <v>7</v>
      </c>
      <c r="C697" s="9">
        <f t="shared" si="38"/>
        <v>696</v>
      </c>
      <c r="D697" s="6" t="str" cm="1">
        <f t="array" ref="D697">IFERROR(INDEX(F697:M697, MATCH(TRUE, F697:M697&lt;&gt;"-",0)),"")</f>
        <v/>
      </c>
      <c r="E697" s="6" t="str">
        <f t="shared" si="39"/>
        <v/>
      </c>
      <c r="F697" s="1" t="str">
        <f>IFERROR(_xlfn.XLOOKUP(C697,Champions!J:J,Champions!K:K),"-")</f>
        <v>-</v>
      </c>
      <c r="G697" s="1" t="str">
        <f>IFERROR(_xlfn.XLOOKUP($C697,EuropaL!J:J,EuropaL!K:K),"-")</f>
        <v>-</v>
      </c>
      <c r="H697" s="1" t="str">
        <f>IFERROR(_xlfn.XLOOKUP($C697,WC!J:J,WC!K:K),"-")</f>
        <v>-</v>
      </c>
      <c r="I697" s="1" t="str">
        <f>IFERROR(_xlfn.XLOOKUP($C697,EURO!J:J,EURO!K:K),"-")</f>
        <v>-</v>
      </c>
      <c r="J697" s="1" t="str">
        <f>IFERROR(_xlfn.XLOOKUP($C697,Other!J:J,Other!K:K),"-")</f>
        <v>-</v>
      </c>
      <c r="K697" s="1" t="str">
        <f>IFERROR(_xlfn.XLOOKUP($C697,Premier!J:J,Premier!K:K),"-")</f>
        <v>-</v>
      </c>
      <c r="L697" s="1" t="str">
        <f>IFERROR(_xlfn.XLOOKUP($C697,LaLiga!K:K,LaLiga!L:L),"-")</f>
        <v>-</v>
      </c>
      <c r="M697" s="1" t="str">
        <f>IFERROR(_xlfn.XLOOKUP($C697,SerieA!J:J,SerieA!K:K),"-")</f>
        <v>-</v>
      </c>
    </row>
    <row r="698" spans="1:13" x14ac:dyDescent="0.35">
      <c r="A698" s="3">
        <f t="shared" si="37"/>
        <v>45964</v>
      </c>
      <c r="B698" s="5">
        <f t="shared" si="40"/>
        <v>1</v>
      </c>
      <c r="C698" s="9">
        <f t="shared" si="38"/>
        <v>697</v>
      </c>
      <c r="D698" s="6" t="str" cm="1">
        <f t="array" ref="D698">IFERROR(INDEX(F698:M698, MATCH(TRUE, F698:M698&lt;&gt;"-",0)),"")</f>
        <v/>
      </c>
      <c r="E698" s="6" t="str">
        <f t="shared" si="39"/>
        <v/>
      </c>
      <c r="F698" s="1" t="str">
        <f>IFERROR(_xlfn.XLOOKUP(C698,Champions!J:J,Champions!K:K),"-")</f>
        <v>-</v>
      </c>
      <c r="G698" s="1" t="str">
        <f>IFERROR(_xlfn.XLOOKUP($C698,EuropaL!J:J,EuropaL!K:K),"-")</f>
        <v>-</v>
      </c>
      <c r="H698" s="1" t="str">
        <f>IFERROR(_xlfn.XLOOKUP($C698,WC!J:J,WC!K:K),"-")</f>
        <v>-</v>
      </c>
      <c r="I698" s="1" t="str">
        <f>IFERROR(_xlfn.XLOOKUP($C698,EURO!J:J,EURO!K:K),"-")</f>
        <v>-</v>
      </c>
      <c r="J698" s="1" t="str">
        <f>IFERROR(_xlfn.XLOOKUP($C698,Other!J:J,Other!K:K),"-")</f>
        <v>-</v>
      </c>
      <c r="K698" s="1" t="str">
        <f>IFERROR(_xlfn.XLOOKUP($C698,Premier!J:J,Premier!K:K),"-")</f>
        <v>-</v>
      </c>
      <c r="L698" s="1" t="str">
        <f>IFERROR(_xlfn.XLOOKUP($C698,LaLiga!K:K,LaLiga!L:L),"-")</f>
        <v>-</v>
      </c>
      <c r="M698" s="1" t="str">
        <f>IFERROR(_xlfn.XLOOKUP($C698,SerieA!J:J,SerieA!K:K),"-")</f>
        <v>-</v>
      </c>
    </row>
    <row r="699" spans="1:13" x14ac:dyDescent="0.35">
      <c r="A699" s="3">
        <f t="shared" si="37"/>
        <v>45965</v>
      </c>
      <c r="B699" s="5">
        <f t="shared" si="40"/>
        <v>2</v>
      </c>
      <c r="C699" s="9">
        <f t="shared" si="38"/>
        <v>698</v>
      </c>
      <c r="D699" s="6" t="str" cm="1">
        <f t="array" ref="D699">IFERROR(INDEX(F699:M699, MATCH(TRUE, F699:M699&lt;&gt;"-",0)),"")</f>
        <v/>
      </c>
      <c r="E699" s="6" t="str">
        <f t="shared" si="39"/>
        <v/>
      </c>
      <c r="F699" s="1" t="str">
        <f>IFERROR(_xlfn.XLOOKUP(C699,Champions!J:J,Champions!K:K),"-")</f>
        <v>-</v>
      </c>
      <c r="G699" s="1" t="str">
        <f>IFERROR(_xlfn.XLOOKUP($C699,EuropaL!J:J,EuropaL!K:K),"-")</f>
        <v>-</v>
      </c>
      <c r="H699" s="1" t="str">
        <f>IFERROR(_xlfn.XLOOKUP($C699,WC!J:J,WC!K:K),"-")</f>
        <v>-</v>
      </c>
      <c r="I699" s="1" t="str">
        <f>IFERROR(_xlfn.XLOOKUP($C699,EURO!J:J,EURO!K:K),"-")</f>
        <v>-</v>
      </c>
      <c r="J699" s="1" t="str">
        <f>IFERROR(_xlfn.XLOOKUP($C699,Other!J:J,Other!K:K),"-")</f>
        <v>-</v>
      </c>
      <c r="K699" s="1" t="str">
        <f>IFERROR(_xlfn.XLOOKUP($C699,Premier!J:J,Premier!K:K),"-")</f>
        <v>-</v>
      </c>
      <c r="L699" s="1" t="str">
        <f>IFERROR(_xlfn.XLOOKUP($C699,LaLiga!K:K,LaLiga!L:L),"-")</f>
        <v>-</v>
      </c>
      <c r="M699" s="1" t="str">
        <f>IFERROR(_xlfn.XLOOKUP($C699,SerieA!J:J,SerieA!K:K),"-")</f>
        <v>-</v>
      </c>
    </row>
    <row r="700" spans="1:13" x14ac:dyDescent="0.35">
      <c r="A700" s="3">
        <f t="shared" si="37"/>
        <v>45966</v>
      </c>
      <c r="B700" s="5">
        <f t="shared" si="40"/>
        <v>3</v>
      </c>
      <c r="C700" s="9">
        <f t="shared" si="38"/>
        <v>699</v>
      </c>
      <c r="D700" s="6" t="str" cm="1">
        <f t="array" ref="D700">IFERROR(INDEX(F700:M700, MATCH(TRUE, F700:M700&lt;&gt;"-",0)),"")</f>
        <v/>
      </c>
      <c r="E700" s="6" t="str">
        <f t="shared" si="39"/>
        <v/>
      </c>
      <c r="F700" s="1" t="str">
        <f>IFERROR(_xlfn.XLOOKUP(C700,Champions!J:J,Champions!K:K),"-")</f>
        <v>-</v>
      </c>
      <c r="G700" s="1" t="str">
        <f>IFERROR(_xlfn.XLOOKUP($C700,EuropaL!J:J,EuropaL!K:K),"-")</f>
        <v>-</v>
      </c>
      <c r="H700" s="1" t="str">
        <f>IFERROR(_xlfn.XLOOKUP($C700,WC!J:J,WC!K:K),"-")</f>
        <v>-</v>
      </c>
      <c r="I700" s="1" t="str">
        <f>IFERROR(_xlfn.XLOOKUP($C700,EURO!J:J,EURO!K:K),"-")</f>
        <v>-</v>
      </c>
      <c r="J700" s="1" t="str">
        <f>IFERROR(_xlfn.XLOOKUP($C700,Other!J:J,Other!K:K),"-")</f>
        <v>-</v>
      </c>
      <c r="K700" s="1" t="str">
        <f>IFERROR(_xlfn.XLOOKUP($C700,Premier!J:J,Premier!K:K),"-")</f>
        <v>-</v>
      </c>
      <c r="L700" s="1" t="str">
        <f>IFERROR(_xlfn.XLOOKUP($C700,LaLiga!K:K,LaLiga!L:L),"-")</f>
        <v>-</v>
      </c>
      <c r="M700" s="1" t="str">
        <f>IFERROR(_xlfn.XLOOKUP($C700,SerieA!J:J,SerieA!K:K),"-")</f>
        <v>-</v>
      </c>
    </row>
    <row r="701" spans="1:13" x14ac:dyDescent="0.35">
      <c r="A701" s="3">
        <f t="shared" si="37"/>
        <v>45967</v>
      </c>
      <c r="B701" s="5">
        <f t="shared" si="40"/>
        <v>4</v>
      </c>
      <c r="C701" s="9">
        <f t="shared" si="38"/>
        <v>700</v>
      </c>
      <c r="D701" s="6" t="str" cm="1">
        <f t="array" ref="D701">IFERROR(INDEX(F701:M701, MATCH(TRUE, F701:M701&lt;&gt;"-",0)),"")</f>
        <v/>
      </c>
      <c r="E701" s="6" t="str">
        <f t="shared" si="39"/>
        <v/>
      </c>
      <c r="F701" s="1" t="str">
        <f>IFERROR(_xlfn.XLOOKUP(C701,Champions!J:J,Champions!K:K),"-")</f>
        <v>-</v>
      </c>
      <c r="G701" s="1" t="str">
        <f>IFERROR(_xlfn.XLOOKUP($C701,EuropaL!J:J,EuropaL!K:K),"-")</f>
        <v>-</v>
      </c>
      <c r="H701" s="1" t="str">
        <f>IFERROR(_xlfn.XLOOKUP($C701,WC!J:J,WC!K:K),"-")</f>
        <v>-</v>
      </c>
      <c r="I701" s="1" t="str">
        <f>IFERROR(_xlfn.XLOOKUP($C701,EURO!J:J,EURO!K:K),"-")</f>
        <v>-</v>
      </c>
      <c r="J701" s="1" t="str">
        <f>IFERROR(_xlfn.XLOOKUP($C701,Other!J:J,Other!K:K),"-")</f>
        <v>-</v>
      </c>
      <c r="K701" s="1" t="str">
        <f>IFERROR(_xlfn.XLOOKUP($C701,Premier!J:J,Premier!K:K),"-")</f>
        <v>-</v>
      </c>
      <c r="L701" s="1" t="str">
        <f>IFERROR(_xlfn.XLOOKUP($C701,LaLiga!K:K,LaLiga!L:L),"-")</f>
        <v>-</v>
      </c>
      <c r="M701" s="1" t="str">
        <f>IFERROR(_xlfn.XLOOKUP($C701,SerieA!J:J,SerieA!K:K),"-")</f>
        <v>-</v>
      </c>
    </row>
    <row r="702" spans="1:13" x14ac:dyDescent="0.35">
      <c r="A702" s="3">
        <f t="shared" si="37"/>
        <v>45968</v>
      </c>
      <c r="B702" s="5">
        <f t="shared" si="40"/>
        <v>5</v>
      </c>
      <c r="C702" s="9">
        <f t="shared" si="38"/>
        <v>701</v>
      </c>
      <c r="D702" s="6" t="str" cm="1">
        <f t="array" ref="D702">IFERROR(INDEX(F702:M702, MATCH(TRUE, F702:M702&lt;&gt;"-",0)),"")</f>
        <v/>
      </c>
      <c r="E702" s="6" t="str">
        <f t="shared" si="39"/>
        <v/>
      </c>
      <c r="F702" s="1" t="str">
        <f>IFERROR(_xlfn.XLOOKUP(C702,Champions!J:J,Champions!K:K),"-")</f>
        <v>-</v>
      </c>
      <c r="G702" s="1" t="str">
        <f>IFERROR(_xlfn.XLOOKUP($C702,EuropaL!J:J,EuropaL!K:K),"-")</f>
        <v>-</v>
      </c>
      <c r="H702" s="1" t="str">
        <f>IFERROR(_xlfn.XLOOKUP($C702,WC!J:J,WC!K:K),"-")</f>
        <v>-</v>
      </c>
      <c r="I702" s="1" t="str">
        <f>IFERROR(_xlfn.XLOOKUP($C702,EURO!J:J,EURO!K:K),"-")</f>
        <v>-</v>
      </c>
      <c r="J702" s="1" t="str">
        <f>IFERROR(_xlfn.XLOOKUP($C702,Other!J:J,Other!K:K),"-")</f>
        <v>-</v>
      </c>
      <c r="K702" s="1" t="str">
        <f>IFERROR(_xlfn.XLOOKUP($C702,Premier!J:J,Premier!K:K),"-")</f>
        <v>-</v>
      </c>
      <c r="L702" s="1" t="str">
        <f>IFERROR(_xlfn.XLOOKUP($C702,LaLiga!K:K,LaLiga!L:L),"-")</f>
        <v>-</v>
      </c>
      <c r="M702" s="1" t="str">
        <f>IFERROR(_xlfn.XLOOKUP($C702,SerieA!J:J,SerieA!K:K),"-")</f>
        <v>-</v>
      </c>
    </row>
    <row r="703" spans="1:13" x14ac:dyDescent="0.35">
      <c r="A703" s="3">
        <f t="shared" si="37"/>
        <v>45969</v>
      </c>
      <c r="B703" s="5">
        <f t="shared" si="40"/>
        <v>6</v>
      </c>
      <c r="C703" s="9">
        <f t="shared" si="38"/>
        <v>702</v>
      </c>
      <c r="D703" s="6" t="str" cm="1">
        <f t="array" ref="D703">IFERROR(INDEX(F703:M703, MATCH(TRUE, F703:M703&lt;&gt;"-",0)),"")</f>
        <v/>
      </c>
      <c r="E703" s="6" t="str">
        <f t="shared" si="39"/>
        <v/>
      </c>
      <c r="F703" s="1" t="str">
        <f>IFERROR(_xlfn.XLOOKUP(C703,Champions!J:J,Champions!K:K),"-")</f>
        <v>-</v>
      </c>
      <c r="G703" s="1" t="str">
        <f>IFERROR(_xlfn.XLOOKUP($C703,EuropaL!J:J,EuropaL!K:K),"-")</f>
        <v>-</v>
      </c>
      <c r="H703" s="1" t="str">
        <f>IFERROR(_xlfn.XLOOKUP($C703,WC!J:J,WC!K:K),"-")</f>
        <v>-</v>
      </c>
      <c r="I703" s="1" t="str">
        <f>IFERROR(_xlfn.XLOOKUP($C703,EURO!J:J,EURO!K:K),"-")</f>
        <v>-</v>
      </c>
      <c r="J703" s="1" t="str">
        <f>IFERROR(_xlfn.XLOOKUP($C703,Other!J:J,Other!K:K),"-")</f>
        <v>-</v>
      </c>
      <c r="K703" s="1" t="str">
        <f>IFERROR(_xlfn.XLOOKUP($C703,Premier!J:J,Premier!K:K),"-")</f>
        <v>-</v>
      </c>
      <c r="L703" s="1" t="str">
        <f>IFERROR(_xlfn.XLOOKUP($C703,LaLiga!K:K,LaLiga!L:L),"-")</f>
        <v>-</v>
      </c>
      <c r="M703" s="1" t="str">
        <f>IFERROR(_xlfn.XLOOKUP($C703,SerieA!J:J,SerieA!K:K),"-")</f>
        <v>-</v>
      </c>
    </row>
    <row r="704" spans="1:13" x14ac:dyDescent="0.35">
      <c r="A704" s="3">
        <f t="shared" si="37"/>
        <v>45970</v>
      </c>
      <c r="B704" s="5">
        <f t="shared" si="40"/>
        <v>7</v>
      </c>
      <c r="C704" s="9">
        <f t="shared" si="38"/>
        <v>703</v>
      </c>
      <c r="D704" s="6" t="str" cm="1">
        <f t="array" ref="D704">IFERROR(INDEX(F704:M704, MATCH(TRUE, F704:M704&lt;&gt;"-",0)),"")</f>
        <v/>
      </c>
      <c r="E704" s="6" t="str">
        <f t="shared" si="39"/>
        <v/>
      </c>
      <c r="F704" s="1" t="str">
        <f>IFERROR(_xlfn.XLOOKUP(C704,Champions!J:J,Champions!K:K),"-")</f>
        <v>-</v>
      </c>
      <c r="G704" s="1" t="str">
        <f>IFERROR(_xlfn.XLOOKUP($C704,EuropaL!J:J,EuropaL!K:K),"-")</f>
        <v>-</v>
      </c>
      <c r="H704" s="1" t="str">
        <f>IFERROR(_xlfn.XLOOKUP($C704,WC!J:J,WC!K:K),"-")</f>
        <v>-</v>
      </c>
      <c r="I704" s="1" t="str">
        <f>IFERROR(_xlfn.XLOOKUP($C704,EURO!J:J,EURO!K:K),"-")</f>
        <v>-</v>
      </c>
      <c r="J704" s="1" t="str">
        <f>IFERROR(_xlfn.XLOOKUP($C704,Other!J:J,Other!K:K),"-")</f>
        <v>-</v>
      </c>
      <c r="K704" s="1" t="str">
        <f>IFERROR(_xlfn.XLOOKUP($C704,Premier!J:J,Premier!K:K),"-")</f>
        <v>-</v>
      </c>
      <c r="L704" s="1" t="str">
        <f>IFERROR(_xlfn.XLOOKUP($C704,LaLiga!K:K,LaLiga!L:L),"-")</f>
        <v>-</v>
      </c>
      <c r="M704" s="1" t="str">
        <f>IFERROR(_xlfn.XLOOKUP($C704,SerieA!J:J,SerieA!K:K),"-")</f>
        <v>-</v>
      </c>
    </row>
    <row r="705" spans="1:13" x14ac:dyDescent="0.35">
      <c r="A705" s="3">
        <f t="shared" si="37"/>
        <v>45971</v>
      </c>
      <c r="B705" s="5">
        <f t="shared" si="40"/>
        <v>1</v>
      </c>
      <c r="C705" s="9">
        <f t="shared" si="38"/>
        <v>704</v>
      </c>
      <c r="D705" s="6" t="str" cm="1">
        <f t="array" ref="D705">IFERROR(INDEX(F705:M705, MATCH(TRUE, F705:M705&lt;&gt;"-",0)),"")</f>
        <v/>
      </c>
      <c r="E705" s="6" t="str">
        <f t="shared" si="39"/>
        <v/>
      </c>
      <c r="F705" s="1" t="str">
        <f>IFERROR(_xlfn.XLOOKUP(C705,Champions!J:J,Champions!K:K),"-")</f>
        <v>-</v>
      </c>
      <c r="G705" s="1" t="str">
        <f>IFERROR(_xlfn.XLOOKUP($C705,EuropaL!J:J,EuropaL!K:K),"-")</f>
        <v>-</v>
      </c>
      <c r="H705" s="1" t="str">
        <f>IFERROR(_xlfn.XLOOKUP($C705,WC!J:J,WC!K:K),"-")</f>
        <v>-</v>
      </c>
      <c r="I705" s="1" t="str">
        <f>IFERROR(_xlfn.XLOOKUP($C705,EURO!J:J,EURO!K:K),"-")</f>
        <v>-</v>
      </c>
      <c r="J705" s="1" t="str">
        <f>IFERROR(_xlfn.XLOOKUP($C705,Other!J:J,Other!K:K),"-")</f>
        <v>-</v>
      </c>
      <c r="K705" s="1" t="str">
        <f>IFERROR(_xlfn.XLOOKUP($C705,Premier!J:J,Premier!K:K),"-")</f>
        <v>-</v>
      </c>
      <c r="L705" s="1" t="str">
        <f>IFERROR(_xlfn.XLOOKUP($C705,LaLiga!K:K,LaLiga!L:L),"-")</f>
        <v>-</v>
      </c>
      <c r="M705" s="1" t="str">
        <f>IFERROR(_xlfn.XLOOKUP($C705,SerieA!J:J,SerieA!K:K),"-")</f>
        <v>-</v>
      </c>
    </row>
    <row r="706" spans="1:13" x14ac:dyDescent="0.35">
      <c r="A706" s="3">
        <f t="shared" ref="A706:A769" si="41">A705+1</f>
        <v>45972</v>
      </c>
      <c r="B706" s="5">
        <f t="shared" si="40"/>
        <v>2</v>
      </c>
      <c r="C706" s="9">
        <f t="shared" ref="C706:C769" si="42">C705+1</f>
        <v>705</v>
      </c>
      <c r="D706" s="6" t="str" cm="1">
        <f t="array" ref="D706">IFERROR(INDEX(F706:M706, MATCH(TRUE, F706:M706&lt;&gt;"-",0)),"")</f>
        <v/>
      </c>
      <c r="E706" s="6" t="str">
        <f t="shared" si="39"/>
        <v/>
      </c>
      <c r="F706" s="1" t="str">
        <f>IFERROR(_xlfn.XLOOKUP(C706,Champions!J:J,Champions!K:K),"-")</f>
        <v>-</v>
      </c>
      <c r="G706" s="1" t="str">
        <f>IFERROR(_xlfn.XLOOKUP($C706,EuropaL!J:J,EuropaL!K:K),"-")</f>
        <v>-</v>
      </c>
      <c r="H706" s="1" t="str">
        <f>IFERROR(_xlfn.XLOOKUP($C706,WC!J:J,WC!K:K),"-")</f>
        <v>-</v>
      </c>
      <c r="I706" s="1" t="str">
        <f>IFERROR(_xlfn.XLOOKUP($C706,EURO!J:J,EURO!K:K),"-")</f>
        <v>-</v>
      </c>
      <c r="J706" s="1" t="str">
        <f>IFERROR(_xlfn.XLOOKUP($C706,Other!J:J,Other!K:K),"-")</f>
        <v>-</v>
      </c>
      <c r="K706" s="1" t="str">
        <f>IFERROR(_xlfn.XLOOKUP($C706,Premier!J:J,Premier!K:K),"-")</f>
        <v>-</v>
      </c>
      <c r="L706" s="1" t="str">
        <f>IFERROR(_xlfn.XLOOKUP($C706,LaLiga!K:K,LaLiga!L:L),"-")</f>
        <v>-</v>
      </c>
      <c r="M706" s="1" t="str">
        <f>IFERROR(_xlfn.XLOOKUP($C706,SerieA!J:J,SerieA!K:K),"-")</f>
        <v>-</v>
      </c>
    </row>
    <row r="707" spans="1:13" x14ac:dyDescent="0.35">
      <c r="A707" s="3">
        <f t="shared" si="41"/>
        <v>45973</v>
      </c>
      <c r="B707" s="5">
        <f t="shared" si="40"/>
        <v>3</v>
      </c>
      <c r="C707" s="9">
        <f t="shared" si="42"/>
        <v>706</v>
      </c>
      <c r="D707" s="6" t="str" cm="1">
        <f t="array" ref="D707">IFERROR(INDEX(F707:M707, MATCH(TRUE, F707:M707&lt;&gt;"-",0)),"")</f>
        <v/>
      </c>
      <c r="E707" s="6" t="str">
        <f t="shared" ref="E707:E770" si="43">SUBSTITUTE(SUBSTITUTE(SUBSTITUTE(SUBSTITUTE(SUBSTITUTE(SUBSTITUTE(SUBSTITUTE(SUBSTITUTE(D707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707" s="1" t="str">
        <f>IFERROR(_xlfn.XLOOKUP(C707,Champions!J:J,Champions!K:K),"-")</f>
        <v>-</v>
      </c>
      <c r="G707" s="1" t="str">
        <f>IFERROR(_xlfn.XLOOKUP($C707,EuropaL!J:J,EuropaL!K:K),"-")</f>
        <v>-</v>
      </c>
      <c r="H707" s="1" t="str">
        <f>IFERROR(_xlfn.XLOOKUP($C707,WC!J:J,WC!K:K),"-")</f>
        <v>-</v>
      </c>
      <c r="I707" s="1" t="str">
        <f>IFERROR(_xlfn.XLOOKUP($C707,EURO!J:J,EURO!K:K),"-")</f>
        <v>-</v>
      </c>
      <c r="J707" s="1" t="str">
        <f>IFERROR(_xlfn.XLOOKUP($C707,Other!J:J,Other!K:K),"-")</f>
        <v>-</v>
      </c>
      <c r="K707" s="1" t="str">
        <f>IFERROR(_xlfn.XLOOKUP($C707,Premier!J:J,Premier!K:K),"-")</f>
        <v>-</v>
      </c>
      <c r="L707" s="1" t="str">
        <f>IFERROR(_xlfn.XLOOKUP($C707,LaLiga!K:K,LaLiga!L:L),"-")</f>
        <v>-</v>
      </c>
      <c r="M707" s="1" t="str">
        <f>IFERROR(_xlfn.XLOOKUP($C707,SerieA!J:J,SerieA!K:K),"-")</f>
        <v>-</v>
      </c>
    </row>
    <row r="708" spans="1:13" x14ac:dyDescent="0.35">
      <c r="A708" s="3">
        <f t="shared" si="41"/>
        <v>45974</v>
      </c>
      <c r="B708" s="5">
        <f t="shared" si="40"/>
        <v>4</v>
      </c>
      <c r="C708" s="9">
        <f t="shared" si="42"/>
        <v>707</v>
      </c>
      <c r="D708" s="6" t="str" cm="1">
        <f t="array" ref="D708">IFERROR(INDEX(F708:M708, MATCH(TRUE, F708:M708&lt;&gt;"-",0)),"")</f>
        <v/>
      </c>
      <c r="E708" s="6" t="str">
        <f t="shared" si="43"/>
        <v/>
      </c>
      <c r="F708" s="1" t="str">
        <f>IFERROR(_xlfn.XLOOKUP(C708,Champions!J:J,Champions!K:K),"-")</f>
        <v>-</v>
      </c>
      <c r="G708" s="1" t="str">
        <f>IFERROR(_xlfn.XLOOKUP($C708,EuropaL!J:J,EuropaL!K:K),"-")</f>
        <v>-</v>
      </c>
      <c r="H708" s="1" t="str">
        <f>IFERROR(_xlfn.XLOOKUP($C708,WC!J:J,WC!K:K),"-")</f>
        <v>-</v>
      </c>
      <c r="I708" s="1" t="str">
        <f>IFERROR(_xlfn.XLOOKUP($C708,EURO!J:J,EURO!K:K),"-")</f>
        <v>-</v>
      </c>
      <c r="J708" s="1" t="str">
        <f>IFERROR(_xlfn.XLOOKUP($C708,Other!J:J,Other!K:K),"-")</f>
        <v>-</v>
      </c>
      <c r="K708" s="1" t="str">
        <f>IFERROR(_xlfn.XLOOKUP($C708,Premier!J:J,Premier!K:K),"-")</f>
        <v>-</v>
      </c>
      <c r="L708" s="1" t="str">
        <f>IFERROR(_xlfn.XLOOKUP($C708,LaLiga!K:K,LaLiga!L:L),"-")</f>
        <v>-</v>
      </c>
      <c r="M708" s="1" t="str">
        <f>IFERROR(_xlfn.XLOOKUP($C708,SerieA!J:J,SerieA!K:K),"-")</f>
        <v>-</v>
      </c>
    </row>
    <row r="709" spans="1:13" x14ac:dyDescent="0.35">
      <c r="A709" s="3">
        <f t="shared" si="41"/>
        <v>45975</v>
      </c>
      <c r="B709" s="5">
        <f t="shared" si="40"/>
        <v>5</v>
      </c>
      <c r="C709" s="9">
        <f t="shared" si="42"/>
        <v>708</v>
      </c>
      <c r="D709" s="6" t="str" cm="1">
        <f t="array" ref="D709">IFERROR(INDEX(F709:M709, MATCH(TRUE, F709:M709&lt;&gt;"-",0)),"")</f>
        <v/>
      </c>
      <c r="E709" s="6" t="str">
        <f t="shared" si="43"/>
        <v/>
      </c>
      <c r="F709" s="1" t="str">
        <f>IFERROR(_xlfn.XLOOKUP(C709,Champions!J:J,Champions!K:K),"-")</f>
        <v>-</v>
      </c>
      <c r="G709" s="1" t="str">
        <f>IFERROR(_xlfn.XLOOKUP($C709,EuropaL!J:J,EuropaL!K:K),"-")</f>
        <v>-</v>
      </c>
      <c r="H709" s="1" t="str">
        <f>IFERROR(_xlfn.XLOOKUP($C709,WC!J:J,WC!K:K),"-")</f>
        <v>-</v>
      </c>
      <c r="I709" s="1" t="str">
        <f>IFERROR(_xlfn.XLOOKUP($C709,EURO!J:J,EURO!K:K),"-")</f>
        <v>-</v>
      </c>
      <c r="J709" s="1" t="str">
        <f>IFERROR(_xlfn.XLOOKUP($C709,Other!J:J,Other!K:K),"-")</f>
        <v>-</v>
      </c>
      <c r="K709" s="1" t="str">
        <f>IFERROR(_xlfn.XLOOKUP($C709,Premier!J:J,Premier!K:K),"-")</f>
        <v>-</v>
      </c>
      <c r="L709" s="1" t="str">
        <f>IFERROR(_xlfn.XLOOKUP($C709,LaLiga!K:K,LaLiga!L:L),"-")</f>
        <v>-</v>
      </c>
      <c r="M709" s="1" t="str">
        <f>IFERROR(_xlfn.XLOOKUP($C709,SerieA!J:J,SerieA!K:K),"-")</f>
        <v>-</v>
      </c>
    </row>
    <row r="710" spans="1:13" x14ac:dyDescent="0.35">
      <c r="A710" s="3">
        <f t="shared" si="41"/>
        <v>45976</v>
      </c>
      <c r="B710" s="5">
        <f t="shared" si="40"/>
        <v>6</v>
      </c>
      <c r="C710" s="9">
        <f t="shared" si="42"/>
        <v>709</v>
      </c>
      <c r="D710" s="6" t="str" cm="1">
        <f t="array" ref="D710">IFERROR(INDEX(F710:M710, MATCH(TRUE, F710:M710&lt;&gt;"-",0)),"")</f>
        <v/>
      </c>
      <c r="E710" s="6" t="str">
        <f t="shared" si="43"/>
        <v/>
      </c>
      <c r="F710" s="1" t="str">
        <f>IFERROR(_xlfn.XLOOKUP(C710,Champions!J:J,Champions!K:K),"-")</f>
        <v>-</v>
      </c>
      <c r="G710" s="1" t="str">
        <f>IFERROR(_xlfn.XLOOKUP($C710,EuropaL!J:J,EuropaL!K:K),"-")</f>
        <v>-</v>
      </c>
      <c r="H710" s="1" t="str">
        <f>IFERROR(_xlfn.XLOOKUP($C710,WC!J:J,WC!K:K),"-")</f>
        <v>-</v>
      </c>
      <c r="I710" s="1" t="str">
        <f>IFERROR(_xlfn.XLOOKUP($C710,EURO!J:J,EURO!K:K),"-")</f>
        <v>-</v>
      </c>
      <c r="J710" s="1" t="str">
        <f>IFERROR(_xlfn.XLOOKUP($C710,Other!J:J,Other!K:K),"-")</f>
        <v>-</v>
      </c>
      <c r="K710" s="1" t="str">
        <f>IFERROR(_xlfn.XLOOKUP($C710,Premier!J:J,Premier!K:K),"-")</f>
        <v>-</v>
      </c>
      <c r="L710" s="1" t="str">
        <f>IFERROR(_xlfn.XLOOKUP($C710,LaLiga!K:K,LaLiga!L:L),"-")</f>
        <v>-</v>
      </c>
      <c r="M710" s="1" t="str">
        <f>IFERROR(_xlfn.XLOOKUP($C710,SerieA!J:J,SerieA!K:K),"-")</f>
        <v>-</v>
      </c>
    </row>
    <row r="711" spans="1:13" x14ac:dyDescent="0.35">
      <c r="A711" s="3">
        <f t="shared" si="41"/>
        <v>45977</v>
      </c>
      <c r="B711" s="5">
        <f t="shared" si="40"/>
        <v>7</v>
      </c>
      <c r="C711" s="9">
        <f t="shared" si="42"/>
        <v>710</v>
      </c>
      <c r="D711" s="6" t="str" cm="1">
        <f t="array" ref="D711">IFERROR(INDEX(F711:M711, MATCH(TRUE, F711:M711&lt;&gt;"-",0)),"")</f>
        <v/>
      </c>
      <c r="E711" s="6" t="str">
        <f t="shared" si="43"/>
        <v/>
      </c>
      <c r="F711" s="1" t="str">
        <f>IFERROR(_xlfn.XLOOKUP(C711,Champions!J:J,Champions!K:K),"-")</f>
        <v>-</v>
      </c>
      <c r="G711" s="1" t="str">
        <f>IFERROR(_xlfn.XLOOKUP($C711,EuropaL!J:J,EuropaL!K:K),"-")</f>
        <v>-</v>
      </c>
      <c r="H711" s="1" t="str">
        <f>IFERROR(_xlfn.XLOOKUP($C711,WC!J:J,WC!K:K),"-")</f>
        <v>-</v>
      </c>
      <c r="I711" s="1" t="str">
        <f>IFERROR(_xlfn.XLOOKUP($C711,EURO!J:J,EURO!K:K),"-")</f>
        <v>-</v>
      </c>
      <c r="J711" s="1" t="str">
        <f>IFERROR(_xlfn.XLOOKUP($C711,Other!J:J,Other!K:K),"-")</f>
        <v>-</v>
      </c>
      <c r="K711" s="1" t="str">
        <f>IFERROR(_xlfn.XLOOKUP($C711,Premier!J:J,Premier!K:K),"-")</f>
        <v>-</v>
      </c>
      <c r="L711" s="1" t="str">
        <f>IFERROR(_xlfn.XLOOKUP($C711,LaLiga!K:K,LaLiga!L:L),"-")</f>
        <v>-</v>
      </c>
      <c r="M711" s="1" t="str">
        <f>IFERROR(_xlfn.XLOOKUP($C711,SerieA!J:J,SerieA!K:K),"-")</f>
        <v>-</v>
      </c>
    </row>
    <row r="712" spans="1:13" x14ac:dyDescent="0.35">
      <c r="A712" s="3">
        <f t="shared" si="41"/>
        <v>45978</v>
      </c>
      <c r="B712" s="5">
        <f t="shared" si="40"/>
        <v>1</v>
      </c>
      <c r="C712" s="9">
        <f t="shared" si="42"/>
        <v>711</v>
      </c>
      <c r="D712" s="6" t="str" cm="1">
        <f t="array" ref="D712">IFERROR(INDEX(F712:M712, MATCH(TRUE, F712:M712&lt;&gt;"-",0)),"")</f>
        <v/>
      </c>
      <c r="E712" s="6" t="str">
        <f t="shared" si="43"/>
        <v/>
      </c>
      <c r="F712" s="1" t="str">
        <f>IFERROR(_xlfn.XLOOKUP(C712,Champions!J:J,Champions!K:K),"-")</f>
        <v>-</v>
      </c>
      <c r="G712" s="1" t="str">
        <f>IFERROR(_xlfn.XLOOKUP($C712,EuropaL!J:J,EuropaL!K:K),"-")</f>
        <v>-</v>
      </c>
      <c r="H712" s="1" t="str">
        <f>IFERROR(_xlfn.XLOOKUP($C712,WC!J:J,WC!K:K),"-")</f>
        <v>-</v>
      </c>
      <c r="I712" s="1" t="str">
        <f>IFERROR(_xlfn.XLOOKUP($C712,EURO!J:J,EURO!K:K),"-")</f>
        <v>-</v>
      </c>
      <c r="J712" s="1" t="str">
        <f>IFERROR(_xlfn.XLOOKUP($C712,Other!J:J,Other!K:K),"-")</f>
        <v>-</v>
      </c>
      <c r="K712" s="1" t="str">
        <f>IFERROR(_xlfn.XLOOKUP($C712,Premier!J:J,Premier!K:K),"-")</f>
        <v>-</v>
      </c>
      <c r="L712" s="1" t="str">
        <f>IFERROR(_xlfn.XLOOKUP($C712,LaLiga!K:K,LaLiga!L:L),"-")</f>
        <v>-</v>
      </c>
      <c r="M712" s="1" t="str">
        <f>IFERROR(_xlfn.XLOOKUP($C712,SerieA!J:J,SerieA!K:K),"-")</f>
        <v>-</v>
      </c>
    </row>
    <row r="713" spans="1:13" x14ac:dyDescent="0.35">
      <c r="A713" s="3">
        <f t="shared" si="41"/>
        <v>45979</v>
      </c>
      <c r="B713" s="5">
        <f t="shared" si="40"/>
        <v>2</v>
      </c>
      <c r="C713" s="9">
        <f t="shared" si="42"/>
        <v>712</v>
      </c>
      <c r="D713" s="6" t="str" cm="1">
        <f t="array" ref="D713">IFERROR(INDEX(F713:M713, MATCH(TRUE, F713:M713&lt;&gt;"-",0)),"")</f>
        <v/>
      </c>
      <c r="E713" s="6" t="str">
        <f t="shared" si="43"/>
        <v/>
      </c>
      <c r="F713" s="1" t="str">
        <f>IFERROR(_xlfn.XLOOKUP(C713,Champions!J:J,Champions!K:K),"-")</f>
        <v>-</v>
      </c>
      <c r="G713" s="1" t="str">
        <f>IFERROR(_xlfn.XLOOKUP($C713,EuropaL!J:J,EuropaL!K:K),"-")</f>
        <v>-</v>
      </c>
      <c r="H713" s="1" t="str">
        <f>IFERROR(_xlfn.XLOOKUP($C713,WC!J:J,WC!K:K),"-")</f>
        <v>-</v>
      </c>
      <c r="I713" s="1" t="str">
        <f>IFERROR(_xlfn.XLOOKUP($C713,EURO!J:J,EURO!K:K),"-")</f>
        <v>-</v>
      </c>
      <c r="J713" s="1" t="str">
        <f>IFERROR(_xlfn.XLOOKUP($C713,Other!J:J,Other!K:K),"-")</f>
        <v>-</v>
      </c>
      <c r="K713" s="1" t="str">
        <f>IFERROR(_xlfn.XLOOKUP($C713,Premier!J:J,Premier!K:K),"-")</f>
        <v>-</v>
      </c>
      <c r="L713" s="1" t="str">
        <f>IFERROR(_xlfn.XLOOKUP($C713,LaLiga!K:K,LaLiga!L:L),"-")</f>
        <v>-</v>
      </c>
      <c r="M713" s="1" t="str">
        <f>IFERROR(_xlfn.XLOOKUP($C713,SerieA!J:J,SerieA!K:K),"-")</f>
        <v>-</v>
      </c>
    </row>
    <row r="714" spans="1:13" x14ac:dyDescent="0.35">
      <c r="A714" s="3">
        <f t="shared" si="41"/>
        <v>45980</v>
      </c>
      <c r="B714" s="5">
        <f t="shared" si="40"/>
        <v>3</v>
      </c>
      <c r="C714" s="9">
        <f t="shared" si="42"/>
        <v>713</v>
      </c>
      <c r="D714" s="6" t="str" cm="1">
        <f t="array" ref="D714">IFERROR(INDEX(F714:M714, MATCH(TRUE, F714:M714&lt;&gt;"-",0)),"")</f>
        <v/>
      </c>
      <c r="E714" s="6" t="str">
        <f t="shared" si="43"/>
        <v/>
      </c>
      <c r="F714" s="1" t="str">
        <f>IFERROR(_xlfn.XLOOKUP(C714,Champions!J:J,Champions!K:K),"-")</f>
        <v>-</v>
      </c>
      <c r="G714" s="1" t="str">
        <f>IFERROR(_xlfn.XLOOKUP($C714,EuropaL!J:J,EuropaL!K:K),"-")</f>
        <v>-</v>
      </c>
      <c r="H714" s="1" t="str">
        <f>IFERROR(_xlfn.XLOOKUP($C714,WC!J:J,WC!K:K),"-")</f>
        <v>-</v>
      </c>
      <c r="I714" s="1" t="str">
        <f>IFERROR(_xlfn.XLOOKUP($C714,EURO!J:J,EURO!K:K),"-")</f>
        <v>-</v>
      </c>
      <c r="J714" s="1" t="str">
        <f>IFERROR(_xlfn.XLOOKUP($C714,Other!J:J,Other!K:K),"-")</f>
        <v>-</v>
      </c>
      <c r="K714" s="1" t="str">
        <f>IFERROR(_xlfn.XLOOKUP($C714,Premier!J:J,Premier!K:K),"-")</f>
        <v>-</v>
      </c>
      <c r="L714" s="1" t="str">
        <f>IFERROR(_xlfn.XLOOKUP($C714,LaLiga!K:K,LaLiga!L:L),"-")</f>
        <v>-</v>
      </c>
      <c r="M714" s="1" t="str">
        <f>IFERROR(_xlfn.XLOOKUP($C714,SerieA!J:J,SerieA!K:K),"-")</f>
        <v>-</v>
      </c>
    </row>
    <row r="715" spans="1:13" x14ac:dyDescent="0.35">
      <c r="A715" s="3">
        <f t="shared" si="41"/>
        <v>45981</v>
      </c>
      <c r="B715" s="5">
        <f t="shared" si="40"/>
        <v>4</v>
      </c>
      <c r="C715" s="9">
        <f t="shared" si="42"/>
        <v>714</v>
      </c>
      <c r="D715" s="6" t="str" cm="1">
        <f t="array" ref="D715">IFERROR(INDEX(F715:M715, MATCH(TRUE, F715:M715&lt;&gt;"-",0)),"")</f>
        <v/>
      </c>
      <c r="E715" s="6" t="str">
        <f t="shared" si="43"/>
        <v/>
      </c>
      <c r="F715" s="1" t="str">
        <f>IFERROR(_xlfn.XLOOKUP(C715,Champions!J:J,Champions!K:K),"-")</f>
        <v>-</v>
      </c>
      <c r="G715" s="1" t="str">
        <f>IFERROR(_xlfn.XLOOKUP($C715,EuropaL!J:J,EuropaL!K:K),"-")</f>
        <v>-</v>
      </c>
      <c r="H715" s="1" t="str">
        <f>IFERROR(_xlfn.XLOOKUP($C715,WC!J:J,WC!K:K),"-")</f>
        <v>-</v>
      </c>
      <c r="I715" s="1" t="str">
        <f>IFERROR(_xlfn.XLOOKUP($C715,EURO!J:J,EURO!K:K),"-")</f>
        <v>-</v>
      </c>
      <c r="J715" s="1" t="str">
        <f>IFERROR(_xlfn.XLOOKUP($C715,Other!J:J,Other!K:K),"-")</f>
        <v>-</v>
      </c>
      <c r="K715" s="1" t="str">
        <f>IFERROR(_xlfn.XLOOKUP($C715,Premier!J:J,Premier!K:K),"-")</f>
        <v>-</v>
      </c>
      <c r="L715" s="1" t="str">
        <f>IFERROR(_xlfn.XLOOKUP($C715,LaLiga!K:K,LaLiga!L:L),"-")</f>
        <v>-</v>
      </c>
      <c r="M715" s="1" t="str">
        <f>IFERROR(_xlfn.XLOOKUP($C715,SerieA!J:J,SerieA!K:K),"-")</f>
        <v>-</v>
      </c>
    </row>
    <row r="716" spans="1:13" x14ac:dyDescent="0.35">
      <c r="A716" s="3">
        <f t="shared" si="41"/>
        <v>45982</v>
      </c>
      <c r="B716" s="5">
        <f t="shared" si="40"/>
        <v>5</v>
      </c>
      <c r="C716" s="9">
        <f t="shared" si="42"/>
        <v>715</v>
      </c>
      <c r="D716" s="6" t="str" cm="1">
        <f t="array" ref="D716">IFERROR(INDEX(F716:M716, MATCH(TRUE, F716:M716&lt;&gt;"-",0)),"")</f>
        <v/>
      </c>
      <c r="E716" s="6" t="str">
        <f t="shared" si="43"/>
        <v/>
      </c>
      <c r="F716" s="1" t="str">
        <f>IFERROR(_xlfn.XLOOKUP(C716,Champions!J:J,Champions!K:K),"-")</f>
        <v>-</v>
      </c>
      <c r="G716" s="1" t="str">
        <f>IFERROR(_xlfn.XLOOKUP($C716,EuropaL!J:J,EuropaL!K:K),"-")</f>
        <v>-</v>
      </c>
      <c r="H716" s="1" t="str">
        <f>IFERROR(_xlfn.XLOOKUP($C716,WC!J:J,WC!K:K),"-")</f>
        <v>-</v>
      </c>
      <c r="I716" s="1" t="str">
        <f>IFERROR(_xlfn.XLOOKUP($C716,EURO!J:J,EURO!K:K),"-")</f>
        <v>-</v>
      </c>
      <c r="J716" s="1" t="str">
        <f>IFERROR(_xlfn.XLOOKUP($C716,Other!J:J,Other!K:K),"-")</f>
        <v>-</v>
      </c>
      <c r="K716" s="1" t="str">
        <f>IFERROR(_xlfn.XLOOKUP($C716,Premier!J:J,Premier!K:K),"-")</f>
        <v>-</v>
      </c>
      <c r="L716" s="1" t="str">
        <f>IFERROR(_xlfn.XLOOKUP($C716,LaLiga!K:K,LaLiga!L:L),"-")</f>
        <v>-</v>
      </c>
      <c r="M716" s="1" t="str">
        <f>IFERROR(_xlfn.XLOOKUP($C716,SerieA!J:J,SerieA!K:K),"-")</f>
        <v>-</v>
      </c>
    </row>
    <row r="717" spans="1:13" x14ac:dyDescent="0.35">
      <c r="A717" s="3">
        <f t="shared" si="41"/>
        <v>45983</v>
      </c>
      <c r="B717" s="5">
        <f t="shared" si="40"/>
        <v>6</v>
      </c>
      <c r="C717" s="9">
        <f t="shared" si="42"/>
        <v>716</v>
      </c>
      <c r="D717" s="6" t="str" cm="1">
        <f t="array" ref="D717">IFERROR(INDEX(F717:M717, MATCH(TRUE, F717:M717&lt;&gt;"-",0)),"")</f>
        <v/>
      </c>
      <c r="E717" s="6" t="str">
        <f t="shared" si="43"/>
        <v/>
      </c>
      <c r="F717" s="1" t="str">
        <f>IFERROR(_xlfn.XLOOKUP(C717,Champions!J:J,Champions!K:K),"-")</f>
        <v>-</v>
      </c>
      <c r="G717" s="1" t="str">
        <f>IFERROR(_xlfn.XLOOKUP($C717,EuropaL!J:J,EuropaL!K:K),"-")</f>
        <v>-</v>
      </c>
      <c r="H717" s="1" t="str">
        <f>IFERROR(_xlfn.XLOOKUP($C717,WC!J:J,WC!K:K),"-")</f>
        <v>-</v>
      </c>
      <c r="I717" s="1" t="str">
        <f>IFERROR(_xlfn.XLOOKUP($C717,EURO!J:J,EURO!K:K),"-")</f>
        <v>-</v>
      </c>
      <c r="J717" s="1" t="str">
        <f>IFERROR(_xlfn.XLOOKUP($C717,Other!J:J,Other!K:K),"-")</f>
        <v>-</v>
      </c>
      <c r="K717" s="1" t="str">
        <f>IFERROR(_xlfn.XLOOKUP($C717,Premier!J:J,Premier!K:K),"-")</f>
        <v>-</v>
      </c>
      <c r="L717" s="1" t="str">
        <f>IFERROR(_xlfn.XLOOKUP($C717,LaLiga!K:K,LaLiga!L:L),"-")</f>
        <v>-</v>
      </c>
      <c r="M717" s="1" t="str">
        <f>IFERROR(_xlfn.XLOOKUP($C717,SerieA!J:J,SerieA!K:K),"-")</f>
        <v>-</v>
      </c>
    </row>
    <row r="718" spans="1:13" x14ac:dyDescent="0.35">
      <c r="A718" s="3">
        <f t="shared" si="41"/>
        <v>45984</v>
      </c>
      <c r="B718" s="5">
        <f t="shared" si="40"/>
        <v>7</v>
      </c>
      <c r="C718" s="9">
        <f t="shared" si="42"/>
        <v>717</v>
      </c>
      <c r="D718" s="6" t="str" cm="1">
        <f t="array" ref="D718">IFERROR(INDEX(F718:M718, MATCH(TRUE, F718:M718&lt;&gt;"-",0)),"")</f>
        <v/>
      </c>
      <c r="E718" s="6" t="str">
        <f t="shared" si="43"/>
        <v/>
      </c>
      <c r="F718" s="1" t="str">
        <f>IFERROR(_xlfn.XLOOKUP(C718,Champions!J:J,Champions!K:K),"-")</f>
        <v>-</v>
      </c>
      <c r="G718" s="1" t="str">
        <f>IFERROR(_xlfn.XLOOKUP($C718,EuropaL!J:J,EuropaL!K:K),"-")</f>
        <v>-</v>
      </c>
      <c r="H718" s="1" t="str">
        <f>IFERROR(_xlfn.XLOOKUP($C718,WC!J:J,WC!K:K),"-")</f>
        <v>-</v>
      </c>
      <c r="I718" s="1" t="str">
        <f>IFERROR(_xlfn.XLOOKUP($C718,EURO!J:J,EURO!K:K),"-")</f>
        <v>-</v>
      </c>
      <c r="J718" s="1" t="str">
        <f>IFERROR(_xlfn.XLOOKUP($C718,Other!J:J,Other!K:K),"-")</f>
        <v>-</v>
      </c>
      <c r="K718" s="1" t="str">
        <f>IFERROR(_xlfn.XLOOKUP($C718,Premier!J:J,Premier!K:K),"-")</f>
        <v>-</v>
      </c>
      <c r="L718" s="1" t="str">
        <f>IFERROR(_xlfn.XLOOKUP($C718,LaLiga!K:K,LaLiga!L:L),"-")</f>
        <v>-</v>
      </c>
      <c r="M718" s="1" t="str">
        <f>IFERROR(_xlfn.XLOOKUP($C718,SerieA!J:J,SerieA!K:K),"-")</f>
        <v>-</v>
      </c>
    </row>
    <row r="719" spans="1:13" x14ac:dyDescent="0.35">
      <c r="A719" s="3">
        <f t="shared" si="41"/>
        <v>45985</v>
      </c>
      <c r="B719" s="5">
        <f t="shared" si="40"/>
        <v>1</v>
      </c>
      <c r="C719" s="9">
        <f t="shared" si="42"/>
        <v>718</v>
      </c>
      <c r="D719" s="6" t="str" cm="1">
        <f t="array" ref="D719">IFERROR(INDEX(F719:M719, MATCH(TRUE, F719:M719&lt;&gt;"-",0)),"")</f>
        <v/>
      </c>
      <c r="E719" s="6" t="str">
        <f t="shared" si="43"/>
        <v/>
      </c>
      <c r="F719" s="1" t="str">
        <f>IFERROR(_xlfn.XLOOKUP(C719,Champions!J:J,Champions!K:K),"-")</f>
        <v>-</v>
      </c>
      <c r="G719" s="1" t="str">
        <f>IFERROR(_xlfn.XLOOKUP($C719,EuropaL!J:J,EuropaL!K:K),"-")</f>
        <v>-</v>
      </c>
      <c r="H719" s="1" t="str">
        <f>IFERROR(_xlfn.XLOOKUP($C719,WC!J:J,WC!K:K),"-")</f>
        <v>-</v>
      </c>
      <c r="I719" s="1" t="str">
        <f>IFERROR(_xlfn.XLOOKUP($C719,EURO!J:J,EURO!K:K),"-")</f>
        <v>-</v>
      </c>
      <c r="J719" s="1" t="str">
        <f>IFERROR(_xlfn.XLOOKUP($C719,Other!J:J,Other!K:K),"-")</f>
        <v>-</v>
      </c>
      <c r="K719" s="1" t="str">
        <f>IFERROR(_xlfn.XLOOKUP($C719,Premier!J:J,Premier!K:K),"-")</f>
        <v>-</v>
      </c>
      <c r="L719" s="1" t="str">
        <f>IFERROR(_xlfn.XLOOKUP($C719,LaLiga!K:K,LaLiga!L:L),"-")</f>
        <v>-</v>
      </c>
      <c r="M719" s="1" t="str">
        <f>IFERROR(_xlfn.XLOOKUP($C719,SerieA!J:J,SerieA!K:K),"-")</f>
        <v>-</v>
      </c>
    </row>
    <row r="720" spans="1:13" x14ac:dyDescent="0.35">
      <c r="A720" s="3">
        <f t="shared" si="41"/>
        <v>45986</v>
      </c>
      <c r="B720" s="5">
        <f t="shared" si="40"/>
        <v>2</v>
      </c>
      <c r="C720" s="9">
        <f t="shared" si="42"/>
        <v>719</v>
      </c>
      <c r="D720" s="6" t="str" cm="1">
        <f t="array" ref="D720">IFERROR(INDEX(F720:M720, MATCH(TRUE, F720:M720&lt;&gt;"-",0)),"")</f>
        <v/>
      </c>
      <c r="E720" s="6" t="str">
        <f t="shared" si="43"/>
        <v/>
      </c>
      <c r="F720" s="1" t="str">
        <f>IFERROR(_xlfn.XLOOKUP(C720,Champions!J:J,Champions!K:K),"-")</f>
        <v>-</v>
      </c>
      <c r="G720" s="1" t="str">
        <f>IFERROR(_xlfn.XLOOKUP($C720,EuropaL!J:J,EuropaL!K:K),"-")</f>
        <v>-</v>
      </c>
      <c r="H720" s="1" t="str">
        <f>IFERROR(_xlfn.XLOOKUP($C720,WC!J:J,WC!K:K),"-")</f>
        <v>-</v>
      </c>
      <c r="I720" s="1" t="str">
        <f>IFERROR(_xlfn.XLOOKUP($C720,EURO!J:J,EURO!K:K),"-")</f>
        <v>-</v>
      </c>
      <c r="J720" s="1" t="str">
        <f>IFERROR(_xlfn.XLOOKUP($C720,Other!J:J,Other!K:K),"-")</f>
        <v>-</v>
      </c>
      <c r="K720" s="1" t="str">
        <f>IFERROR(_xlfn.XLOOKUP($C720,Premier!J:J,Premier!K:K),"-")</f>
        <v>-</v>
      </c>
      <c r="L720" s="1" t="str">
        <f>IFERROR(_xlfn.XLOOKUP($C720,LaLiga!K:K,LaLiga!L:L),"-")</f>
        <v>-</v>
      </c>
      <c r="M720" s="1" t="str">
        <f>IFERROR(_xlfn.XLOOKUP($C720,SerieA!J:J,SerieA!K:K),"-")</f>
        <v>-</v>
      </c>
    </row>
    <row r="721" spans="1:13" x14ac:dyDescent="0.35">
      <c r="A721" s="3">
        <f t="shared" si="41"/>
        <v>45987</v>
      </c>
      <c r="B721" s="5">
        <f t="shared" si="40"/>
        <v>3</v>
      </c>
      <c r="C721" s="9">
        <f t="shared" si="42"/>
        <v>720</v>
      </c>
      <c r="D721" s="6" t="str" cm="1">
        <f t="array" ref="D721">IFERROR(INDEX(F721:M721, MATCH(TRUE, F721:M721&lt;&gt;"-",0)),"")</f>
        <v/>
      </c>
      <c r="E721" s="6" t="str">
        <f t="shared" si="43"/>
        <v/>
      </c>
      <c r="F721" s="1" t="str">
        <f>IFERROR(_xlfn.XLOOKUP(C721,Champions!J:J,Champions!K:K),"-")</f>
        <v>-</v>
      </c>
      <c r="G721" s="1" t="str">
        <f>IFERROR(_xlfn.XLOOKUP($C721,EuropaL!J:J,EuropaL!K:K),"-")</f>
        <v>-</v>
      </c>
      <c r="H721" s="1" t="str">
        <f>IFERROR(_xlfn.XLOOKUP($C721,WC!J:J,WC!K:K),"-")</f>
        <v>-</v>
      </c>
      <c r="I721" s="1" t="str">
        <f>IFERROR(_xlfn.XLOOKUP($C721,EURO!J:J,EURO!K:K),"-")</f>
        <v>-</v>
      </c>
      <c r="J721" s="1" t="str">
        <f>IFERROR(_xlfn.XLOOKUP($C721,Other!J:J,Other!K:K),"-")</f>
        <v>-</v>
      </c>
      <c r="K721" s="1" t="str">
        <f>IFERROR(_xlfn.XLOOKUP($C721,Premier!J:J,Premier!K:K),"-")</f>
        <v>-</v>
      </c>
      <c r="L721" s="1" t="str">
        <f>IFERROR(_xlfn.XLOOKUP($C721,LaLiga!K:K,LaLiga!L:L),"-")</f>
        <v>-</v>
      </c>
      <c r="M721" s="1" t="str">
        <f>IFERROR(_xlfn.XLOOKUP($C721,SerieA!J:J,SerieA!K:K),"-")</f>
        <v>-</v>
      </c>
    </row>
    <row r="722" spans="1:13" x14ac:dyDescent="0.35">
      <c r="A722" s="3">
        <f t="shared" si="41"/>
        <v>45988</v>
      </c>
      <c r="B722" s="5">
        <f t="shared" si="40"/>
        <v>4</v>
      </c>
      <c r="C722" s="9">
        <f t="shared" si="42"/>
        <v>721</v>
      </c>
      <c r="D722" s="6" t="str" cm="1">
        <f t="array" ref="D722">IFERROR(INDEX(F722:M722, MATCH(TRUE, F722:M722&lt;&gt;"-",0)),"")</f>
        <v/>
      </c>
      <c r="E722" s="6" t="str">
        <f t="shared" si="43"/>
        <v/>
      </c>
      <c r="F722" s="1" t="str">
        <f>IFERROR(_xlfn.XLOOKUP(C722,Champions!J:J,Champions!K:K),"-")</f>
        <v>-</v>
      </c>
      <c r="G722" s="1" t="str">
        <f>IFERROR(_xlfn.XLOOKUP($C722,EuropaL!J:J,EuropaL!K:K),"-")</f>
        <v>-</v>
      </c>
      <c r="H722" s="1" t="str">
        <f>IFERROR(_xlfn.XLOOKUP($C722,WC!J:J,WC!K:K),"-")</f>
        <v>-</v>
      </c>
      <c r="I722" s="1" t="str">
        <f>IFERROR(_xlfn.XLOOKUP($C722,EURO!J:J,EURO!K:K),"-")</f>
        <v>-</v>
      </c>
      <c r="J722" s="1" t="str">
        <f>IFERROR(_xlfn.XLOOKUP($C722,Other!J:J,Other!K:K),"-")</f>
        <v>-</v>
      </c>
      <c r="K722" s="1" t="str">
        <f>IFERROR(_xlfn.XLOOKUP($C722,Premier!J:J,Premier!K:K),"-")</f>
        <v>-</v>
      </c>
      <c r="L722" s="1" t="str">
        <f>IFERROR(_xlfn.XLOOKUP($C722,LaLiga!K:K,LaLiga!L:L),"-")</f>
        <v>-</v>
      </c>
      <c r="M722" s="1" t="str">
        <f>IFERROR(_xlfn.XLOOKUP($C722,SerieA!J:J,SerieA!K:K),"-")</f>
        <v>-</v>
      </c>
    </row>
    <row r="723" spans="1:13" x14ac:dyDescent="0.35">
      <c r="A723" s="3">
        <f t="shared" si="41"/>
        <v>45989</v>
      </c>
      <c r="B723" s="5">
        <f t="shared" si="40"/>
        <v>5</v>
      </c>
      <c r="C723" s="9">
        <f t="shared" si="42"/>
        <v>722</v>
      </c>
      <c r="D723" s="6" t="str" cm="1">
        <f t="array" ref="D723">IFERROR(INDEX(F723:M723, MATCH(TRUE, F723:M723&lt;&gt;"-",0)),"")</f>
        <v/>
      </c>
      <c r="E723" s="6" t="str">
        <f t="shared" si="43"/>
        <v/>
      </c>
      <c r="F723" s="1" t="str">
        <f>IFERROR(_xlfn.XLOOKUP(C723,Champions!J:J,Champions!K:K),"-")</f>
        <v>-</v>
      </c>
      <c r="G723" s="1" t="str">
        <f>IFERROR(_xlfn.XLOOKUP($C723,EuropaL!J:J,EuropaL!K:K),"-")</f>
        <v>-</v>
      </c>
      <c r="H723" s="1" t="str">
        <f>IFERROR(_xlfn.XLOOKUP($C723,WC!J:J,WC!K:K),"-")</f>
        <v>-</v>
      </c>
      <c r="I723" s="1" t="str">
        <f>IFERROR(_xlfn.XLOOKUP($C723,EURO!J:J,EURO!K:K),"-")</f>
        <v>-</v>
      </c>
      <c r="J723" s="1" t="str">
        <f>IFERROR(_xlfn.XLOOKUP($C723,Other!J:J,Other!K:K),"-")</f>
        <v>-</v>
      </c>
      <c r="K723" s="1" t="str">
        <f>IFERROR(_xlfn.XLOOKUP($C723,Premier!J:J,Premier!K:K),"-")</f>
        <v>-</v>
      </c>
      <c r="L723" s="1" t="str">
        <f>IFERROR(_xlfn.XLOOKUP($C723,LaLiga!K:K,LaLiga!L:L),"-")</f>
        <v>-</v>
      </c>
      <c r="M723" s="1" t="str">
        <f>IFERROR(_xlfn.XLOOKUP($C723,SerieA!J:J,SerieA!K:K),"-")</f>
        <v>-</v>
      </c>
    </row>
    <row r="724" spans="1:13" x14ac:dyDescent="0.35">
      <c r="A724" s="3">
        <f t="shared" si="41"/>
        <v>45990</v>
      </c>
      <c r="B724" s="5">
        <f t="shared" si="40"/>
        <v>6</v>
      </c>
      <c r="C724" s="9">
        <f t="shared" si="42"/>
        <v>723</v>
      </c>
      <c r="D724" s="6" t="str" cm="1">
        <f t="array" ref="D724">IFERROR(INDEX(F724:M724, MATCH(TRUE, F724:M724&lt;&gt;"-",0)),"")</f>
        <v/>
      </c>
      <c r="E724" s="6" t="str">
        <f t="shared" si="43"/>
        <v/>
      </c>
      <c r="F724" s="1" t="str">
        <f>IFERROR(_xlfn.XLOOKUP(C724,Champions!J:J,Champions!K:K),"-")</f>
        <v>-</v>
      </c>
      <c r="G724" s="1" t="str">
        <f>IFERROR(_xlfn.XLOOKUP($C724,EuropaL!J:J,EuropaL!K:K),"-")</f>
        <v>-</v>
      </c>
      <c r="H724" s="1" t="str">
        <f>IFERROR(_xlfn.XLOOKUP($C724,WC!J:J,WC!K:K),"-")</f>
        <v>-</v>
      </c>
      <c r="I724" s="1" t="str">
        <f>IFERROR(_xlfn.XLOOKUP($C724,EURO!J:J,EURO!K:K),"-")</f>
        <v>-</v>
      </c>
      <c r="J724" s="1" t="str">
        <f>IFERROR(_xlfn.XLOOKUP($C724,Other!J:J,Other!K:K),"-")</f>
        <v>-</v>
      </c>
      <c r="K724" s="1" t="str">
        <f>IFERROR(_xlfn.XLOOKUP($C724,Premier!J:J,Premier!K:K),"-")</f>
        <v>-</v>
      </c>
      <c r="L724" s="1" t="str">
        <f>IFERROR(_xlfn.XLOOKUP($C724,LaLiga!K:K,LaLiga!L:L),"-")</f>
        <v>-</v>
      </c>
      <c r="M724" s="1" t="str">
        <f>IFERROR(_xlfn.XLOOKUP($C724,SerieA!J:J,SerieA!K:K),"-")</f>
        <v>-</v>
      </c>
    </row>
    <row r="725" spans="1:13" x14ac:dyDescent="0.35">
      <c r="A725" s="3">
        <f t="shared" si="41"/>
        <v>45991</v>
      </c>
      <c r="B725" s="5">
        <f t="shared" si="40"/>
        <v>7</v>
      </c>
      <c r="C725" s="9">
        <f t="shared" si="42"/>
        <v>724</v>
      </c>
      <c r="D725" s="6" t="str" cm="1">
        <f t="array" ref="D725">IFERROR(INDEX(F725:M725, MATCH(TRUE, F725:M725&lt;&gt;"-",0)),"")</f>
        <v/>
      </c>
      <c r="E725" s="6" t="str">
        <f t="shared" si="43"/>
        <v/>
      </c>
      <c r="F725" s="1" t="str">
        <f>IFERROR(_xlfn.XLOOKUP(C725,Champions!J:J,Champions!K:K),"-")</f>
        <v>-</v>
      </c>
      <c r="G725" s="1" t="str">
        <f>IFERROR(_xlfn.XLOOKUP($C725,EuropaL!J:J,EuropaL!K:K),"-")</f>
        <v>-</v>
      </c>
      <c r="H725" s="1" t="str">
        <f>IFERROR(_xlfn.XLOOKUP($C725,WC!J:J,WC!K:K),"-")</f>
        <v>-</v>
      </c>
      <c r="I725" s="1" t="str">
        <f>IFERROR(_xlfn.XLOOKUP($C725,EURO!J:J,EURO!K:K),"-")</f>
        <v>-</v>
      </c>
      <c r="J725" s="1" t="str">
        <f>IFERROR(_xlfn.XLOOKUP($C725,Other!J:J,Other!K:K),"-")</f>
        <v>-</v>
      </c>
      <c r="K725" s="1" t="str">
        <f>IFERROR(_xlfn.XLOOKUP($C725,Premier!J:J,Premier!K:K),"-")</f>
        <v>-</v>
      </c>
      <c r="L725" s="1" t="str">
        <f>IFERROR(_xlfn.XLOOKUP($C725,LaLiga!K:K,LaLiga!L:L),"-")</f>
        <v>-</v>
      </c>
      <c r="M725" s="1" t="str">
        <f>IFERROR(_xlfn.XLOOKUP($C725,SerieA!J:J,SerieA!K:K),"-")</f>
        <v>-</v>
      </c>
    </row>
    <row r="726" spans="1:13" x14ac:dyDescent="0.35">
      <c r="A726" s="3">
        <f t="shared" si="41"/>
        <v>45992</v>
      </c>
      <c r="B726" s="5">
        <f t="shared" si="40"/>
        <v>1</v>
      </c>
      <c r="C726" s="9">
        <f t="shared" si="42"/>
        <v>725</v>
      </c>
      <c r="D726" s="6" t="str" cm="1">
        <f t="array" ref="D726">IFERROR(INDEX(F726:M726, MATCH(TRUE, F726:M726&lt;&gt;"-",0)),"")</f>
        <v/>
      </c>
      <c r="E726" s="6" t="str">
        <f t="shared" si="43"/>
        <v/>
      </c>
      <c r="F726" s="1" t="str">
        <f>IFERROR(_xlfn.XLOOKUP(C726,Champions!J:J,Champions!K:K),"-")</f>
        <v>-</v>
      </c>
      <c r="G726" s="1" t="str">
        <f>IFERROR(_xlfn.XLOOKUP($C726,EuropaL!J:J,EuropaL!K:K),"-")</f>
        <v>-</v>
      </c>
      <c r="H726" s="1" t="str">
        <f>IFERROR(_xlfn.XLOOKUP($C726,WC!J:J,WC!K:K),"-")</f>
        <v>-</v>
      </c>
      <c r="I726" s="1" t="str">
        <f>IFERROR(_xlfn.XLOOKUP($C726,EURO!J:J,EURO!K:K),"-")</f>
        <v>-</v>
      </c>
      <c r="J726" s="1" t="str">
        <f>IFERROR(_xlfn.XLOOKUP($C726,Other!J:J,Other!K:K),"-")</f>
        <v>-</v>
      </c>
      <c r="K726" s="1" t="str">
        <f>IFERROR(_xlfn.XLOOKUP($C726,Premier!J:J,Premier!K:K),"-")</f>
        <v>-</v>
      </c>
      <c r="L726" s="1" t="str">
        <f>IFERROR(_xlfn.XLOOKUP($C726,LaLiga!K:K,LaLiga!L:L),"-")</f>
        <v>-</v>
      </c>
      <c r="M726" s="1" t="str">
        <f>IFERROR(_xlfn.XLOOKUP($C726,SerieA!J:J,SerieA!K:K),"-")</f>
        <v>-</v>
      </c>
    </row>
    <row r="727" spans="1:13" x14ac:dyDescent="0.35">
      <c r="A727" s="3">
        <f t="shared" si="41"/>
        <v>45993</v>
      </c>
      <c r="B727" s="5">
        <f t="shared" si="40"/>
        <v>2</v>
      </c>
      <c r="C727" s="9">
        <f t="shared" si="42"/>
        <v>726</v>
      </c>
      <c r="D727" s="6" t="str" cm="1">
        <f t="array" ref="D727">IFERROR(INDEX(F727:M727, MATCH(TRUE, F727:M727&lt;&gt;"-",0)),"")</f>
        <v/>
      </c>
      <c r="E727" s="6" t="str">
        <f t="shared" si="43"/>
        <v/>
      </c>
      <c r="F727" s="1" t="str">
        <f>IFERROR(_xlfn.XLOOKUP(C727,Champions!J:J,Champions!K:K),"-")</f>
        <v>-</v>
      </c>
      <c r="G727" s="1" t="str">
        <f>IFERROR(_xlfn.XLOOKUP($C727,EuropaL!J:J,EuropaL!K:K),"-")</f>
        <v>-</v>
      </c>
      <c r="H727" s="1" t="str">
        <f>IFERROR(_xlfn.XLOOKUP($C727,WC!J:J,WC!K:K),"-")</f>
        <v>-</v>
      </c>
      <c r="I727" s="1" t="str">
        <f>IFERROR(_xlfn.XLOOKUP($C727,EURO!J:J,EURO!K:K),"-")</f>
        <v>-</v>
      </c>
      <c r="J727" s="1" t="str">
        <f>IFERROR(_xlfn.XLOOKUP($C727,Other!J:J,Other!K:K),"-")</f>
        <v>-</v>
      </c>
      <c r="K727" s="1" t="str">
        <f>IFERROR(_xlfn.XLOOKUP($C727,Premier!J:J,Premier!K:K),"-")</f>
        <v>-</v>
      </c>
      <c r="L727" s="1" t="str">
        <f>IFERROR(_xlfn.XLOOKUP($C727,LaLiga!K:K,LaLiga!L:L),"-")</f>
        <v>-</v>
      </c>
      <c r="M727" s="1" t="str">
        <f>IFERROR(_xlfn.XLOOKUP($C727,SerieA!J:J,SerieA!K:K),"-")</f>
        <v>-</v>
      </c>
    </row>
    <row r="728" spans="1:13" x14ac:dyDescent="0.35">
      <c r="A728" s="3">
        <f t="shared" si="41"/>
        <v>45994</v>
      </c>
      <c r="B728" s="5">
        <f t="shared" ref="B728:B791" si="44">WEEKDAY(A728,2)</f>
        <v>3</v>
      </c>
      <c r="C728" s="9">
        <f t="shared" si="42"/>
        <v>727</v>
      </c>
      <c r="D728" s="6" t="str" cm="1">
        <f t="array" ref="D728">IFERROR(INDEX(F728:M728, MATCH(TRUE, F728:M728&lt;&gt;"-",0)),"")</f>
        <v/>
      </c>
      <c r="E728" s="6" t="str">
        <f t="shared" si="43"/>
        <v/>
      </c>
      <c r="F728" s="1" t="str">
        <f>IFERROR(_xlfn.XLOOKUP(C728,Champions!J:J,Champions!K:K),"-")</f>
        <v>-</v>
      </c>
      <c r="G728" s="1" t="str">
        <f>IFERROR(_xlfn.XLOOKUP($C728,EuropaL!J:J,EuropaL!K:K),"-")</f>
        <v>-</v>
      </c>
      <c r="H728" s="1" t="str">
        <f>IFERROR(_xlfn.XLOOKUP($C728,WC!J:J,WC!K:K),"-")</f>
        <v>-</v>
      </c>
      <c r="I728" s="1" t="str">
        <f>IFERROR(_xlfn.XLOOKUP($C728,EURO!J:J,EURO!K:K),"-")</f>
        <v>-</v>
      </c>
      <c r="J728" s="1" t="str">
        <f>IFERROR(_xlfn.XLOOKUP($C728,Other!J:J,Other!K:K),"-")</f>
        <v>-</v>
      </c>
      <c r="K728" s="1" t="str">
        <f>IFERROR(_xlfn.XLOOKUP($C728,Premier!J:J,Premier!K:K),"-")</f>
        <v>-</v>
      </c>
      <c r="L728" s="1" t="str">
        <f>IFERROR(_xlfn.XLOOKUP($C728,LaLiga!K:K,LaLiga!L:L),"-")</f>
        <v>-</v>
      </c>
      <c r="M728" s="1" t="str">
        <f>IFERROR(_xlfn.XLOOKUP($C728,SerieA!J:J,SerieA!K:K),"-")</f>
        <v>-</v>
      </c>
    </row>
    <row r="729" spans="1:13" x14ac:dyDescent="0.35">
      <c r="A729" s="3">
        <f t="shared" si="41"/>
        <v>45995</v>
      </c>
      <c r="B729" s="5">
        <f t="shared" si="44"/>
        <v>4</v>
      </c>
      <c r="C729" s="9">
        <f t="shared" si="42"/>
        <v>728</v>
      </c>
      <c r="D729" s="6" t="str" cm="1">
        <f t="array" ref="D729">IFERROR(INDEX(F729:M729, MATCH(TRUE, F729:M729&lt;&gt;"-",0)),"")</f>
        <v/>
      </c>
      <c r="E729" s="6" t="str">
        <f t="shared" si="43"/>
        <v/>
      </c>
      <c r="F729" s="1" t="str">
        <f>IFERROR(_xlfn.XLOOKUP(C729,Champions!J:J,Champions!K:K),"-")</f>
        <v>-</v>
      </c>
      <c r="G729" s="1" t="str">
        <f>IFERROR(_xlfn.XLOOKUP($C729,EuropaL!J:J,EuropaL!K:K),"-")</f>
        <v>-</v>
      </c>
      <c r="H729" s="1" t="str">
        <f>IFERROR(_xlfn.XLOOKUP($C729,WC!J:J,WC!K:K),"-")</f>
        <v>-</v>
      </c>
      <c r="I729" s="1" t="str">
        <f>IFERROR(_xlfn.XLOOKUP($C729,EURO!J:J,EURO!K:K),"-")</f>
        <v>-</v>
      </c>
      <c r="J729" s="1" t="str">
        <f>IFERROR(_xlfn.XLOOKUP($C729,Other!J:J,Other!K:K),"-")</f>
        <v>-</v>
      </c>
      <c r="K729" s="1" t="str">
        <f>IFERROR(_xlfn.XLOOKUP($C729,Premier!J:J,Premier!K:K),"-")</f>
        <v>-</v>
      </c>
      <c r="L729" s="1" t="str">
        <f>IFERROR(_xlfn.XLOOKUP($C729,LaLiga!K:K,LaLiga!L:L),"-")</f>
        <v>-</v>
      </c>
      <c r="M729" s="1" t="str">
        <f>IFERROR(_xlfn.XLOOKUP($C729,SerieA!J:J,SerieA!K:K),"-")</f>
        <v>-</v>
      </c>
    </row>
    <row r="730" spans="1:13" x14ac:dyDescent="0.35">
      <c r="A730" s="3">
        <f t="shared" si="41"/>
        <v>45996</v>
      </c>
      <c r="B730" s="5">
        <f t="shared" si="44"/>
        <v>5</v>
      </c>
      <c r="C730" s="9">
        <f t="shared" si="42"/>
        <v>729</v>
      </c>
      <c r="D730" s="6" t="str" cm="1">
        <f t="array" ref="D730">IFERROR(INDEX(F730:M730, MATCH(TRUE, F730:M730&lt;&gt;"-",0)),"")</f>
        <v/>
      </c>
      <c r="E730" s="6" t="str">
        <f t="shared" si="43"/>
        <v/>
      </c>
      <c r="F730" s="1" t="str">
        <f>IFERROR(_xlfn.XLOOKUP(C730,Champions!J:J,Champions!K:K),"-")</f>
        <v>-</v>
      </c>
      <c r="G730" s="1" t="str">
        <f>IFERROR(_xlfn.XLOOKUP($C730,EuropaL!J:J,EuropaL!K:K),"-")</f>
        <v>-</v>
      </c>
      <c r="H730" s="1" t="str">
        <f>IFERROR(_xlfn.XLOOKUP($C730,WC!J:J,WC!K:K),"-")</f>
        <v>-</v>
      </c>
      <c r="I730" s="1" t="str">
        <f>IFERROR(_xlfn.XLOOKUP($C730,EURO!J:J,EURO!K:K),"-")</f>
        <v>-</v>
      </c>
      <c r="J730" s="1" t="str">
        <f>IFERROR(_xlfn.XLOOKUP($C730,Other!J:J,Other!K:K),"-")</f>
        <v>-</v>
      </c>
      <c r="K730" s="1" t="str">
        <f>IFERROR(_xlfn.XLOOKUP($C730,Premier!J:J,Premier!K:K),"-")</f>
        <v>-</v>
      </c>
      <c r="L730" s="1" t="str">
        <f>IFERROR(_xlfn.XLOOKUP($C730,LaLiga!K:K,LaLiga!L:L),"-")</f>
        <v>-</v>
      </c>
      <c r="M730" s="1" t="str">
        <f>IFERROR(_xlfn.XLOOKUP($C730,SerieA!J:J,SerieA!K:K),"-")</f>
        <v>-</v>
      </c>
    </row>
    <row r="731" spans="1:13" x14ac:dyDescent="0.35">
      <c r="A731" s="3">
        <f t="shared" si="41"/>
        <v>45997</v>
      </c>
      <c r="B731" s="5">
        <f t="shared" si="44"/>
        <v>6</v>
      </c>
      <c r="C731" s="9">
        <f t="shared" si="42"/>
        <v>730</v>
      </c>
      <c r="D731" s="6" t="str" cm="1">
        <f t="array" ref="D731">IFERROR(INDEX(F731:M731, MATCH(TRUE, F731:M731&lt;&gt;"-",0)),"")</f>
        <v/>
      </c>
      <c r="E731" s="6" t="str">
        <f t="shared" si="43"/>
        <v/>
      </c>
      <c r="F731" s="1" t="str">
        <f>IFERROR(_xlfn.XLOOKUP(C731,Champions!J:J,Champions!K:K),"-")</f>
        <v>-</v>
      </c>
      <c r="G731" s="1" t="str">
        <f>IFERROR(_xlfn.XLOOKUP($C731,EuropaL!J:J,EuropaL!K:K),"-")</f>
        <v>-</v>
      </c>
      <c r="H731" s="1" t="str">
        <f>IFERROR(_xlfn.XLOOKUP($C731,WC!J:J,WC!K:K),"-")</f>
        <v>-</v>
      </c>
      <c r="I731" s="1" t="str">
        <f>IFERROR(_xlfn.XLOOKUP($C731,EURO!J:J,EURO!K:K),"-")</f>
        <v>-</v>
      </c>
      <c r="J731" s="1" t="str">
        <f>IFERROR(_xlfn.XLOOKUP($C731,Other!J:J,Other!K:K),"-")</f>
        <v>-</v>
      </c>
      <c r="K731" s="1" t="str">
        <f>IFERROR(_xlfn.XLOOKUP($C731,Premier!J:J,Premier!K:K),"-")</f>
        <v>-</v>
      </c>
      <c r="L731" s="1" t="str">
        <f>IFERROR(_xlfn.XLOOKUP($C731,LaLiga!K:K,LaLiga!L:L),"-")</f>
        <v>-</v>
      </c>
      <c r="M731" s="1" t="str">
        <f>IFERROR(_xlfn.XLOOKUP($C731,SerieA!J:J,SerieA!K:K),"-")</f>
        <v>-</v>
      </c>
    </row>
    <row r="732" spans="1:13" x14ac:dyDescent="0.35">
      <c r="A732" s="3">
        <f t="shared" si="41"/>
        <v>45998</v>
      </c>
      <c r="B732" s="5">
        <f t="shared" si="44"/>
        <v>7</v>
      </c>
      <c r="C732" s="9">
        <f t="shared" si="42"/>
        <v>731</v>
      </c>
      <c r="D732" s="6" t="str" cm="1">
        <f t="array" ref="D732">IFERROR(INDEX(F732:M732, MATCH(TRUE, F732:M732&lt;&gt;"-",0)),"")</f>
        <v/>
      </c>
      <c r="E732" s="6" t="str">
        <f t="shared" si="43"/>
        <v/>
      </c>
      <c r="F732" s="1" t="str">
        <f>IFERROR(_xlfn.XLOOKUP(C732,Champions!J:J,Champions!K:K),"-")</f>
        <v>-</v>
      </c>
      <c r="G732" s="1" t="str">
        <f>IFERROR(_xlfn.XLOOKUP($C732,EuropaL!J:J,EuropaL!K:K),"-")</f>
        <v>-</v>
      </c>
      <c r="H732" s="1" t="str">
        <f>IFERROR(_xlfn.XLOOKUP($C732,WC!J:J,WC!K:K),"-")</f>
        <v>-</v>
      </c>
      <c r="I732" s="1" t="str">
        <f>IFERROR(_xlfn.XLOOKUP($C732,EURO!J:J,EURO!K:K),"-")</f>
        <v>-</v>
      </c>
      <c r="J732" s="1" t="str">
        <f>IFERROR(_xlfn.XLOOKUP($C732,Other!J:J,Other!K:K),"-")</f>
        <v>-</v>
      </c>
      <c r="K732" s="1" t="str">
        <f>IFERROR(_xlfn.XLOOKUP($C732,Premier!J:J,Premier!K:K),"-")</f>
        <v>-</v>
      </c>
      <c r="L732" s="1" t="str">
        <f>IFERROR(_xlfn.XLOOKUP($C732,LaLiga!K:K,LaLiga!L:L),"-")</f>
        <v>-</v>
      </c>
      <c r="M732" s="1" t="str">
        <f>IFERROR(_xlfn.XLOOKUP($C732,SerieA!J:J,SerieA!K:K),"-")</f>
        <v>-</v>
      </c>
    </row>
    <row r="733" spans="1:13" x14ac:dyDescent="0.35">
      <c r="A733" s="3">
        <f t="shared" si="41"/>
        <v>45999</v>
      </c>
      <c r="B733" s="5">
        <f t="shared" si="44"/>
        <v>1</v>
      </c>
      <c r="C733" s="9">
        <f t="shared" si="42"/>
        <v>732</v>
      </c>
      <c r="D733" s="6" t="str" cm="1">
        <f t="array" ref="D733">IFERROR(INDEX(F733:M733, MATCH(TRUE, F733:M733&lt;&gt;"-",0)),"")</f>
        <v/>
      </c>
      <c r="E733" s="6" t="str">
        <f t="shared" si="43"/>
        <v/>
      </c>
      <c r="F733" s="1" t="str">
        <f>IFERROR(_xlfn.XLOOKUP(C733,Champions!J:J,Champions!K:K),"-")</f>
        <v>-</v>
      </c>
      <c r="G733" s="1" t="str">
        <f>IFERROR(_xlfn.XLOOKUP($C733,EuropaL!J:J,EuropaL!K:K),"-")</f>
        <v>-</v>
      </c>
      <c r="H733" s="1" t="str">
        <f>IFERROR(_xlfn.XLOOKUP($C733,WC!J:J,WC!K:K),"-")</f>
        <v>-</v>
      </c>
      <c r="I733" s="1" t="str">
        <f>IFERROR(_xlfn.XLOOKUP($C733,EURO!J:J,EURO!K:K),"-")</f>
        <v>-</v>
      </c>
      <c r="J733" s="1" t="str">
        <f>IFERROR(_xlfn.XLOOKUP($C733,Other!J:J,Other!K:K),"-")</f>
        <v>-</v>
      </c>
      <c r="K733" s="1" t="str">
        <f>IFERROR(_xlfn.XLOOKUP($C733,Premier!J:J,Premier!K:K),"-")</f>
        <v>-</v>
      </c>
      <c r="L733" s="1" t="str">
        <f>IFERROR(_xlfn.XLOOKUP($C733,LaLiga!K:K,LaLiga!L:L),"-")</f>
        <v>-</v>
      </c>
      <c r="M733" s="1" t="str">
        <f>IFERROR(_xlfn.XLOOKUP($C733,SerieA!J:J,SerieA!K:K),"-")</f>
        <v>-</v>
      </c>
    </row>
    <row r="734" spans="1:13" x14ac:dyDescent="0.35">
      <c r="A734" s="3">
        <f t="shared" si="41"/>
        <v>46000</v>
      </c>
      <c r="B734" s="5">
        <f t="shared" si="44"/>
        <v>2</v>
      </c>
      <c r="C734" s="9">
        <f t="shared" si="42"/>
        <v>733</v>
      </c>
      <c r="D734" s="6" t="str" cm="1">
        <f t="array" ref="D734">IFERROR(INDEX(F734:M734, MATCH(TRUE, F734:M734&lt;&gt;"-",0)),"")</f>
        <v/>
      </c>
      <c r="E734" s="6" t="str">
        <f t="shared" si="43"/>
        <v/>
      </c>
      <c r="F734" s="1" t="str">
        <f>IFERROR(_xlfn.XLOOKUP(C734,Champions!J:J,Champions!K:K),"-")</f>
        <v>-</v>
      </c>
      <c r="G734" s="1" t="str">
        <f>IFERROR(_xlfn.XLOOKUP($C734,EuropaL!J:J,EuropaL!K:K),"-")</f>
        <v>-</v>
      </c>
      <c r="H734" s="1" t="str">
        <f>IFERROR(_xlfn.XLOOKUP($C734,WC!J:J,WC!K:K),"-")</f>
        <v>-</v>
      </c>
      <c r="I734" s="1" t="str">
        <f>IFERROR(_xlfn.XLOOKUP($C734,EURO!J:J,EURO!K:K),"-")</f>
        <v>-</v>
      </c>
      <c r="J734" s="1" t="str">
        <f>IFERROR(_xlfn.XLOOKUP($C734,Other!J:J,Other!K:K),"-")</f>
        <v>-</v>
      </c>
      <c r="K734" s="1" t="str">
        <f>IFERROR(_xlfn.XLOOKUP($C734,Premier!J:J,Premier!K:K),"-")</f>
        <v>-</v>
      </c>
      <c r="L734" s="1" t="str">
        <f>IFERROR(_xlfn.XLOOKUP($C734,LaLiga!K:K,LaLiga!L:L),"-")</f>
        <v>-</v>
      </c>
      <c r="M734" s="1" t="str">
        <f>IFERROR(_xlfn.XLOOKUP($C734,SerieA!J:J,SerieA!K:K),"-")</f>
        <v>-</v>
      </c>
    </row>
    <row r="735" spans="1:13" x14ac:dyDescent="0.35">
      <c r="A735" s="3">
        <f t="shared" si="41"/>
        <v>46001</v>
      </c>
      <c r="B735" s="5">
        <f t="shared" si="44"/>
        <v>3</v>
      </c>
      <c r="C735" s="9">
        <f t="shared" si="42"/>
        <v>734</v>
      </c>
      <c r="D735" s="6" t="str" cm="1">
        <f t="array" ref="D735">IFERROR(INDEX(F735:M735, MATCH(TRUE, F735:M735&lt;&gt;"-",0)),"")</f>
        <v/>
      </c>
      <c r="E735" s="6" t="str">
        <f t="shared" si="43"/>
        <v/>
      </c>
      <c r="F735" s="1" t="str">
        <f>IFERROR(_xlfn.XLOOKUP(C735,Champions!J:J,Champions!K:K),"-")</f>
        <v>-</v>
      </c>
      <c r="G735" s="1" t="str">
        <f>IFERROR(_xlfn.XLOOKUP($C735,EuropaL!J:J,EuropaL!K:K),"-")</f>
        <v>-</v>
      </c>
      <c r="H735" s="1" t="str">
        <f>IFERROR(_xlfn.XLOOKUP($C735,WC!J:J,WC!K:K),"-")</f>
        <v>-</v>
      </c>
      <c r="I735" s="1" t="str">
        <f>IFERROR(_xlfn.XLOOKUP($C735,EURO!J:J,EURO!K:K),"-")</f>
        <v>-</v>
      </c>
      <c r="J735" s="1" t="str">
        <f>IFERROR(_xlfn.XLOOKUP($C735,Other!J:J,Other!K:K),"-")</f>
        <v>-</v>
      </c>
      <c r="K735" s="1" t="str">
        <f>IFERROR(_xlfn.XLOOKUP($C735,Premier!J:J,Premier!K:K),"-")</f>
        <v>-</v>
      </c>
      <c r="L735" s="1" t="str">
        <f>IFERROR(_xlfn.XLOOKUP($C735,LaLiga!K:K,LaLiga!L:L),"-")</f>
        <v>-</v>
      </c>
      <c r="M735" s="1" t="str">
        <f>IFERROR(_xlfn.XLOOKUP($C735,SerieA!J:J,SerieA!K:K),"-")</f>
        <v>-</v>
      </c>
    </row>
    <row r="736" spans="1:13" x14ac:dyDescent="0.35">
      <c r="A736" s="3">
        <f t="shared" si="41"/>
        <v>46002</v>
      </c>
      <c r="B736" s="5">
        <f t="shared" si="44"/>
        <v>4</v>
      </c>
      <c r="C736" s="9">
        <f t="shared" si="42"/>
        <v>735</v>
      </c>
      <c r="D736" s="6" t="str" cm="1">
        <f t="array" ref="D736">IFERROR(INDEX(F736:M736, MATCH(TRUE, F736:M736&lt;&gt;"-",0)),"")</f>
        <v/>
      </c>
      <c r="E736" s="6" t="str">
        <f t="shared" si="43"/>
        <v/>
      </c>
      <c r="F736" s="1" t="str">
        <f>IFERROR(_xlfn.XLOOKUP(C736,Champions!J:J,Champions!K:K),"-")</f>
        <v>-</v>
      </c>
      <c r="G736" s="1" t="str">
        <f>IFERROR(_xlfn.XLOOKUP($C736,EuropaL!J:J,EuropaL!K:K),"-")</f>
        <v>-</v>
      </c>
      <c r="H736" s="1" t="str">
        <f>IFERROR(_xlfn.XLOOKUP($C736,WC!J:J,WC!K:K),"-")</f>
        <v>-</v>
      </c>
      <c r="I736" s="1" t="str">
        <f>IFERROR(_xlfn.XLOOKUP($C736,EURO!J:J,EURO!K:K),"-")</f>
        <v>-</v>
      </c>
      <c r="J736" s="1" t="str">
        <f>IFERROR(_xlfn.XLOOKUP($C736,Other!J:J,Other!K:K),"-")</f>
        <v>-</v>
      </c>
      <c r="K736" s="1" t="str">
        <f>IFERROR(_xlfn.XLOOKUP($C736,Premier!J:J,Premier!K:K),"-")</f>
        <v>-</v>
      </c>
      <c r="L736" s="1" t="str">
        <f>IFERROR(_xlfn.XLOOKUP($C736,LaLiga!K:K,LaLiga!L:L),"-")</f>
        <v>-</v>
      </c>
      <c r="M736" s="1" t="str">
        <f>IFERROR(_xlfn.XLOOKUP($C736,SerieA!J:J,SerieA!K:K),"-")</f>
        <v>-</v>
      </c>
    </row>
    <row r="737" spans="1:13" x14ac:dyDescent="0.35">
      <c r="A737" s="3">
        <f t="shared" si="41"/>
        <v>46003</v>
      </c>
      <c r="B737" s="5">
        <f t="shared" si="44"/>
        <v>5</v>
      </c>
      <c r="C737" s="9">
        <f t="shared" si="42"/>
        <v>736</v>
      </c>
      <c r="D737" s="6" t="str" cm="1">
        <f t="array" ref="D737">IFERROR(INDEX(F737:M737, MATCH(TRUE, F737:M737&lt;&gt;"-",0)),"")</f>
        <v/>
      </c>
      <c r="E737" s="6" t="str">
        <f t="shared" si="43"/>
        <v/>
      </c>
      <c r="F737" s="1" t="str">
        <f>IFERROR(_xlfn.XLOOKUP(C737,Champions!J:J,Champions!K:K),"-")</f>
        <v>-</v>
      </c>
      <c r="G737" s="1" t="str">
        <f>IFERROR(_xlfn.XLOOKUP($C737,EuropaL!J:J,EuropaL!K:K),"-")</f>
        <v>-</v>
      </c>
      <c r="H737" s="1" t="str">
        <f>IFERROR(_xlfn.XLOOKUP($C737,WC!J:J,WC!K:K),"-")</f>
        <v>-</v>
      </c>
      <c r="I737" s="1" t="str">
        <f>IFERROR(_xlfn.XLOOKUP($C737,EURO!J:J,EURO!K:K),"-")</f>
        <v>-</v>
      </c>
      <c r="J737" s="1" t="str">
        <f>IFERROR(_xlfn.XLOOKUP($C737,Other!J:J,Other!K:K),"-")</f>
        <v>-</v>
      </c>
      <c r="K737" s="1" t="str">
        <f>IFERROR(_xlfn.XLOOKUP($C737,Premier!J:J,Premier!K:K),"-")</f>
        <v>-</v>
      </c>
      <c r="L737" s="1" t="str">
        <f>IFERROR(_xlfn.XLOOKUP($C737,LaLiga!K:K,LaLiga!L:L),"-")</f>
        <v>-</v>
      </c>
      <c r="M737" s="1" t="str">
        <f>IFERROR(_xlfn.XLOOKUP($C737,SerieA!J:J,SerieA!K:K),"-")</f>
        <v>-</v>
      </c>
    </row>
    <row r="738" spans="1:13" x14ac:dyDescent="0.35">
      <c r="A738" s="3">
        <f t="shared" si="41"/>
        <v>46004</v>
      </c>
      <c r="B738" s="5">
        <f t="shared" si="44"/>
        <v>6</v>
      </c>
      <c r="C738" s="9">
        <f t="shared" si="42"/>
        <v>737</v>
      </c>
      <c r="D738" s="6" t="str" cm="1">
        <f t="array" ref="D738">IFERROR(INDEX(F738:M738, MATCH(TRUE, F738:M738&lt;&gt;"-",0)),"")</f>
        <v/>
      </c>
      <c r="E738" s="6" t="str">
        <f t="shared" si="43"/>
        <v/>
      </c>
      <c r="F738" s="1" t="str">
        <f>IFERROR(_xlfn.XLOOKUP(C738,Champions!J:J,Champions!K:K),"-")</f>
        <v>-</v>
      </c>
      <c r="G738" s="1" t="str">
        <f>IFERROR(_xlfn.XLOOKUP($C738,EuropaL!J:J,EuropaL!K:K),"-")</f>
        <v>-</v>
      </c>
      <c r="H738" s="1" t="str">
        <f>IFERROR(_xlfn.XLOOKUP($C738,WC!J:J,WC!K:K),"-")</f>
        <v>-</v>
      </c>
      <c r="I738" s="1" t="str">
        <f>IFERROR(_xlfn.XLOOKUP($C738,EURO!J:J,EURO!K:K),"-")</f>
        <v>-</v>
      </c>
      <c r="J738" s="1" t="str">
        <f>IFERROR(_xlfn.XLOOKUP($C738,Other!J:J,Other!K:K),"-")</f>
        <v>-</v>
      </c>
      <c r="K738" s="1" t="str">
        <f>IFERROR(_xlfn.XLOOKUP($C738,Premier!J:J,Premier!K:K),"-")</f>
        <v>-</v>
      </c>
      <c r="L738" s="1" t="str">
        <f>IFERROR(_xlfn.XLOOKUP($C738,LaLiga!K:K,LaLiga!L:L),"-")</f>
        <v>-</v>
      </c>
      <c r="M738" s="1" t="str">
        <f>IFERROR(_xlfn.XLOOKUP($C738,SerieA!J:J,SerieA!K:K),"-")</f>
        <v>-</v>
      </c>
    </row>
    <row r="739" spans="1:13" x14ac:dyDescent="0.35">
      <c r="A739" s="3">
        <f t="shared" si="41"/>
        <v>46005</v>
      </c>
      <c r="B739" s="5">
        <f t="shared" si="44"/>
        <v>7</v>
      </c>
      <c r="C739" s="9">
        <f t="shared" si="42"/>
        <v>738</v>
      </c>
      <c r="D739" s="6" t="str" cm="1">
        <f t="array" ref="D739">IFERROR(INDEX(F739:M739, MATCH(TRUE, F739:M739&lt;&gt;"-",0)),"")</f>
        <v/>
      </c>
      <c r="E739" s="6" t="str">
        <f t="shared" si="43"/>
        <v/>
      </c>
      <c r="F739" s="1" t="str">
        <f>IFERROR(_xlfn.XLOOKUP(C739,Champions!J:J,Champions!K:K),"-")</f>
        <v>-</v>
      </c>
      <c r="G739" s="1" t="str">
        <f>IFERROR(_xlfn.XLOOKUP($C739,EuropaL!J:J,EuropaL!K:K),"-")</f>
        <v>-</v>
      </c>
      <c r="H739" s="1" t="str">
        <f>IFERROR(_xlfn.XLOOKUP($C739,WC!J:J,WC!K:K),"-")</f>
        <v>-</v>
      </c>
      <c r="I739" s="1" t="str">
        <f>IFERROR(_xlfn.XLOOKUP($C739,EURO!J:J,EURO!K:K),"-")</f>
        <v>-</v>
      </c>
      <c r="J739" s="1" t="str">
        <f>IFERROR(_xlfn.XLOOKUP($C739,Other!J:J,Other!K:K),"-")</f>
        <v>-</v>
      </c>
      <c r="K739" s="1" t="str">
        <f>IFERROR(_xlfn.XLOOKUP($C739,Premier!J:J,Premier!K:K),"-")</f>
        <v>-</v>
      </c>
      <c r="L739" s="1" t="str">
        <f>IFERROR(_xlfn.XLOOKUP($C739,LaLiga!K:K,LaLiga!L:L),"-")</f>
        <v>-</v>
      </c>
      <c r="M739" s="1" t="str">
        <f>IFERROR(_xlfn.XLOOKUP($C739,SerieA!J:J,SerieA!K:K),"-")</f>
        <v>-</v>
      </c>
    </row>
    <row r="740" spans="1:13" x14ac:dyDescent="0.35">
      <c r="A740" s="3">
        <f t="shared" si="41"/>
        <v>46006</v>
      </c>
      <c r="B740" s="5">
        <f t="shared" si="44"/>
        <v>1</v>
      </c>
      <c r="C740" s="9">
        <f t="shared" si="42"/>
        <v>739</v>
      </c>
      <c r="D740" s="6" t="str" cm="1">
        <f t="array" ref="D740">IFERROR(INDEX(F740:M740, MATCH(TRUE, F740:M740&lt;&gt;"-",0)),"")</f>
        <v/>
      </c>
      <c r="E740" s="6" t="str">
        <f t="shared" si="43"/>
        <v/>
      </c>
      <c r="F740" s="1" t="str">
        <f>IFERROR(_xlfn.XLOOKUP(C740,Champions!J:J,Champions!K:K),"-")</f>
        <v>-</v>
      </c>
      <c r="G740" s="1" t="str">
        <f>IFERROR(_xlfn.XLOOKUP($C740,EuropaL!J:J,EuropaL!K:K),"-")</f>
        <v>-</v>
      </c>
      <c r="H740" s="1" t="str">
        <f>IFERROR(_xlfn.XLOOKUP($C740,WC!J:J,WC!K:K),"-")</f>
        <v>-</v>
      </c>
      <c r="I740" s="1" t="str">
        <f>IFERROR(_xlfn.XLOOKUP($C740,EURO!J:J,EURO!K:K),"-")</f>
        <v>-</v>
      </c>
      <c r="J740" s="1" t="str">
        <f>IFERROR(_xlfn.XLOOKUP($C740,Other!J:J,Other!K:K),"-")</f>
        <v>-</v>
      </c>
      <c r="K740" s="1" t="str">
        <f>IFERROR(_xlfn.XLOOKUP($C740,Premier!J:J,Premier!K:K),"-")</f>
        <v>-</v>
      </c>
      <c r="L740" s="1" t="str">
        <f>IFERROR(_xlfn.XLOOKUP($C740,LaLiga!K:K,LaLiga!L:L),"-")</f>
        <v>-</v>
      </c>
      <c r="M740" s="1" t="str">
        <f>IFERROR(_xlfn.XLOOKUP($C740,SerieA!J:J,SerieA!K:K),"-")</f>
        <v>-</v>
      </c>
    </row>
    <row r="741" spans="1:13" x14ac:dyDescent="0.35">
      <c r="A741" s="3">
        <f t="shared" si="41"/>
        <v>46007</v>
      </c>
      <c r="B741" s="5">
        <f t="shared" si="44"/>
        <v>2</v>
      </c>
      <c r="C741" s="9">
        <f t="shared" si="42"/>
        <v>740</v>
      </c>
      <c r="D741" s="6" t="str" cm="1">
        <f t="array" ref="D741">IFERROR(INDEX(F741:M741, MATCH(TRUE, F741:M741&lt;&gt;"-",0)),"")</f>
        <v/>
      </c>
      <c r="E741" s="6" t="str">
        <f t="shared" si="43"/>
        <v/>
      </c>
      <c r="F741" s="1" t="str">
        <f>IFERROR(_xlfn.XLOOKUP(C741,Champions!J:J,Champions!K:K),"-")</f>
        <v>-</v>
      </c>
      <c r="G741" s="1" t="str">
        <f>IFERROR(_xlfn.XLOOKUP($C741,EuropaL!J:J,EuropaL!K:K),"-")</f>
        <v>-</v>
      </c>
      <c r="H741" s="1" t="str">
        <f>IFERROR(_xlfn.XLOOKUP($C741,WC!J:J,WC!K:K),"-")</f>
        <v>-</v>
      </c>
      <c r="I741" s="1" t="str">
        <f>IFERROR(_xlfn.XLOOKUP($C741,EURO!J:J,EURO!K:K),"-")</f>
        <v>-</v>
      </c>
      <c r="J741" s="1" t="str">
        <f>IFERROR(_xlfn.XLOOKUP($C741,Other!J:J,Other!K:K),"-")</f>
        <v>-</v>
      </c>
      <c r="K741" s="1" t="str">
        <f>IFERROR(_xlfn.XLOOKUP($C741,Premier!J:J,Premier!K:K),"-")</f>
        <v>-</v>
      </c>
      <c r="L741" s="1" t="str">
        <f>IFERROR(_xlfn.XLOOKUP($C741,LaLiga!K:K,LaLiga!L:L),"-")</f>
        <v>-</v>
      </c>
      <c r="M741" s="1" t="str">
        <f>IFERROR(_xlfn.XLOOKUP($C741,SerieA!J:J,SerieA!K:K),"-")</f>
        <v>-</v>
      </c>
    </row>
    <row r="742" spans="1:13" x14ac:dyDescent="0.35">
      <c r="A742" s="3">
        <f t="shared" si="41"/>
        <v>46008</v>
      </c>
      <c r="B742" s="5">
        <f t="shared" si="44"/>
        <v>3</v>
      </c>
      <c r="C742" s="9">
        <f t="shared" si="42"/>
        <v>741</v>
      </c>
      <c r="D742" s="6" t="str" cm="1">
        <f t="array" ref="D742">IFERROR(INDEX(F742:M742, MATCH(TRUE, F742:M742&lt;&gt;"-",0)),"")</f>
        <v/>
      </c>
      <c r="E742" s="6" t="str">
        <f t="shared" si="43"/>
        <v/>
      </c>
      <c r="F742" s="1" t="str">
        <f>IFERROR(_xlfn.XLOOKUP(C742,Champions!J:J,Champions!K:K),"-")</f>
        <v>-</v>
      </c>
      <c r="G742" s="1" t="str">
        <f>IFERROR(_xlfn.XLOOKUP($C742,EuropaL!J:J,EuropaL!K:K),"-")</f>
        <v>-</v>
      </c>
      <c r="H742" s="1" t="str">
        <f>IFERROR(_xlfn.XLOOKUP($C742,WC!J:J,WC!K:K),"-")</f>
        <v>-</v>
      </c>
      <c r="I742" s="1" t="str">
        <f>IFERROR(_xlfn.XLOOKUP($C742,EURO!J:J,EURO!K:K),"-")</f>
        <v>-</v>
      </c>
      <c r="J742" s="1" t="str">
        <f>IFERROR(_xlfn.XLOOKUP($C742,Other!J:J,Other!K:K),"-")</f>
        <v>-</v>
      </c>
      <c r="K742" s="1" t="str">
        <f>IFERROR(_xlfn.XLOOKUP($C742,Premier!J:J,Premier!K:K),"-")</f>
        <v>-</v>
      </c>
      <c r="L742" s="1" t="str">
        <f>IFERROR(_xlfn.XLOOKUP($C742,LaLiga!K:K,LaLiga!L:L),"-")</f>
        <v>-</v>
      </c>
      <c r="M742" s="1" t="str">
        <f>IFERROR(_xlfn.XLOOKUP($C742,SerieA!J:J,SerieA!K:K),"-")</f>
        <v>-</v>
      </c>
    </row>
    <row r="743" spans="1:13" x14ac:dyDescent="0.35">
      <c r="A743" s="3">
        <f t="shared" si="41"/>
        <v>46009</v>
      </c>
      <c r="B743" s="5">
        <f t="shared" si="44"/>
        <v>4</v>
      </c>
      <c r="C743" s="9">
        <f t="shared" si="42"/>
        <v>742</v>
      </c>
      <c r="D743" s="6" t="str" cm="1">
        <f t="array" ref="D743">IFERROR(INDEX(F743:M743, MATCH(TRUE, F743:M743&lt;&gt;"-",0)),"")</f>
        <v/>
      </c>
      <c r="E743" s="6" t="str">
        <f t="shared" si="43"/>
        <v/>
      </c>
      <c r="F743" s="1" t="str">
        <f>IFERROR(_xlfn.XLOOKUP(C743,Champions!J:J,Champions!K:K),"-")</f>
        <v>-</v>
      </c>
      <c r="G743" s="1" t="str">
        <f>IFERROR(_xlfn.XLOOKUP($C743,EuropaL!J:J,EuropaL!K:K),"-")</f>
        <v>-</v>
      </c>
      <c r="H743" s="1" t="str">
        <f>IFERROR(_xlfn.XLOOKUP($C743,WC!J:J,WC!K:K),"-")</f>
        <v>-</v>
      </c>
      <c r="I743" s="1" t="str">
        <f>IFERROR(_xlfn.XLOOKUP($C743,EURO!J:J,EURO!K:K),"-")</f>
        <v>-</v>
      </c>
      <c r="J743" s="1" t="str">
        <f>IFERROR(_xlfn.XLOOKUP($C743,Other!J:J,Other!K:K),"-")</f>
        <v>-</v>
      </c>
      <c r="K743" s="1" t="str">
        <f>IFERROR(_xlfn.XLOOKUP($C743,Premier!J:J,Premier!K:K),"-")</f>
        <v>-</v>
      </c>
      <c r="L743" s="1" t="str">
        <f>IFERROR(_xlfn.XLOOKUP($C743,LaLiga!K:K,LaLiga!L:L),"-")</f>
        <v>-</v>
      </c>
      <c r="M743" s="1" t="str">
        <f>IFERROR(_xlfn.XLOOKUP($C743,SerieA!J:J,SerieA!K:K),"-")</f>
        <v>-</v>
      </c>
    </row>
    <row r="744" spans="1:13" x14ac:dyDescent="0.35">
      <c r="A744" s="3">
        <f t="shared" si="41"/>
        <v>46010</v>
      </c>
      <c r="B744" s="5">
        <f t="shared" si="44"/>
        <v>5</v>
      </c>
      <c r="C744" s="9">
        <f t="shared" si="42"/>
        <v>743</v>
      </c>
      <c r="D744" s="6" t="str" cm="1">
        <f t="array" ref="D744">IFERROR(INDEX(F744:M744, MATCH(TRUE, F744:M744&lt;&gt;"-",0)),"")</f>
        <v/>
      </c>
      <c r="E744" s="6" t="str">
        <f t="shared" si="43"/>
        <v/>
      </c>
      <c r="F744" s="1" t="str">
        <f>IFERROR(_xlfn.XLOOKUP(C744,Champions!J:J,Champions!K:K),"-")</f>
        <v>-</v>
      </c>
      <c r="G744" s="1" t="str">
        <f>IFERROR(_xlfn.XLOOKUP($C744,EuropaL!J:J,EuropaL!K:K),"-")</f>
        <v>-</v>
      </c>
      <c r="H744" s="1" t="str">
        <f>IFERROR(_xlfn.XLOOKUP($C744,WC!J:J,WC!K:K),"-")</f>
        <v>-</v>
      </c>
      <c r="I744" s="1" t="str">
        <f>IFERROR(_xlfn.XLOOKUP($C744,EURO!J:J,EURO!K:K),"-")</f>
        <v>-</v>
      </c>
      <c r="J744" s="1" t="str">
        <f>IFERROR(_xlfn.XLOOKUP($C744,Other!J:J,Other!K:K),"-")</f>
        <v>-</v>
      </c>
      <c r="K744" s="1" t="str">
        <f>IFERROR(_xlfn.XLOOKUP($C744,Premier!J:J,Premier!K:K),"-")</f>
        <v>-</v>
      </c>
      <c r="L744" s="1" t="str">
        <f>IFERROR(_xlfn.XLOOKUP($C744,LaLiga!K:K,LaLiga!L:L),"-")</f>
        <v>-</v>
      </c>
      <c r="M744" s="1" t="str">
        <f>IFERROR(_xlfn.XLOOKUP($C744,SerieA!J:J,SerieA!K:K),"-")</f>
        <v>-</v>
      </c>
    </row>
    <row r="745" spans="1:13" x14ac:dyDescent="0.35">
      <c r="A745" s="3">
        <f t="shared" si="41"/>
        <v>46011</v>
      </c>
      <c r="B745" s="5">
        <f t="shared" si="44"/>
        <v>6</v>
      </c>
      <c r="C745" s="9">
        <f t="shared" si="42"/>
        <v>744</v>
      </c>
      <c r="D745" s="6" t="str" cm="1">
        <f t="array" ref="D745">IFERROR(INDEX(F745:M745, MATCH(TRUE, F745:M745&lt;&gt;"-",0)),"")</f>
        <v/>
      </c>
      <c r="E745" s="6" t="str">
        <f t="shared" si="43"/>
        <v/>
      </c>
      <c r="F745" s="1" t="str">
        <f>IFERROR(_xlfn.XLOOKUP(C745,Champions!J:J,Champions!K:K),"-")</f>
        <v>-</v>
      </c>
      <c r="G745" s="1" t="str">
        <f>IFERROR(_xlfn.XLOOKUP($C745,EuropaL!J:J,EuropaL!K:K),"-")</f>
        <v>-</v>
      </c>
      <c r="H745" s="1" t="str">
        <f>IFERROR(_xlfn.XLOOKUP($C745,WC!J:J,WC!K:K),"-")</f>
        <v>-</v>
      </c>
      <c r="I745" s="1" t="str">
        <f>IFERROR(_xlfn.XLOOKUP($C745,EURO!J:J,EURO!K:K),"-")</f>
        <v>-</v>
      </c>
      <c r="J745" s="1" t="str">
        <f>IFERROR(_xlfn.XLOOKUP($C745,Other!J:J,Other!K:K),"-")</f>
        <v>-</v>
      </c>
      <c r="K745" s="1" t="str">
        <f>IFERROR(_xlfn.XLOOKUP($C745,Premier!J:J,Premier!K:K),"-")</f>
        <v>-</v>
      </c>
      <c r="L745" s="1" t="str">
        <f>IFERROR(_xlfn.XLOOKUP($C745,LaLiga!K:K,LaLiga!L:L),"-")</f>
        <v>-</v>
      </c>
      <c r="M745" s="1" t="str">
        <f>IFERROR(_xlfn.XLOOKUP($C745,SerieA!J:J,SerieA!K:K),"-")</f>
        <v>-</v>
      </c>
    </row>
    <row r="746" spans="1:13" x14ac:dyDescent="0.35">
      <c r="A746" s="3">
        <f t="shared" si="41"/>
        <v>46012</v>
      </c>
      <c r="B746" s="5">
        <f t="shared" si="44"/>
        <v>7</v>
      </c>
      <c r="C746" s="9">
        <f t="shared" si="42"/>
        <v>745</v>
      </c>
      <c r="D746" s="6" t="str" cm="1">
        <f t="array" ref="D746">IFERROR(INDEX(F746:M746, MATCH(TRUE, F746:M746&lt;&gt;"-",0)),"")</f>
        <v/>
      </c>
      <c r="E746" s="6" t="str">
        <f t="shared" si="43"/>
        <v/>
      </c>
      <c r="F746" s="1" t="str">
        <f>IFERROR(_xlfn.XLOOKUP(C746,Champions!J:J,Champions!K:K),"-")</f>
        <v>-</v>
      </c>
      <c r="G746" s="1" t="str">
        <f>IFERROR(_xlfn.XLOOKUP($C746,EuropaL!J:J,EuropaL!K:K),"-")</f>
        <v>-</v>
      </c>
      <c r="H746" s="1" t="str">
        <f>IFERROR(_xlfn.XLOOKUP($C746,WC!J:J,WC!K:K),"-")</f>
        <v>-</v>
      </c>
      <c r="I746" s="1" t="str">
        <f>IFERROR(_xlfn.XLOOKUP($C746,EURO!J:J,EURO!K:K),"-")</f>
        <v>-</v>
      </c>
      <c r="J746" s="1" t="str">
        <f>IFERROR(_xlfn.XLOOKUP($C746,Other!J:J,Other!K:K),"-")</f>
        <v>-</v>
      </c>
      <c r="K746" s="1" t="str">
        <f>IFERROR(_xlfn.XLOOKUP($C746,Premier!J:J,Premier!K:K),"-")</f>
        <v>-</v>
      </c>
      <c r="L746" s="1" t="str">
        <f>IFERROR(_xlfn.XLOOKUP($C746,LaLiga!K:K,LaLiga!L:L),"-")</f>
        <v>-</v>
      </c>
      <c r="M746" s="1" t="str">
        <f>IFERROR(_xlfn.XLOOKUP($C746,SerieA!J:J,SerieA!K:K),"-")</f>
        <v>-</v>
      </c>
    </row>
    <row r="747" spans="1:13" x14ac:dyDescent="0.35">
      <c r="A747" s="3">
        <f t="shared" si="41"/>
        <v>46013</v>
      </c>
      <c r="B747" s="5">
        <f t="shared" si="44"/>
        <v>1</v>
      </c>
      <c r="C747" s="9">
        <f t="shared" si="42"/>
        <v>746</v>
      </c>
      <c r="D747" s="6" t="str" cm="1">
        <f t="array" ref="D747">IFERROR(INDEX(F747:M747, MATCH(TRUE, F747:M747&lt;&gt;"-",0)),"")</f>
        <v/>
      </c>
      <c r="E747" s="6" t="str">
        <f t="shared" si="43"/>
        <v/>
      </c>
      <c r="F747" s="1" t="str">
        <f>IFERROR(_xlfn.XLOOKUP(C747,Champions!J:J,Champions!K:K),"-")</f>
        <v>-</v>
      </c>
      <c r="G747" s="1" t="str">
        <f>IFERROR(_xlfn.XLOOKUP($C747,EuropaL!J:J,EuropaL!K:K),"-")</f>
        <v>-</v>
      </c>
      <c r="H747" s="1" t="str">
        <f>IFERROR(_xlfn.XLOOKUP($C747,WC!J:J,WC!K:K),"-")</f>
        <v>-</v>
      </c>
      <c r="I747" s="1" t="str">
        <f>IFERROR(_xlfn.XLOOKUP($C747,EURO!J:J,EURO!K:K),"-")</f>
        <v>-</v>
      </c>
      <c r="J747" s="1" t="str">
        <f>IFERROR(_xlfn.XLOOKUP($C747,Other!J:J,Other!K:K),"-")</f>
        <v>-</v>
      </c>
      <c r="K747" s="1" t="str">
        <f>IFERROR(_xlfn.XLOOKUP($C747,Premier!J:J,Premier!K:K),"-")</f>
        <v>-</v>
      </c>
      <c r="L747" s="1" t="str">
        <f>IFERROR(_xlfn.XLOOKUP($C747,LaLiga!K:K,LaLiga!L:L),"-")</f>
        <v>-</v>
      </c>
      <c r="M747" s="1" t="str">
        <f>IFERROR(_xlfn.XLOOKUP($C747,SerieA!J:J,SerieA!K:K),"-")</f>
        <v>-</v>
      </c>
    </row>
    <row r="748" spans="1:13" x14ac:dyDescent="0.35">
      <c r="A748" s="3">
        <f t="shared" si="41"/>
        <v>46014</v>
      </c>
      <c r="B748" s="5">
        <f t="shared" si="44"/>
        <v>2</v>
      </c>
      <c r="C748" s="9">
        <f t="shared" si="42"/>
        <v>747</v>
      </c>
      <c r="D748" s="6" t="str" cm="1">
        <f t="array" ref="D748">IFERROR(INDEX(F748:M748, MATCH(TRUE, F748:M748&lt;&gt;"-",0)),"")</f>
        <v/>
      </c>
      <c r="E748" s="6" t="str">
        <f t="shared" si="43"/>
        <v/>
      </c>
      <c r="F748" s="1" t="str">
        <f>IFERROR(_xlfn.XLOOKUP(C748,Champions!J:J,Champions!K:K),"-")</f>
        <v>-</v>
      </c>
      <c r="G748" s="1" t="str">
        <f>IFERROR(_xlfn.XLOOKUP($C748,EuropaL!J:J,EuropaL!K:K),"-")</f>
        <v>-</v>
      </c>
      <c r="H748" s="1" t="str">
        <f>IFERROR(_xlfn.XLOOKUP($C748,WC!J:J,WC!K:K),"-")</f>
        <v>-</v>
      </c>
      <c r="I748" s="1" t="str">
        <f>IFERROR(_xlfn.XLOOKUP($C748,EURO!J:J,EURO!K:K),"-")</f>
        <v>-</v>
      </c>
      <c r="J748" s="1" t="str">
        <f>IFERROR(_xlfn.XLOOKUP($C748,Other!J:J,Other!K:K),"-")</f>
        <v>-</v>
      </c>
      <c r="K748" s="1" t="str">
        <f>IFERROR(_xlfn.XLOOKUP($C748,Premier!J:J,Premier!K:K),"-")</f>
        <v>-</v>
      </c>
      <c r="L748" s="1" t="str">
        <f>IFERROR(_xlfn.XLOOKUP($C748,LaLiga!K:K,LaLiga!L:L),"-")</f>
        <v>-</v>
      </c>
      <c r="M748" s="1" t="str">
        <f>IFERROR(_xlfn.XLOOKUP($C748,SerieA!J:J,SerieA!K:K),"-")</f>
        <v>-</v>
      </c>
    </row>
    <row r="749" spans="1:13" x14ac:dyDescent="0.35">
      <c r="A749" s="3">
        <f t="shared" si="41"/>
        <v>46015</v>
      </c>
      <c r="B749" s="5">
        <f t="shared" si="44"/>
        <v>3</v>
      </c>
      <c r="C749" s="9">
        <f t="shared" si="42"/>
        <v>748</v>
      </c>
      <c r="D749" s="6" t="str" cm="1">
        <f t="array" ref="D749">IFERROR(INDEX(F749:M749, MATCH(TRUE, F749:M749&lt;&gt;"-",0)),"")</f>
        <v/>
      </c>
      <c r="E749" s="6" t="str">
        <f t="shared" si="43"/>
        <v/>
      </c>
      <c r="F749" s="1" t="str">
        <f>IFERROR(_xlfn.XLOOKUP(C749,Champions!J:J,Champions!K:K),"-")</f>
        <v>-</v>
      </c>
      <c r="G749" s="1" t="str">
        <f>IFERROR(_xlfn.XLOOKUP($C749,EuropaL!J:J,EuropaL!K:K),"-")</f>
        <v>-</v>
      </c>
      <c r="H749" s="1" t="str">
        <f>IFERROR(_xlfn.XLOOKUP($C749,WC!J:J,WC!K:K),"-")</f>
        <v>-</v>
      </c>
      <c r="I749" s="1" t="str">
        <f>IFERROR(_xlfn.XLOOKUP($C749,EURO!J:J,EURO!K:K),"-")</f>
        <v>-</v>
      </c>
      <c r="J749" s="1" t="str">
        <f>IFERROR(_xlfn.XLOOKUP($C749,Other!J:J,Other!K:K),"-")</f>
        <v>-</v>
      </c>
      <c r="K749" s="1" t="str">
        <f>IFERROR(_xlfn.XLOOKUP($C749,Premier!J:J,Premier!K:K),"-")</f>
        <v>-</v>
      </c>
      <c r="L749" s="1" t="str">
        <f>IFERROR(_xlfn.XLOOKUP($C749,LaLiga!K:K,LaLiga!L:L),"-")</f>
        <v>-</v>
      </c>
      <c r="M749" s="1" t="str">
        <f>IFERROR(_xlfn.XLOOKUP($C749,SerieA!J:J,SerieA!K:K),"-")</f>
        <v>-</v>
      </c>
    </row>
    <row r="750" spans="1:13" x14ac:dyDescent="0.35">
      <c r="A750" s="3">
        <f t="shared" si="41"/>
        <v>46016</v>
      </c>
      <c r="B750" s="5">
        <f t="shared" si="44"/>
        <v>4</v>
      </c>
      <c r="C750" s="9">
        <f t="shared" si="42"/>
        <v>749</v>
      </c>
      <c r="D750" s="6" t="str" cm="1">
        <f t="array" ref="D750">IFERROR(INDEX(F750:M750, MATCH(TRUE, F750:M750&lt;&gt;"-",0)),"")</f>
        <v/>
      </c>
      <c r="E750" s="6" t="str">
        <f t="shared" si="43"/>
        <v/>
      </c>
      <c r="F750" s="1" t="str">
        <f>IFERROR(_xlfn.XLOOKUP(C750,Champions!J:J,Champions!K:K),"-")</f>
        <v>-</v>
      </c>
      <c r="G750" s="1" t="str">
        <f>IFERROR(_xlfn.XLOOKUP($C750,EuropaL!J:J,EuropaL!K:K),"-")</f>
        <v>-</v>
      </c>
      <c r="H750" s="1" t="str">
        <f>IFERROR(_xlfn.XLOOKUP($C750,WC!J:J,WC!K:K),"-")</f>
        <v>-</v>
      </c>
      <c r="I750" s="1" t="str">
        <f>IFERROR(_xlfn.XLOOKUP($C750,EURO!J:J,EURO!K:K),"-")</f>
        <v>-</v>
      </c>
      <c r="J750" s="1" t="str">
        <f>IFERROR(_xlfn.XLOOKUP($C750,Other!J:J,Other!K:K),"-")</f>
        <v>-</v>
      </c>
      <c r="K750" s="1" t="str">
        <f>IFERROR(_xlfn.XLOOKUP($C750,Premier!J:J,Premier!K:K),"-")</f>
        <v>-</v>
      </c>
      <c r="L750" s="1" t="str">
        <f>IFERROR(_xlfn.XLOOKUP($C750,LaLiga!K:K,LaLiga!L:L),"-")</f>
        <v>-</v>
      </c>
      <c r="M750" s="1" t="str">
        <f>IFERROR(_xlfn.XLOOKUP($C750,SerieA!J:J,SerieA!K:K),"-")</f>
        <v>-</v>
      </c>
    </row>
    <row r="751" spans="1:13" x14ac:dyDescent="0.35">
      <c r="A751" s="3">
        <f t="shared" si="41"/>
        <v>46017</v>
      </c>
      <c r="B751" s="5">
        <f t="shared" si="44"/>
        <v>5</v>
      </c>
      <c r="C751" s="9">
        <f t="shared" si="42"/>
        <v>750</v>
      </c>
      <c r="D751" s="6" t="str" cm="1">
        <f t="array" ref="D751">IFERROR(INDEX(F751:M751, MATCH(TRUE, F751:M751&lt;&gt;"-",0)),"")</f>
        <v/>
      </c>
      <c r="E751" s="6" t="str">
        <f t="shared" si="43"/>
        <v/>
      </c>
      <c r="F751" s="1" t="str">
        <f>IFERROR(_xlfn.XLOOKUP(C751,Champions!J:J,Champions!K:K),"-")</f>
        <v>-</v>
      </c>
      <c r="G751" s="1" t="str">
        <f>IFERROR(_xlfn.XLOOKUP($C751,EuropaL!J:J,EuropaL!K:K),"-")</f>
        <v>-</v>
      </c>
      <c r="H751" s="1" t="str">
        <f>IFERROR(_xlfn.XLOOKUP($C751,WC!J:J,WC!K:K),"-")</f>
        <v>-</v>
      </c>
      <c r="I751" s="1" t="str">
        <f>IFERROR(_xlfn.XLOOKUP($C751,EURO!J:J,EURO!K:K),"-")</f>
        <v>-</v>
      </c>
      <c r="J751" s="1" t="str">
        <f>IFERROR(_xlfn.XLOOKUP($C751,Other!J:J,Other!K:K),"-")</f>
        <v>-</v>
      </c>
      <c r="K751" s="1" t="str">
        <f>IFERROR(_xlfn.XLOOKUP($C751,Premier!J:J,Premier!K:K),"-")</f>
        <v>-</v>
      </c>
      <c r="L751" s="1" t="str">
        <f>IFERROR(_xlfn.XLOOKUP($C751,LaLiga!K:K,LaLiga!L:L),"-")</f>
        <v>-</v>
      </c>
      <c r="M751" s="1" t="str">
        <f>IFERROR(_xlfn.XLOOKUP($C751,SerieA!J:J,SerieA!K:K),"-")</f>
        <v>-</v>
      </c>
    </row>
    <row r="752" spans="1:13" x14ac:dyDescent="0.35">
      <c r="A752" s="3">
        <f t="shared" si="41"/>
        <v>46018</v>
      </c>
      <c r="B752" s="5">
        <f t="shared" si="44"/>
        <v>6</v>
      </c>
      <c r="C752" s="9">
        <f t="shared" si="42"/>
        <v>751</v>
      </c>
      <c r="D752" s="6" t="str" cm="1">
        <f t="array" ref="D752">IFERROR(INDEX(F752:M752, MATCH(TRUE, F752:M752&lt;&gt;"-",0)),"")</f>
        <v/>
      </c>
      <c r="E752" s="6" t="str">
        <f t="shared" si="43"/>
        <v/>
      </c>
      <c r="F752" s="1" t="str">
        <f>IFERROR(_xlfn.XLOOKUP(C752,Champions!J:J,Champions!K:K),"-")</f>
        <v>-</v>
      </c>
      <c r="G752" s="1" t="str">
        <f>IFERROR(_xlfn.XLOOKUP($C752,EuropaL!J:J,EuropaL!K:K),"-")</f>
        <v>-</v>
      </c>
      <c r="H752" s="1" t="str">
        <f>IFERROR(_xlfn.XLOOKUP($C752,WC!J:J,WC!K:K),"-")</f>
        <v>-</v>
      </c>
      <c r="I752" s="1" t="str">
        <f>IFERROR(_xlfn.XLOOKUP($C752,EURO!J:J,EURO!K:K),"-")</f>
        <v>-</v>
      </c>
      <c r="J752" s="1" t="str">
        <f>IFERROR(_xlfn.XLOOKUP($C752,Other!J:J,Other!K:K),"-")</f>
        <v>-</v>
      </c>
      <c r="K752" s="1" t="str">
        <f>IFERROR(_xlfn.XLOOKUP($C752,Premier!J:J,Premier!K:K),"-")</f>
        <v>-</v>
      </c>
      <c r="L752" s="1" t="str">
        <f>IFERROR(_xlfn.XLOOKUP($C752,LaLiga!K:K,LaLiga!L:L),"-")</f>
        <v>-</v>
      </c>
      <c r="M752" s="1" t="str">
        <f>IFERROR(_xlfn.XLOOKUP($C752,SerieA!J:J,SerieA!K:K),"-")</f>
        <v>-</v>
      </c>
    </row>
    <row r="753" spans="1:13" x14ac:dyDescent="0.35">
      <c r="A753" s="3">
        <f t="shared" si="41"/>
        <v>46019</v>
      </c>
      <c r="B753" s="5">
        <f t="shared" si="44"/>
        <v>7</v>
      </c>
      <c r="C753" s="9">
        <f t="shared" si="42"/>
        <v>752</v>
      </c>
      <c r="D753" s="6" t="str" cm="1">
        <f t="array" ref="D753">IFERROR(INDEX(F753:M753, MATCH(TRUE, F753:M753&lt;&gt;"-",0)),"")</f>
        <v/>
      </c>
      <c r="E753" s="6" t="str">
        <f t="shared" si="43"/>
        <v/>
      </c>
      <c r="F753" s="1" t="str">
        <f>IFERROR(_xlfn.XLOOKUP(C753,Champions!J:J,Champions!K:K),"-")</f>
        <v>-</v>
      </c>
      <c r="G753" s="1" t="str">
        <f>IFERROR(_xlfn.XLOOKUP($C753,EuropaL!J:J,EuropaL!K:K),"-")</f>
        <v>-</v>
      </c>
      <c r="H753" s="1" t="str">
        <f>IFERROR(_xlfn.XLOOKUP($C753,WC!J:J,WC!K:K),"-")</f>
        <v>-</v>
      </c>
      <c r="I753" s="1" t="str">
        <f>IFERROR(_xlfn.XLOOKUP($C753,EURO!J:J,EURO!K:K),"-")</f>
        <v>-</v>
      </c>
      <c r="J753" s="1" t="str">
        <f>IFERROR(_xlfn.XLOOKUP($C753,Other!J:J,Other!K:K),"-")</f>
        <v>-</v>
      </c>
      <c r="K753" s="1" t="str">
        <f>IFERROR(_xlfn.XLOOKUP($C753,Premier!J:J,Premier!K:K),"-")</f>
        <v>-</v>
      </c>
      <c r="L753" s="1" t="str">
        <f>IFERROR(_xlfn.XLOOKUP($C753,LaLiga!K:K,LaLiga!L:L),"-")</f>
        <v>-</v>
      </c>
      <c r="M753" s="1" t="str">
        <f>IFERROR(_xlfn.XLOOKUP($C753,SerieA!J:J,SerieA!K:K),"-")</f>
        <v>-</v>
      </c>
    </row>
    <row r="754" spans="1:13" x14ac:dyDescent="0.35">
      <c r="A754" s="3">
        <f t="shared" si="41"/>
        <v>46020</v>
      </c>
      <c r="B754" s="5">
        <f t="shared" si="44"/>
        <v>1</v>
      </c>
      <c r="C754" s="9">
        <f t="shared" si="42"/>
        <v>753</v>
      </c>
      <c r="D754" s="6" t="str" cm="1">
        <f t="array" ref="D754">IFERROR(INDEX(F754:M754, MATCH(TRUE, F754:M754&lt;&gt;"-",0)),"")</f>
        <v/>
      </c>
      <c r="E754" s="6" t="str">
        <f t="shared" si="43"/>
        <v/>
      </c>
      <c r="F754" s="1" t="str">
        <f>IFERROR(_xlfn.XLOOKUP(C754,Champions!J:J,Champions!K:K),"-")</f>
        <v>-</v>
      </c>
      <c r="G754" s="1" t="str">
        <f>IFERROR(_xlfn.XLOOKUP($C754,EuropaL!J:J,EuropaL!K:K),"-")</f>
        <v>-</v>
      </c>
      <c r="H754" s="1" t="str">
        <f>IFERROR(_xlfn.XLOOKUP($C754,WC!J:J,WC!K:K),"-")</f>
        <v>-</v>
      </c>
      <c r="I754" s="1" t="str">
        <f>IFERROR(_xlfn.XLOOKUP($C754,EURO!J:J,EURO!K:K),"-")</f>
        <v>-</v>
      </c>
      <c r="J754" s="1" t="str">
        <f>IFERROR(_xlfn.XLOOKUP($C754,Other!J:J,Other!K:K),"-")</f>
        <v>-</v>
      </c>
      <c r="K754" s="1" t="str">
        <f>IFERROR(_xlfn.XLOOKUP($C754,Premier!J:J,Premier!K:K),"-")</f>
        <v>-</v>
      </c>
      <c r="L754" s="1" t="str">
        <f>IFERROR(_xlfn.XLOOKUP($C754,LaLiga!K:K,LaLiga!L:L),"-")</f>
        <v>-</v>
      </c>
      <c r="M754" s="1" t="str">
        <f>IFERROR(_xlfn.XLOOKUP($C754,SerieA!J:J,SerieA!K:K),"-")</f>
        <v>-</v>
      </c>
    </row>
    <row r="755" spans="1:13" x14ac:dyDescent="0.35">
      <c r="A755" s="3">
        <f t="shared" si="41"/>
        <v>46021</v>
      </c>
      <c r="B755" s="5">
        <f t="shared" si="44"/>
        <v>2</v>
      </c>
      <c r="C755" s="9">
        <f t="shared" si="42"/>
        <v>754</v>
      </c>
      <c r="D755" s="6" t="str" cm="1">
        <f t="array" ref="D755">IFERROR(INDEX(F755:M755, MATCH(TRUE, F755:M755&lt;&gt;"-",0)),"")</f>
        <v/>
      </c>
      <c r="E755" s="6" t="str">
        <f t="shared" si="43"/>
        <v/>
      </c>
      <c r="F755" s="1" t="str">
        <f>IFERROR(_xlfn.XLOOKUP(C755,Champions!J:J,Champions!K:K),"-")</f>
        <v>-</v>
      </c>
      <c r="G755" s="1" t="str">
        <f>IFERROR(_xlfn.XLOOKUP($C755,EuropaL!J:J,EuropaL!K:K),"-")</f>
        <v>-</v>
      </c>
      <c r="H755" s="1" t="str">
        <f>IFERROR(_xlfn.XLOOKUP($C755,WC!J:J,WC!K:K),"-")</f>
        <v>-</v>
      </c>
      <c r="I755" s="1" t="str">
        <f>IFERROR(_xlfn.XLOOKUP($C755,EURO!J:J,EURO!K:K),"-")</f>
        <v>-</v>
      </c>
      <c r="J755" s="1" t="str">
        <f>IFERROR(_xlfn.XLOOKUP($C755,Other!J:J,Other!K:K),"-")</f>
        <v>-</v>
      </c>
      <c r="K755" s="1" t="str">
        <f>IFERROR(_xlfn.XLOOKUP($C755,Premier!J:J,Premier!K:K),"-")</f>
        <v>-</v>
      </c>
      <c r="L755" s="1" t="str">
        <f>IFERROR(_xlfn.XLOOKUP($C755,LaLiga!K:K,LaLiga!L:L),"-")</f>
        <v>-</v>
      </c>
      <c r="M755" s="1" t="str">
        <f>IFERROR(_xlfn.XLOOKUP($C755,SerieA!J:J,SerieA!K:K),"-")</f>
        <v>-</v>
      </c>
    </row>
    <row r="756" spans="1:13" x14ac:dyDescent="0.35">
      <c r="A756" s="3">
        <f t="shared" si="41"/>
        <v>46022</v>
      </c>
      <c r="B756" s="5">
        <f t="shared" si="44"/>
        <v>3</v>
      </c>
      <c r="C756" s="9">
        <f t="shared" si="42"/>
        <v>755</v>
      </c>
      <c r="D756" s="6" t="str" cm="1">
        <f t="array" ref="D756">IFERROR(INDEX(F756:M756, MATCH(TRUE, F756:M756&lt;&gt;"-",0)),"")</f>
        <v/>
      </c>
      <c r="E756" s="6" t="str">
        <f t="shared" si="43"/>
        <v/>
      </c>
      <c r="F756" s="1" t="str">
        <f>IFERROR(_xlfn.XLOOKUP(C756,Champions!J:J,Champions!K:K),"-")</f>
        <v>-</v>
      </c>
      <c r="G756" s="1" t="str">
        <f>IFERROR(_xlfn.XLOOKUP($C756,EuropaL!J:J,EuropaL!K:K),"-")</f>
        <v>-</v>
      </c>
      <c r="H756" s="1" t="str">
        <f>IFERROR(_xlfn.XLOOKUP($C756,WC!J:J,WC!K:K),"-")</f>
        <v>-</v>
      </c>
      <c r="I756" s="1" t="str">
        <f>IFERROR(_xlfn.XLOOKUP($C756,EURO!J:J,EURO!K:K),"-")</f>
        <v>-</v>
      </c>
      <c r="J756" s="1" t="str">
        <f>IFERROR(_xlfn.XLOOKUP($C756,Other!J:J,Other!K:K),"-")</f>
        <v>-</v>
      </c>
      <c r="K756" s="1" t="str">
        <f>IFERROR(_xlfn.XLOOKUP($C756,Premier!J:J,Premier!K:K),"-")</f>
        <v>-</v>
      </c>
      <c r="L756" s="1" t="str">
        <f>IFERROR(_xlfn.XLOOKUP($C756,LaLiga!K:K,LaLiga!L:L),"-")</f>
        <v>-</v>
      </c>
      <c r="M756" s="1" t="str">
        <f>IFERROR(_xlfn.XLOOKUP($C756,SerieA!J:J,SerieA!K:K),"-")</f>
        <v>-</v>
      </c>
    </row>
    <row r="757" spans="1:13" x14ac:dyDescent="0.35">
      <c r="A757" s="3">
        <f t="shared" si="41"/>
        <v>46023</v>
      </c>
      <c r="B757" s="5">
        <f t="shared" si="44"/>
        <v>4</v>
      </c>
      <c r="C757" s="9">
        <f t="shared" si="42"/>
        <v>756</v>
      </c>
      <c r="D757" s="6" t="str" cm="1">
        <f t="array" ref="D757">IFERROR(INDEX(F757:M757, MATCH(TRUE, F757:M757&lt;&gt;"-",0)),"")</f>
        <v/>
      </c>
      <c r="E757" s="6" t="str">
        <f t="shared" si="43"/>
        <v/>
      </c>
      <c r="F757" s="1" t="str">
        <f>IFERROR(_xlfn.XLOOKUP(C757,Champions!J:J,Champions!K:K),"-")</f>
        <v>-</v>
      </c>
      <c r="G757" s="1" t="str">
        <f>IFERROR(_xlfn.XLOOKUP($C757,EuropaL!J:J,EuropaL!K:K),"-")</f>
        <v>-</v>
      </c>
      <c r="H757" s="1" t="str">
        <f>IFERROR(_xlfn.XLOOKUP($C757,WC!J:J,WC!K:K),"-")</f>
        <v>-</v>
      </c>
      <c r="I757" s="1" t="str">
        <f>IFERROR(_xlfn.XLOOKUP($C757,EURO!J:J,EURO!K:K),"-")</f>
        <v>-</v>
      </c>
      <c r="J757" s="1" t="str">
        <f>IFERROR(_xlfn.XLOOKUP($C757,Other!J:J,Other!K:K),"-")</f>
        <v>-</v>
      </c>
      <c r="K757" s="1" t="str">
        <f>IFERROR(_xlfn.XLOOKUP($C757,Premier!J:J,Premier!K:K),"-")</f>
        <v>-</v>
      </c>
      <c r="L757" s="1" t="str">
        <f>IFERROR(_xlfn.XLOOKUP($C757,LaLiga!K:K,LaLiga!L:L),"-")</f>
        <v>-</v>
      </c>
      <c r="M757" s="1" t="str">
        <f>IFERROR(_xlfn.XLOOKUP($C757,SerieA!J:J,SerieA!K:K),"-")</f>
        <v>-</v>
      </c>
    </row>
    <row r="758" spans="1:13" x14ac:dyDescent="0.35">
      <c r="A758" s="3">
        <f t="shared" si="41"/>
        <v>46024</v>
      </c>
      <c r="B758" s="5">
        <f t="shared" si="44"/>
        <v>5</v>
      </c>
      <c r="C758" s="9">
        <f t="shared" si="42"/>
        <v>757</v>
      </c>
      <c r="D758" s="6" t="str" cm="1">
        <f t="array" ref="D758">IFERROR(INDEX(F758:M758, MATCH(TRUE, F758:M758&lt;&gt;"-",0)),"")</f>
        <v/>
      </c>
      <c r="E758" s="6" t="str">
        <f t="shared" si="43"/>
        <v/>
      </c>
      <c r="F758" s="1" t="str">
        <f>IFERROR(_xlfn.XLOOKUP(C758,Champions!J:J,Champions!K:K),"-")</f>
        <v>-</v>
      </c>
      <c r="G758" s="1" t="str">
        <f>IFERROR(_xlfn.XLOOKUP($C758,EuropaL!J:J,EuropaL!K:K),"-")</f>
        <v>-</v>
      </c>
      <c r="H758" s="1" t="str">
        <f>IFERROR(_xlfn.XLOOKUP($C758,WC!J:J,WC!K:K),"-")</f>
        <v>-</v>
      </c>
      <c r="I758" s="1" t="str">
        <f>IFERROR(_xlfn.XLOOKUP($C758,EURO!J:J,EURO!K:K),"-")</f>
        <v>-</v>
      </c>
      <c r="J758" s="1" t="str">
        <f>IFERROR(_xlfn.XLOOKUP($C758,Other!J:J,Other!K:K),"-")</f>
        <v>-</v>
      </c>
      <c r="K758" s="1" t="str">
        <f>IFERROR(_xlfn.XLOOKUP($C758,Premier!J:J,Premier!K:K),"-")</f>
        <v>-</v>
      </c>
      <c r="L758" s="1" t="str">
        <f>IFERROR(_xlfn.XLOOKUP($C758,LaLiga!K:K,LaLiga!L:L),"-")</f>
        <v>-</v>
      </c>
      <c r="M758" s="1" t="str">
        <f>IFERROR(_xlfn.XLOOKUP($C758,SerieA!J:J,SerieA!K:K),"-")</f>
        <v>-</v>
      </c>
    </row>
    <row r="759" spans="1:13" x14ac:dyDescent="0.35">
      <c r="A759" s="3">
        <f t="shared" si="41"/>
        <v>46025</v>
      </c>
      <c r="B759" s="5">
        <f t="shared" si="44"/>
        <v>6</v>
      </c>
      <c r="C759" s="9">
        <f t="shared" si="42"/>
        <v>758</v>
      </c>
      <c r="D759" s="6" t="str" cm="1">
        <f t="array" ref="D759">IFERROR(INDEX(F759:M759, MATCH(TRUE, F759:M759&lt;&gt;"-",0)),"")</f>
        <v/>
      </c>
      <c r="E759" s="6" t="str">
        <f t="shared" si="43"/>
        <v/>
      </c>
      <c r="F759" s="1" t="str">
        <f>IFERROR(_xlfn.XLOOKUP(C759,Champions!J:J,Champions!K:K),"-")</f>
        <v>-</v>
      </c>
      <c r="G759" s="1" t="str">
        <f>IFERROR(_xlfn.XLOOKUP($C759,EuropaL!J:J,EuropaL!K:K),"-")</f>
        <v>-</v>
      </c>
      <c r="H759" s="1" t="str">
        <f>IFERROR(_xlfn.XLOOKUP($C759,WC!J:J,WC!K:K),"-")</f>
        <v>-</v>
      </c>
      <c r="I759" s="1" t="str">
        <f>IFERROR(_xlfn.XLOOKUP($C759,EURO!J:J,EURO!K:K),"-")</f>
        <v>-</v>
      </c>
      <c r="J759" s="1" t="str">
        <f>IFERROR(_xlfn.XLOOKUP($C759,Other!J:J,Other!K:K),"-")</f>
        <v>-</v>
      </c>
      <c r="K759" s="1" t="str">
        <f>IFERROR(_xlfn.XLOOKUP($C759,Premier!J:J,Premier!K:K),"-")</f>
        <v>-</v>
      </c>
      <c r="L759" s="1" t="str">
        <f>IFERROR(_xlfn.XLOOKUP($C759,LaLiga!K:K,LaLiga!L:L),"-")</f>
        <v>-</v>
      </c>
      <c r="M759" s="1" t="str">
        <f>IFERROR(_xlfn.XLOOKUP($C759,SerieA!J:J,SerieA!K:K),"-")</f>
        <v>-</v>
      </c>
    </row>
    <row r="760" spans="1:13" x14ac:dyDescent="0.35">
      <c r="A760" s="3">
        <f t="shared" si="41"/>
        <v>46026</v>
      </c>
      <c r="B760" s="5">
        <f t="shared" si="44"/>
        <v>7</v>
      </c>
      <c r="C760" s="9">
        <f t="shared" si="42"/>
        <v>759</v>
      </c>
      <c r="D760" s="6" t="str" cm="1">
        <f t="array" ref="D760">IFERROR(INDEX(F760:M760, MATCH(TRUE, F760:M760&lt;&gt;"-",0)),"")</f>
        <v/>
      </c>
      <c r="E760" s="6" t="str">
        <f t="shared" si="43"/>
        <v/>
      </c>
      <c r="F760" s="1" t="str">
        <f>IFERROR(_xlfn.XLOOKUP(C760,Champions!J:J,Champions!K:K),"-")</f>
        <v>-</v>
      </c>
      <c r="G760" s="1" t="str">
        <f>IFERROR(_xlfn.XLOOKUP($C760,EuropaL!J:J,EuropaL!K:K),"-")</f>
        <v>-</v>
      </c>
      <c r="H760" s="1" t="str">
        <f>IFERROR(_xlfn.XLOOKUP($C760,WC!J:J,WC!K:K),"-")</f>
        <v>-</v>
      </c>
      <c r="I760" s="1" t="str">
        <f>IFERROR(_xlfn.XLOOKUP($C760,EURO!J:J,EURO!K:K),"-")</f>
        <v>-</v>
      </c>
      <c r="J760" s="1" t="str">
        <f>IFERROR(_xlfn.XLOOKUP($C760,Other!J:J,Other!K:K),"-")</f>
        <v>-</v>
      </c>
      <c r="K760" s="1" t="str">
        <f>IFERROR(_xlfn.XLOOKUP($C760,Premier!J:J,Premier!K:K),"-")</f>
        <v>-</v>
      </c>
      <c r="L760" s="1" t="str">
        <f>IFERROR(_xlfn.XLOOKUP($C760,LaLiga!K:K,LaLiga!L:L),"-")</f>
        <v>-</v>
      </c>
      <c r="M760" s="1" t="str">
        <f>IFERROR(_xlfn.XLOOKUP($C760,SerieA!J:J,SerieA!K:K),"-")</f>
        <v>-</v>
      </c>
    </row>
    <row r="761" spans="1:13" x14ac:dyDescent="0.35">
      <c r="A761" s="3">
        <f t="shared" si="41"/>
        <v>46027</v>
      </c>
      <c r="B761" s="5">
        <f t="shared" si="44"/>
        <v>1</v>
      </c>
      <c r="C761" s="9">
        <f t="shared" si="42"/>
        <v>760</v>
      </c>
      <c r="D761" s="6" t="str" cm="1">
        <f t="array" ref="D761">IFERROR(INDEX(F761:M761, MATCH(TRUE, F761:M761&lt;&gt;"-",0)),"")</f>
        <v/>
      </c>
      <c r="E761" s="6" t="str">
        <f t="shared" si="43"/>
        <v/>
      </c>
      <c r="F761" s="1" t="str">
        <f>IFERROR(_xlfn.XLOOKUP(C761,Champions!J:J,Champions!K:K),"-")</f>
        <v>-</v>
      </c>
      <c r="G761" s="1" t="str">
        <f>IFERROR(_xlfn.XLOOKUP($C761,EuropaL!J:J,EuropaL!K:K),"-")</f>
        <v>-</v>
      </c>
      <c r="H761" s="1" t="str">
        <f>IFERROR(_xlfn.XLOOKUP($C761,WC!J:J,WC!K:K),"-")</f>
        <v>-</v>
      </c>
      <c r="I761" s="1" t="str">
        <f>IFERROR(_xlfn.XLOOKUP($C761,EURO!J:J,EURO!K:K),"-")</f>
        <v>-</v>
      </c>
      <c r="J761" s="1" t="str">
        <f>IFERROR(_xlfn.XLOOKUP($C761,Other!J:J,Other!K:K),"-")</f>
        <v>-</v>
      </c>
      <c r="K761" s="1" t="str">
        <f>IFERROR(_xlfn.XLOOKUP($C761,Premier!J:J,Premier!K:K),"-")</f>
        <v>-</v>
      </c>
      <c r="L761" s="1" t="str">
        <f>IFERROR(_xlfn.XLOOKUP($C761,LaLiga!K:K,LaLiga!L:L),"-")</f>
        <v>-</v>
      </c>
      <c r="M761" s="1" t="str">
        <f>IFERROR(_xlfn.XLOOKUP($C761,SerieA!J:J,SerieA!K:K),"-")</f>
        <v>-</v>
      </c>
    </row>
    <row r="762" spans="1:13" x14ac:dyDescent="0.35">
      <c r="A762" s="3">
        <f t="shared" si="41"/>
        <v>46028</v>
      </c>
      <c r="B762" s="5">
        <f t="shared" si="44"/>
        <v>2</v>
      </c>
      <c r="C762" s="9">
        <f t="shared" si="42"/>
        <v>761</v>
      </c>
      <c r="D762" s="6" t="str" cm="1">
        <f t="array" ref="D762">IFERROR(INDEX(F762:M762, MATCH(TRUE, F762:M762&lt;&gt;"-",0)),"")</f>
        <v/>
      </c>
      <c r="E762" s="6" t="str">
        <f t="shared" si="43"/>
        <v/>
      </c>
      <c r="F762" s="1" t="str">
        <f>IFERROR(_xlfn.XLOOKUP(C762,Champions!J:J,Champions!K:K),"-")</f>
        <v>-</v>
      </c>
      <c r="G762" s="1" t="str">
        <f>IFERROR(_xlfn.XLOOKUP($C762,EuropaL!J:J,EuropaL!K:K),"-")</f>
        <v>-</v>
      </c>
      <c r="H762" s="1" t="str">
        <f>IFERROR(_xlfn.XLOOKUP($C762,WC!J:J,WC!K:K),"-")</f>
        <v>-</v>
      </c>
      <c r="I762" s="1" t="str">
        <f>IFERROR(_xlfn.XLOOKUP($C762,EURO!J:J,EURO!K:K),"-")</f>
        <v>-</v>
      </c>
      <c r="J762" s="1" t="str">
        <f>IFERROR(_xlfn.XLOOKUP($C762,Other!J:J,Other!K:K),"-")</f>
        <v>-</v>
      </c>
      <c r="K762" s="1" t="str">
        <f>IFERROR(_xlfn.XLOOKUP($C762,Premier!J:J,Premier!K:K),"-")</f>
        <v>-</v>
      </c>
      <c r="L762" s="1" t="str">
        <f>IFERROR(_xlfn.XLOOKUP($C762,LaLiga!K:K,LaLiga!L:L),"-")</f>
        <v>-</v>
      </c>
      <c r="M762" s="1" t="str">
        <f>IFERROR(_xlfn.XLOOKUP($C762,SerieA!J:J,SerieA!K:K),"-")</f>
        <v>-</v>
      </c>
    </row>
    <row r="763" spans="1:13" x14ac:dyDescent="0.35">
      <c r="A763" s="3">
        <f t="shared" si="41"/>
        <v>46029</v>
      </c>
      <c r="B763" s="5">
        <f t="shared" si="44"/>
        <v>3</v>
      </c>
      <c r="C763" s="9">
        <f t="shared" si="42"/>
        <v>762</v>
      </c>
      <c r="D763" s="6" t="str" cm="1">
        <f t="array" ref="D763">IFERROR(INDEX(F763:M763, MATCH(TRUE, F763:M763&lt;&gt;"-",0)),"")</f>
        <v/>
      </c>
      <c r="E763" s="6" t="str">
        <f t="shared" si="43"/>
        <v/>
      </c>
      <c r="F763" s="1" t="str">
        <f>IFERROR(_xlfn.XLOOKUP(C763,Champions!J:J,Champions!K:K),"-")</f>
        <v>-</v>
      </c>
      <c r="G763" s="1" t="str">
        <f>IFERROR(_xlfn.XLOOKUP($C763,EuropaL!J:J,EuropaL!K:K),"-")</f>
        <v>-</v>
      </c>
      <c r="H763" s="1" t="str">
        <f>IFERROR(_xlfn.XLOOKUP($C763,WC!J:J,WC!K:K),"-")</f>
        <v>-</v>
      </c>
      <c r="I763" s="1" t="str">
        <f>IFERROR(_xlfn.XLOOKUP($C763,EURO!J:J,EURO!K:K),"-")</f>
        <v>-</v>
      </c>
      <c r="J763" s="1" t="str">
        <f>IFERROR(_xlfn.XLOOKUP($C763,Other!J:J,Other!K:K),"-")</f>
        <v>-</v>
      </c>
      <c r="K763" s="1" t="str">
        <f>IFERROR(_xlfn.XLOOKUP($C763,Premier!J:J,Premier!K:K),"-")</f>
        <v>-</v>
      </c>
      <c r="L763" s="1" t="str">
        <f>IFERROR(_xlfn.XLOOKUP($C763,LaLiga!K:K,LaLiga!L:L),"-")</f>
        <v>-</v>
      </c>
      <c r="M763" s="1" t="str">
        <f>IFERROR(_xlfn.XLOOKUP($C763,SerieA!J:J,SerieA!K:K),"-")</f>
        <v>-</v>
      </c>
    </row>
    <row r="764" spans="1:13" x14ac:dyDescent="0.35">
      <c r="A764" s="3">
        <f t="shared" si="41"/>
        <v>46030</v>
      </c>
      <c r="B764" s="5">
        <f t="shared" si="44"/>
        <v>4</v>
      </c>
      <c r="C764" s="9">
        <f t="shared" si="42"/>
        <v>763</v>
      </c>
      <c r="D764" s="6" t="str" cm="1">
        <f t="array" ref="D764">IFERROR(INDEX(F764:M764, MATCH(TRUE, F764:M764&lt;&gt;"-",0)),"")</f>
        <v/>
      </c>
      <c r="E764" s="6" t="str">
        <f t="shared" si="43"/>
        <v/>
      </c>
      <c r="F764" s="1" t="str">
        <f>IFERROR(_xlfn.XLOOKUP(C764,Champions!J:J,Champions!K:K),"-")</f>
        <v>-</v>
      </c>
      <c r="G764" s="1" t="str">
        <f>IFERROR(_xlfn.XLOOKUP($C764,EuropaL!J:J,EuropaL!K:K),"-")</f>
        <v>-</v>
      </c>
      <c r="H764" s="1" t="str">
        <f>IFERROR(_xlfn.XLOOKUP($C764,WC!J:J,WC!K:K),"-")</f>
        <v>-</v>
      </c>
      <c r="I764" s="1" t="str">
        <f>IFERROR(_xlfn.XLOOKUP($C764,EURO!J:J,EURO!K:K),"-")</f>
        <v>-</v>
      </c>
      <c r="J764" s="1" t="str">
        <f>IFERROR(_xlfn.XLOOKUP($C764,Other!J:J,Other!K:K),"-")</f>
        <v>-</v>
      </c>
      <c r="K764" s="1" t="str">
        <f>IFERROR(_xlfn.XLOOKUP($C764,Premier!J:J,Premier!K:K),"-")</f>
        <v>-</v>
      </c>
      <c r="L764" s="1" t="str">
        <f>IFERROR(_xlfn.XLOOKUP($C764,LaLiga!K:K,LaLiga!L:L),"-")</f>
        <v>-</v>
      </c>
      <c r="M764" s="1" t="str">
        <f>IFERROR(_xlfn.XLOOKUP($C764,SerieA!J:J,SerieA!K:K),"-")</f>
        <v>-</v>
      </c>
    </row>
    <row r="765" spans="1:13" x14ac:dyDescent="0.35">
      <c r="A765" s="3">
        <f t="shared" si="41"/>
        <v>46031</v>
      </c>
      <c r="B765" s="5">
        <f t="shared" si="44"/>
        <v>5</v>
      </c>
      <c r="C765" s="9">
        <f t="shared" si="42"/>
        <v>764</v>
      </c>
      <c r="D765" s="6" t="str" cm="1">
        <f t="array" ref="D765">IFERROR(INDEX(F765:M765, MATCH(TRUE, F765:M765&lt;&gt;"-",0)),"")</f>
        <v/>
      </c>
      <c r="E765" s="6" t="str">
        <f t="shared" si="43"/>
        <v/>
      </c>
      <c r="F765" s="1" t="str">
        <f>IFERROR(_xlfn.XLOOKUP(C765,Champions!J:J,Champions!K:K),"-")</f>
        <v>-</v>
      </c>
      <c r="G765" s="1" t="str">
        <f>IFERROR(_xlfn.XLOOKUP($C765,EuropaL!J:J,EuropaL!K:K),"-")</f>
        <v>-</v>
      </c>
      <c r="H765" s="1" t="str">
        <f>IFERROR(_xlfn.XLOOKUP($C765,WC!J:J,WC!K:K),"-")</f>
        <v>-</v>
      </c>
      <c r="I765" s="1" t="str">
        <f>IFERROR(_xlfn.XLOOKUP($C765,EURO!J:J,EURO!K:K),"-")</f>
        <v>-</v>
      </c>
      <c r="J765" s="1" t="str">
        <f>IFERROR(_xlfn.XLOOKUP($C765,Other!J:J,Other!K:K),"-")</f>
        <v>-</v>
      </c>
      <c r="K765" s="1" t="str">
        <f>IFERROR(_xlfn.XLOOKUP($C765,Premier!J:J,Premier!K:K),"-")</f>
        <v>-</v>
      </c>
      <c r="L765" s="1" t="str">
        <f>IFERROR(_xlfn.XLOOKUP($C765,LaLiga!K:K,LaLiga!L:L),"-")</f>
        <v>-</v>
      </c>
      <c r="M765" s="1" t="str">
        <f>IFERROR(_xlfn.XLOOKUP($C765,SerieA!J:J,SerieA!K:K),"-")</f>
        <v>-</v>
      </c>
    </row>
    <row r="766" spans="1:13" x14ac:dyDescent="0.35">
      <c r="A766" s="3">
        <f t="shared" si="41"/>
        <v>46032</v>
      </c>
      <c r="B766" s="5">
        <f t="shared" si="44"/>
        <v>6</v>
      </c>
      <c r="C766" s="9">
        <f t="shared" si="42"/>
        <v>765</v>
      </c>
      <c r="D766" s="6" t="str" cm="1">
        <f t="array" ref="D766">IFERROR(INDEX(F766:M766, MATCH(TRUE, F766:M766&lt;&gt;"-",0)),"")</f>
        <v/>
      </c>
      <c r="E766" s="6" t="str">
        <f t="shared" si="43"/>
        <v/>
      </c>
      <c r="F766" s="1" t="str">
        <f>IFERROR(_xlfn.XLOOKUP(C766,Champions!J:J,Champions!K:K),"-")</f>
        <v>-</v>
      </c>
      <c r="G766" s="1" t="str">
        <f>IFERROR(_xlfn.XLOOKUP($C766,EuropaL!J:J,EuropaL!K:K),"-")</f>
        <v>-</v>
      </c>
      <c r="H766" s="1" t="str">
        <f>IFERROR(_xlfn.XLOOKUP($C766,WC!J:J,WC!K:K),"-")</f>
        <v>-</v>
      </c>
      <c r="I766" s="1" t="str">
        <f>IFERROR(_xlfn.XLOOKUP($C766,EURO!J:J,EURO!K:K),"-")</f>
        <v>-</v>
      </c>
      <c r="J766" s="1" t="str">
        <f>IFERROR(_xlfn.XLOOKUP($C766,Other!J:J,Other!K:K),"-")</f>
        <v>-</v>
      </c>
      <c r="K766" s="1" t="str">
        <f>IFERROR(_xlfn.XLOOKUP($C766,Premier!J:J,Premier!K:K),"-")</f>
        <v>-</v>
      </c>
      <c r="L766" s="1" t="str">
        <f>IFERROR(_xlfn.XLOOKUP($C766,LaLiga!K:K,LaLiga!L:L),"-")</f>
        <v>-</v>
      </c>
      <c r="M766" s="1" t="str">
        <f>IFERROR(_xlfn.XLOOKUP($C766,SerieA!J:J,SerieA!K:K),"-")</f>
        <v>-</v>
      </c>
    </row>
    <row r="767" spans="1:13" x14ac:dyDescent="0.35">
      <c r="A767" s="3">
        <f t="shared" si="41"/>
        <v>46033</v>
      </c>
      <c r="B767" s="5">
        <f t="shared" si="44"/>
        <v>7</v>
      </c>
      <c r="C767" s="9">
        <f t="shared" si="42"/>
        <v>766</v>
      </c>
      <c r="D767" s="6" t="str" cm="1">
        <f t="array" ref="D767">IFERROR(INDEX(F767:M767, MATCH(TRUE, F767:M767&lt;&gt;"-",0)),"")</f>
        <v/>
      </c>
      <c r="E767" s="6" t="str">
        <f t="shared" si="43"/>
        <v/>
      </c>
      <c r="F767" s="1" t="str">
        <f>IFERROR(_xlfn.XLOOKUP(C767,Champions!J:J,Champions!K:K),"-")</f>
        <v>-</v>
      </c>
      <c r="G767" s="1" t="str">
        <f>IFERROR(_xlfn.XLOOKUP($C767,EuropaL!J:J,EuropaL!K:K),"-")</f>
        <v>-</v>
      </c>
      <c r="H767" s="1" t="str">
        <f>IFERROR(_xlfn.XLOOKUP($C767,WC!J:J,WC!K:K),"-")</f>
        <v>-</v>
      </c>
      <c r="I767" s="1" t="str">
        <f>IFERROR(_xlfn.XLOOKUP($C767,EURO!J:J,EURO!K:K),"-")</f>
        <v>-</v>
      </c>
      <c r="J767" s="1" t="str">
        <f>IFERROR(_xlfn.XLOOKUP($C767,Other!J:J,Other!K:K),"-")</f>
        <v>-</v>
      </c>
      <c r="K767" s="1" t="str">
        <f>IFERROR(_xlfn.XLOOKUP($C767,Premier!J:J,Premier!K:K),"-")</f>
        <v>-</v>
      </c>
      <c r="L767" s="1" t="str">
        <f>IFERROR(_xlfn.XLOOKUP($C767,LaLiga!K:K,LaLiga!L:L),"-")</f>
        <v>-</v>
      </c>
      <c r="M767" s="1" t="str">
        <f>IFERROR(_xlfn.XLOOKUP($C767,SerieA!J:J,SerieA!K:K),"-")</f>
        <v>-</v>
      </c>
    </row>
    <row r="768" spans="1:13" x14ac:dyDescent="0.35">
      <c r="A768" s="3">
        <f t="shared" si="41"/>
        <v>46034</v>
      </c>
      <c r="B768" s="5">
        <f t="shared" si="44"/>
        <v>1</v>
      </c>
      <c r="C768" s="9">
        <f t="shared" si="42"/>
        <v>767</v>
      </c>
      <c r="D768" s="6" t="str" cm="1">
        <f t="array" ref="D768">IFERROR(INDEX(F768:M768, MATCH(TRUE, F768:M768&lt;&gt;"-",0)),"")</f>
        <v/>
      </c>
      <c r="E768" s="6" t="str">
        <f t="shared" si="43"/>
        <v/>
      </c>
      <c r="F768" s="1" t="str">
        <f>IFERROR(_xlfn.XLOOKUP(C768,Champions!J:J,Champions!K:K),"-")</f>
        <v>-</v>
      </c>
      <c r="G768" s="1" t="str">
        <f>IFERROR(_xlfn.XLOOKUP($C768,EuropaL!J:J,EuropaL!K:K),"-")</f>
        <v>-</v>
      </c>
      <c r="H768" s="1" t="str">
        <f>IFERROR(_xlfn.XLOOKUP($C768,WC!J:J,WC!K:K),"-")</f>
        <v>-</v>
      </c>
      <c r="I768" s="1" t="str">
        <f>IFERROR(_xlfn.XLOOKUP($C768,EURO!J:J,EURO!K:K),"-")</f>
        <v>-</v>
      </c>
      <c r="J768" s="1" t="str">
        <f>IFERROR(_xlfn.XLOOKUP($C768,Other!J:J,Other!K:K),"-")</f>
        <v>-</v>
      </c>
      <c r="K768" s="1" t="str">
        <f>IFERROR(_xlfn.XLOOKUP($C768,Premier!J:J,Premier!K:K),"-")</f>
        <v>-</v>
      </c>
      <c r="L768" s="1" t="str">
        <f>IFERROR(_xlfn.XLOOKUP($C768,LaLiga!K:K,LaLiga!L:L),"-")</f>
        <v>-</v>
      </c>
      <c r="M768" s="1" t="str">
        <f>IFERROR(_xlfn.XLOOKUP($C768,SerieA!J:J,SerieA!K:K),"-")</f>
        <v>-</v>
      </c>
    </row>
    <row r="769" spans="1:13" x14ac:dyDescent="0.35">
      <c r="A769" s="3">
        <f t="shared" si="41"/>
        <v>46035</v>
      </c>
      <c r="B769" s="5">
        <f t="shared" si="44"/>
        <v>2</v>
      </c>
      <c r="C769" s="9">
        <f t="shared" si="42"/>
        <v>768</v>
      </c>
      <c r="D769" s="6" t="str" cm="1">
        <f t="array" ref="D769">IFERROR(INDEX(F769:M769, MATCH(TRUE, F769:M769&lt;&gt;"-",0)),"")</f>
        <v/>
      </c>
      <c r="E769" s="6" t="str">
        <f t="shared" si="43"/>
        <v/>
      </c>
      <c r="F769" s="1" t="str">
        <f>IFERROR(_xlfn.XLOOKUP(C769,Champions!J:J,Champions!K:K),"-")</f>
        <v>-</v>
      </c>
      <c r="G769" s="1" t="str">
        <f>IFERROR(_xlfn.XLOOKUP($C769,EuropaL!J:J,EuropaL!K:K),"-")</f>
        <v>-</v>
      </c>
      <c r="H769" s="1" t="str">
        <f>IFERROR(_xlfn.XLOOKUP($C769,WC!J:J,WC!K:K),"-")</f>
        <v>-</v>
      </c>
      <c r="I769" s="1" t="str">
        <f>IFERROR(_xlfn.XLOOKUP($C769,EURO!J:J,EURO!K:K),"-")</f>
        <v>-</v>
      </c>
      <c r="J769" s="1" t="str">
        <f>IFERROR(_xlfn.XLOOKUP($C769,Other!J:J,Other!K:K),"-")</f>
        <v>-</v>
      </c>
      <c r="K769" s="1" t="str">
        <f>IFERROR(_xlfn.XLOOKUP($C769,Premier!J:J,Premier!K:K),"-")</f>
        <v>-</v>
      </c>
      <c r="L769" s="1" t="str">
        <f>IFERROR(_xlfn.XLOOKUP($C769,LaLiga!K:K,LaLiga!L:L),"-")</f>
        <v>-</v>
      </c>
      <c r="M769" s="1" t="str">
        <f>IFERROR(_xlfn.XLOOKUP($C769,SerieA!J:J,SerieA!K:K),"-")</f>
        <v>-</v>
      </c>
    </row>
    <row r="770" spans="1:13" x14ac:dyDescent="0.35">
      <c r="A770" s="3">
        <f t="shared" ref="A770:A877" si="45">A769+1</f>
        <v>46036</v>
      </c>
      <c r="B770" s="5">
        <f t="shared" si="44"/>
        <v>3</v>
      </c>
      <c r="C770" s="9">
        <f t="shared" ref="C770:C877" si="46">C769+1</f>
        <v>769</v>
      </c>
      <c r="D770" s="6" t="str" cm="1">
        <f t="array" ref="D770">IFERROR(INDEX(F770:M770, MATCH(TRUE, F770:M770&lt;&gt;"-",0)),"")</f>
        <v/>
      </c>
      <c r="E770" s="6" t="str">
        <f t="shared" si="43"/>
        <v/>
      </c>
      <c r="F770" s="1" t="str">
        <f>IFERROR(_xlfn.XLOOKUP(C770,Champions!J:J,Champions!K:K),"-")</f>
        <v>-</v>
      </c>
      <c r="G770" s="1" t="str">
        <f>IFERROR(_xlfn.XLOOKUP($C770,EuropaL!J:J,EuropaL!K:K),"-")</f>
        <v>-</v>
      </c>
      <c r="H770" s="1" t="str">
        <f>IFERROR(_xlfn.XLOOKUP($C770,WC!J:J,WC!K:K),"-")</f>
        <v>-</v>
      </c>
      <c r="I770" s="1" t="str">
        <f>IFERROR(_xlfn.XLOOKUP($C770,EURO!J:J,EURO!K:K),"-")</f>
        <v>-</v>
      </c>
      <c r="J770" s="1" t="str">
        <f>IFERROR(_xlfn.XLOOKUP($C770,Other!J:J,Other!K:K),"-")</f>
        <v>-</v>
      </c>
      <c r="K770" s="1" t="str">
        <f>IFERROR(_xlfn.XLOOKUP($C770,Premier!J:J,Premier!K:K),"-")</f>
        <v>-</v>
      </c>
      <c r="L770" s="1" t="str">
        <f>IFERROR(_xlfn.XLOOKUP($C770,LaLiga!K:K,LaLiga!L:L),"-")</f>
        <v>-</v>
      </c>
      <c r="M770" s="1" t="str">
        <f>IFERROR(_xlfn.XLOOKUP($C770,SerieA!J:J,SerieA!K:K),"-")</f>
        <v>-</v>
      </c>
    </row>
    <row r="771" spans="1:13" x14ac:dyDescent="0.35">
      <c r="A771" s="3">
        <f t="shared" si="45"/>
        <v>46037</v>
      </c>
      <c r="B771" s="5">
        <f t="shared" si="44"/>
        <v>4</v>
      </c>
      <c r="C771" s="9">
        <f t="shared" si="46"/>
        <v>770</v>
      </c>
      <c r="D771" s="6" t="str" cm="1">
        <f t="array" ref="D771">IFERROR(INDEX(F771:M771, MATCH(TRUE, F771:M771&lt;&gt;"-",0)),"")</f>
        <v/>
      </c>
      <c r="E771" s="6" t="str">
        <f t="shared" ref="E771:E792" si="47">SUBSTITUTE(SUBSTITUTE(SUBSTITUTE(SUBSTITUTE(SUBSTITUTE(SUBSTITUTE(SUBSTITUTE(SUBSTITUTE(D771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771" s="1" t="str">
        <f>IFERROR(_xlfn.XLOOKUP(C771,Champions!J:J,Champions!K:K),"-")</f>
        <v>-</v>
      </c>
      <c r="G771" s="1" t="str">
        <f>IFERROR(_xlfn.XLOOKUP($C771,EuropaL!J:J,EuropaL!K:K),"-")</f>
        <v>-</v>
      </c>
      <c r="H771" s="1" t="str">
        <f>IFERROR(_xlfn.XLOOKUP($C771,WC!J:J,WC!K:K),"-")</f>
        <v>-</v>
      </c>
      <c r="I771" s="1" t="str">
        <f>IFERROR(_xlfn.XLOOKUP($C771,EURO!J:J,EURO!K:K),"-")</f>
        <v>-</v>
      </c>
      <c r="J771" s="1" t="str">
        <f>IFERROR(_xlfn.XLOOKUP($C771,Other!J:J,Other!K:K),"-")</f>
        <v>-</v>
      </c>
      <c r="K771" s="1" t="str">
        <f>IFERROR(_xlfn.XLOOKUP($C771,Premier!J:J,Premier!K:K),"-")</f>
        <v>-</v>
      </c>
      <c r="L771" s="1" t="str">
        <f>IFERROR(_xlfn.XLOOKUP($C771,LaLiga!K:K,LaLiga!L:L),"-")</f>
        <v>-</v>
      </c>
      <c r="M771" s="1" t="str">
        <f>IFERROR(_xlfn.XLOOKUP($C771,SerieA!J:J,SerieA!K:K),"-")</f>
        <v>-</v>
      </c>
    </row>
    <row r="772" spans="1:13" x14ac:dyDescent="0.35">
      <c r="A772" s="3">
        <f t="shared" si="45"/>
        <v>46038</v>
      </c>
      <c r="B772" s="5">
        <f t="shared" si="44"/>
        <v>5</v>
      </c>
      <c r="C772" s="9">
        <f t="shared" si="46"/>
        <v>771</v>
      </c>
      <c r="D772" s="6" t="str" cm="1">
        <f t="array" ref="D772">IFERROR(INDEX(F772:M772, MATCH(TRUE, F772:M772&lt;&gt;"-",0)),"")</f>
        <v/>
      </c>
      <c r="E772" s="6" t="str">
        <f t="shared" si="47"/>
        <v/>
      </c>
      <c r="F772" s="1" t="str">
        <f>IFERROR(_xlfn.XLOOKUP(C772,Champions!J:J,Champions!K:K),"-")</f>
        <v>-</v>
      </c>
      <c r="G772" s="1" t="str">
        <f>IFERROR(_xlfn.XLOOKUP($C772,EuropaL!J:J,EuropaL!K:K),"-")</f>
        <v>-</v>
      </c>
      <c r="H772" s="1" t="str">
        <f>IFERROR(_xlfn.XLOOKUP($C772,WC!J:J,WC!K:K),"-")</f>
        <v>-</v>
      </c>
      <c r="I772" s="1" t="str">
        <f>IFERROR(_xlfn.XLOOKUP($C772,EURO!J:J,EURO!K:K),"-")</f>
        <v>-</v>
      </c>
      <c r="J772" s="1" t="str">
        <f>IFERROR(_xlfn.XLOOKUP($C772,Other!J:J,Other!K:K),"-")</f>
        <v>-</v>
      </c>
      <c r="K772" s="1" t="str">
        <f>IFERROR(_xlfn.XLOOKUP($C772,Premier!J:J,Premier!K:K),"-")</f>
        <v>-</v>
      </c>
      <c r="L772" s="1" t="str">
        <f>IFERROR(_xlfn.XLOOKUP($C772,LaLiga!K:K,LaLiga!L:L),"-")</f>
        <v>-</v>
      </c>
      <c r="M772" s="1" t="str">
        <f>IFERROR(_xlfn.XLOOKUP($C772,SerieA!J:J,SerieA!K:K),"-")</f>
        <v>-</v>
      </c>
    </row>
    <row r="773" spans="1:13" x14ac:dyDescent="0.35">
      <c r="A773" s="3">
        <f t="shared" si="45"/>
        <v>46039</v>
      </c>
      <c r="B773" s="5">
        <f t="shared" si="44"/>
        <v>6</v>
      </c>
      <c r="C773" s="9">
        <f t="shared" si="46"/>
        <v>772</v>
      </c>
      <c r="D773" s="6" t="str" cm="1">
        <f t="array" ref="D773">IFERROR(INDEX(F773:M773, MATCH(TRUE, F773:M773&lt;&gt;"-",0)),"")</f>
        <v/>
      </c>
      <c r="E773" s="6" t="str">
        <f t="shared" si="47"/>
        <v/>
      </c>
      <c r="F773" s="1" t="str">
        <f>IFERROR(_xlfn.XLOOKUP(C773,Champions!J:J,Champions!K:K),"-")</f>
        <v>-</v>
      </c>
      <c r="G773" s="1" t="str">
        <f>IFERROR(_xlfn.XLOOKUP($C773,EuropaL!J:J,EuropaL!K:K),"-")</f>
        <v>-</v>
      </c>
      <c r="H773" s="1" t="str">
        <f>IFERROR(_xlfn.XLOOKUP($C773,WC!J:J,WC!K:K),"-")</f>
        <v>-</v>
      </c>
      <c r="I773" s="1" t="str">
        <f>IFERROR(_xlfn.XLOOKUP($C773,EURO!J:J,EURO!K:K),"-")</f>
        <v>-</v>
      </c>
      <c r="J773" s="1" t="str">
        <f>IFERROR(_xlfn.XLOOKUP($C773,Other!J:J,Other!K:K),"-")</f>
        <v>-</v>
      </c>
      <c r="K773" s="1" t="str">
        <f>IFERROR(_xlfn.XLOOKUP($C773,Premier!J:J,Premier!K:K),"-")</f>
        <v>-</v>
      </c>
      <c r="L773" s="1" t="str">
        <f>IFERROR(_xlfn.XLOOKUP($C773,LaLiga!K:K,LaLiga!L:L),"-")</f>
        <v>-</v>
      </c>
      <c r="M773" s="1" t="str">
        <f>IFERROR(_xlfn.XLOOKUP($C773,SerieA!J:J,SerieA!K:K),"-")</f>
        <v>-</v>
      </c>
    </row>
    <row r="774" spans="1:13" x14ac:dyDescent="0.35">
      <c r="A774" s="3">
        <f t="shared" si="45"/>
        <v>46040</v>
      </c>
      <c r="B774" s="5">
        <f t="shared" si="44"/>
        <v>7</v>
      </c>
      <c r="C774" s="9">
        <f t="shared" si="46"/>
        <v>773</v>
      </c>
      <c r="D774" s="6" t="str" cm="1">
        <f t="array" ref="D774">IFERROR(INDEX(F774:M774, MATCH(TRUE, F774:M774&lt;&gt;"-",0)),"")</f>
        <v/>
      </c>
      <c r="E774" s="6" t="str">
        <f t="shared" si="47"/>
        <v/>
      </c>
      <c r="F774" s="1" t="str">
        <f>IFERROR(_xlfn.XLOOKUP(C774,Champions!J:J,Champions!K:K),"-")</f>
        <v>-</v>
      </c>
      <c r="G774" s="1" t="str">
        <f>IFERROR(_xlfn.XLOOKUP($C774,EuropaL!J:J,EuropaL!K:K),"-")</f>
        <v>-</v>
      </c>
      <c r="H774" s="1" t="str">
        <f>IFERROR(_xlfn.XLOOKUP($C774,WC!J:J,WC!K:K),"-")</f>
        <v>-</v>
      </c>
      <c r="I774" s="1" t="str">
        <f>IFERROR(_xlfn.XLOOKUP($C774,EURO!J:J,EURO!K:K),"-")</f>
        <v>-</v>
      </c>
      <c r="J774" s="1" t="str">
        <f>IFERROR(_xlfn.XLOOKUP($C774,Other!J:J,Other!K:K),"-")</f>
        <v>-</v>
      </c>
      <c r="K774" s="1" t="str">
        <f>IFERROR(_xlfn.XLOOKUP($C774,Premier!J:J,Premier!K:K),"-")</f>
        <v>-</v>
      </c>
      <c r="L774" s="1" t="str">
        <f>IFERROR(_xlfn.XLOOKUP($C774,LaLiga!K:K,LaLiga!L:L),"-")</f>
        <v>-</v>
      </c>
      <c r="M774" s="1" t="str">
        <f>IFERROR(_xlfn.XLOOKUP($C774,SerieA!J:J,SerieA!K:K),"-")</f>
        <v>-</v>
      </c>
    </row>
    <row r="775" spans="1:13" x14ac:dyDescent="0.35">
      <c r="A775" s="3">
        <f t="shared" si="45"/>
        <v>46041</v>
      </c>
      <c r="B775" s="5">
        <f t="shared" si="44"/>
        <v>1</v>
      </c>
      <c r="C775" s="9">
        <f t="shared" si="46"/>
        <v>774</v>
      </c>
      <c r="D775" s="6" t="str" cm="1">
        <f t="array" ref="D775">IFERROR(INDEX(F775:M775, MATCH(TRUE, F775:M775&lt;&gt;"-",0)),"")</f>
        <v/>
      </c>
      <c r="E775" s="6" t="str">
        <f t="shared" si="47"/>
        <v/>
      </c>
      <c r="F775" s="1" t="str">
        <f>IFERROR(_xlfn.XLOOKUP(C775,Champions!J:J,Champions!K:K),"-")</f>
        <v>-</v>
      </c>
      <c r="G775" s="1" t="str">
        <f>IFERROR(_xlfn.XLOOKUP($C775,EuropaL!J:J,EuropaL!K:K),"-")</f>
        <v>-</v>
      </c>
      <c r="H775" s="1" t="str">
        <f>IFERROR(_xlfn.XLOOKUP($C775,WC!J:J,WC!K:K),"-")</f>
        <v>-</v>
      </c>
      <c r="I775" s="1" t="str">
        <f>IFERROR(_xlfn.XLOOKUP($C775,EURO!J:J,EURO!K:K),"-")</f>
        <v>-</v>
      </c>
      <c r="J775" s="1" t="str">
        <f>IFERROR(_xlfn.XLOOKUP($C775,Other!J:J,Other!K:K),"-")</f>
        <v>-</v>
      </c>
      <c r="K775" s="1" t="str">
        <f>IFERROR(_xlfn.XLOOKUP($C775,Premier!J:J,Premier!K:K),"-")</f>
        <v>-</v>
      </c>
      <c r="L775" s="1" t="str">
        <f>IFERROR(_xlfn.XLOOKUP($C775,LaLiga!K:K,LaLiga!L:L),"-")</f>
        <v>-</v>
      </c>
      <c r="M775" s="1" t="str">
        <f>IFERROR(_xlfn.XLOOKUP($C775,SerieA!J:J,SerieA!K:K),"-")</f>
        <v>-</v>
      </c>
    </row>
    <row r="776" spans="1:13" x14ac:dyDescent="0.35">
      <c r="A776" s="3">
        <f t="shared" si="45"/>
        <v>46042</v>
      </c>
      <c r="B776" s="5">
        <f t="shared" si="44"/>
        <v>2</v>
      </c>
      <c r="C776" s="9">
        <f t="shared" si="46"/>
        <v>775</v>
      </c>
      <c r="D776" s="6" t="str" cm="1">
        <f t="array" ref="D776">IFERROR(INDEX(F776:M776, MATCH(TRUE, F776:M776&lt;&gt;"-",0)),"")</f>
        <v/>
      </c>
      <c r="E776" s="6" t="str">
        <f t="shared" si="47"/>
        <v/>
      </c>
      <c r="F776" s="1" t="str">
        <f>IFERROR(_xlfn.XLOOKUP(C776,Champions!J:J,Champions!K:K),"-")</f>
        <v>-</v>
      </c>
      <c r="G776" s="1" t="str">
        <f>IFERROR(_xlfn.XLOOKUP($C776,EuropaL!J:J,EuropaL!K:K),"-")</f>
        <v>-</v>
      </c>
      <c r="H776" s="1" t="str">
        <f>IFERROR(_xlfn.XLOOKUP($C776,WC!J:J,WC!K:K),"-")</f>
        <v>-</v>
      </c>
      <c r="I776" s="1" t="str">
        <f>IFERROR(_xlfn.XLOOKUP($C776,EURO!J:J,EURO!K:K),"-")</f>
        <v>-</v>
      </c>
      <c r="J776" s="1" t="str">
        <f>IFERROR(_xlfn.XLOOKUP($C776,Other!J:J,Other!K:K),"-")</f>
        <v>-</v>
      </c>
      <c r="K776" s="1" t="str">
        <f>IFERROR(_xlfn.XLOOKUP($C776,Premier!J:J,Premier!K:K),"-")</f>
        <v>-</v>
      </c>
      <c r="L776" s="1" t="str">
        <f>IFERROR(_xlfn.XLOOKUP($C776,LaLiga!K:K,LaLiga!L:L),"-")</f>
        <v>-</v>
      </c>
      <c r="M776" s="1" t="str">
        <f>IFERROR(_xlfn.XLOOKUP($C776,SerieA!J:J,SerieA!K:K),"-")</f>
        <v>-</v>
      </c>
    </row>
    <row r="777" spans="1:13" x14ac:dyDescent="0.35">
      <c r="A777" s="3">
        <f t="shared" si="45"/>
        <v>46043</v>
      </c>
      <c r="B777" s="5">
        <f t="shared" si="44"/>
        <v>3</v>
      </c>
      <c r="C777" s="9">
        <f t="shared" si="46"/>
        <v>776</v>
      </c>
      <c r="D777" s="6" t="str" cm="1">
        <f t="array" ref="D777">IFERROR(INDEX(F777:M777, MATCH(TRUE, F777:M777&lt;&gt;"-",0)),"")</f>
        <v/>
      </c>
      <c r="E777" s="6" t="str">
        <f t="shared" si="47"/>
        <v/>
      </c>
      <c r="F777" s="1" t="str">
        <f>IFERROR(_xlfn.XLOOKUP(C777,Champions!J:J,Champions!K:K),"-")</f>
        <v>-</v>
      </c>
      <c r="G777" s="1" t="str">
        <f>IFERROR(_xlfn.XLOOKUP($C777,EuropaL!J:J,EuropaL!K:K),"-")</f>
        <v>-</v>
      </c>
      <c r="H777" s="1" t="str">
        <f>IFERROR(_xlfn.XLOOKUP($C777,WC!J:J,WC!K:K),"-")</f>
        <v>-</v>
      </c>
      <c r="I777" s="1" t="str">
        <f>IFERROR(_xlfn.XLOOKUP($C777,EURO!J:J,EURO!K:K),"-")</f>
        <v>-</v>
      </c>
      <c r="J777" s="1" t="str">
        <f>IFERROR(_xlfn.XLOOKUP($C777,Other!J:J,Other!K:K),"-")</f>
        <v>-</v>
      </c>
      <c r="K777" s="1" t="str">
        <f>IFERROR(_xlfn.XLOOKUP($C777,Premier!J:J,Premier!K:K),"-")</f>
        <v>-</v>
      </c>
      <c r="L777" s="1" t="str">
        <f>IFERROR(_xlfn.XLOOKUP($C777,LaLiga!K:K,LaLiga!L:L),"-")</f>
        <v>-</v>
      </c>
      <c r="M777" s="1" t="str">
        <f>IFERROR(_xlfn.XLOOKUP($C777,SerieA!J:J,SerieA!K:K),"-")</f>
        <v>-</v>
      </c>
    </row>
    <row r="778" spans="1:13" x14ac:dyDescent="0.35">
      <c r="A778" s="3">
        <f t="shared" si="45"/>
        <v>46044</v>
      </c>
      <c r="B778" s="5">
        <f t="shared" si="44"/>
        <v>4</v>
      </c>
      <c r="C778" s="9">
        <f t="shared" si="46"/>
        <v>777</v>
      </c>
      <c r="D778" s="6" t="str" cm="1">
        <f t="array" ref="D778">IFERROR(INDEX(F778:M778, MATCH(TRUE, F778:M778&lt;&gt;"-",0)),"")</f>
        <v/>
      </c>
      <c r="E778" s="6" t="str">
        <f t="shared" si="47"/>
        <v/>
      </c>
      <c r="F778" s="1" t="str">
        <f>IFERROR(_xlfn.XLOOKUP(C778,Champions!J:J,Champions!K:K),"-")</f>
        <v>-</v>
      </c>
      <c r="G778" s="1" t="str">
        <f>IFERROR(_xlfn.XLOOKUP($C778,EuropaL!J:J,EuropaL!K:K),"-")</f>
        <v>-</v>
      </c>
      <c r="H778" s="1" t="str">
        <f>IFERROR(_xlfn.XLOOKUP($C778,WC!J:J,WC!K:K),"-")</f>
        <v>-</v>
      </c>
      <c r="I778" s="1" t="str">
        <f>IFERROR(_xlfn.XLOOKUP($C778,EURO!J:J,EURO!K:K),"-")</f>
        <v>-</v>
      </c>
      <c r="J778" s="1" t="str">
        <f>IFERROR(_xlfn.XLOOKUP($C778,Other!J:J,Other!K:K),"-")</f>
        <v>-</v>
      </c>
      <c r="K778" s="1" t="str">
        <f>IFERROR(_xlfn.XLOOKUP($C778,Premier!J:J,Premier!K:K),"-")</f>
        <v>-</v>
      </c>
      <c r="L778" s="1" t="str">
        <f>IFERROR(_xlfn.XLOOKUP($C778,LaLiga!K:K,LaLiga!L:L),"-")</f>
        <v>-</v>
      </c>
      <c r="M778" s="1" t="str">
        <f>IFERROR(_xlfn.XLOOKUP($C778,SerieA!J:J,SerieA!K:K),"-")</f>
        <v>-</v>
      </c>
    </row>
    <row r="779" spans="1:13" x14ac:dyDescent="0.35">
      <c r="A779" s="3">
        <f t="shared" si="45"/>
        <v>46045</v>
      </c>
      <c r="B779" s="5">
        <f t="shared" si="44"/>
        <v>5</v>
      </c>
      <c r="C779" s="9">
        <f t="shared" si="46"/>
        <v>778</v>
      </c>
      <c r="D779" s="6" t="str" cm="1">
        <f t="array" ref="D779">IFERROR(INDEX(F779:M779, MATCH(TRUE, F779:M779&lt;&gt;"-",0)),"")</f>
        <v/>
      </c>
      <c r="E779" s="6" t="str">
        <f t="shared" si="47"/>
        <v/>
      </c>
      <c r="F779" s="1" t="str">
        <f>IFERROR(_xlfn.XLOOKUP(C779,Champions!J:J,Champions!K:K),"-")</f>
        <v>-</v>
      </c>
      <c r="G779" s="1" t="str">
        <f>IFERROR(_xlfn.XLOOKUP($C779,EuropaL!J:J,EuropaL!K:K),"-")</f>
        <v>-</v>
      </c>
      <c r="H779" s="1" t="str">
        <f>IFERROR(_xlfn.XLOOKUP($C779,WC!J:J,WC!K:K),"-")</f>
        <v>-</v>
      </c>
      <c r="I779" s="1" t="str">
        <f>IFERROR(_xlfn.XLOOKUP($C779,EURO!J:J,EURO!K:K),"-")</f>
        <v>-</v>
      </c>
      <c r="J779" s="1" t="str">
        <f>IFERROR(_xlfn.XLOOKUP($C779,Other!J:J,Other!K:K),"-")</f>
        <v>-</v>
      </c>
      <c r="K779" s="1" t="str">
        <f>IFERROR(_xlfn.XLOOKUP($C779,Premier!J:J,Premier!K:K),"-")</f>
        <v>-</v>
      </c>
      <c r="L779" s="1" t="str">
        <f>IFERROR(_xlfn.XLOOKUP($C779,LaLiga!K:K,LaLiga!L:L),"-")</f>
        <v>-</v>
      </c>
      <c r="M779" s="1" t="str">
        <f>IFERROR(_xlfn.XLOOKUP($C779,SerieA!J:J,SerieA!K:K),"-")</f>
        <v>-</v>
      </c>
    </row>
    <row r="780" spans="1:13" x14ac:dyDescent="0.35">
      <c r="A780" s="3">
        <f t="shared" si="45"/>
        <v>46046</v>
      </c>
      <c r="B780" s="5">
        <f t="shared" si="44"/>
        <v>6</v>
      </c>
      <c r="C780" s="9">
        <f t="shared" si="46"/>
        <v>779</v>
      </c>
      <c r="D780" s="6" t="str" cm="1">
        <f t="array" ref="D780">IFERROR(INDEX(F780:M780, MATCH(TRUE, F780:M780&lt;&gt;"-",0)),"")</f>
        <v/>
      </c>
      <c r="E780" s="6" t="str">
        <f t="shared" si="47"/>
        <v/>
      </c>
      <c r="F780" s="1" t="str">
        <f>IFERROR(_xlfn.XLOOKUP(C780,Champions!J:J,Champions!K:K),"-")</f>
        <v>-</v>
      </c>
      <c r="G780" s="1" t="str">
        <f>IFERROR(_xlfn.XLOOKUP($C780,EuropaL!J:J,EuropaL!K:K),"-")</f>
        <v>-</v>
      </c>
      <c r="H780" s="1" t="str">
        <f>IFERROR(_xlfn.XLOOKUP($C780,WC!J:J,WC!K:K),"-")</f>
        <v>-</v>
      </c>
      <c r="I780" s="1" t="str">
        <f>IFERROR(_xlfn.XLOOKUP($C780,EURO!J:J,EURO!K:K),"-")</f>
        <v>-</v>
      </c>
      <c r="J780" s="1" t="str">
        <f>IFERROR(_xlfn.XLOOKUP($C780,Other!J:J,Other!K:K),"-")</f>
        <v>-</v>
      </c>
      <c r="K780" s="1" t="str">
        <f>IFERROR(_xlfn.XLOOKUP($C780,Premier!J:J,Premier!K:K),"-")</f>
        <v>-</v>
      </c>
      <c r="L780" s="1" t="str">
        <f>IFERROR(_xlfn.XLOOKUP($C780,LaLiga!K:K,LaLiga!L:L),"-")</f>
        <v>-</v>
      </c>
      <c r="M780" s="1" t="str">
        <f>IFERROR(_xlfn.XLOOKUP($C780,SerieA!J:J,SerieA!K:K),"-")</f>
        <v>-</v>
      </c>
    </row>
    <row r="781" spans="1:13" x14ac:dyDescent="0.35">
      <c r="A781" s="3">
        <f t="shared" si="45"/>
        <v>46047</v>
      </c>
      <c r="B781" s="5">
        <f t="shared" si="44"/>
        <v>7</v>
      </c>
      <c r="C781" s="9">
        <f t="shared" si="46"/>
        <v>780</v>
      </c>
      <c r="D781" s="6" t="str" cm="1">
        <f t="array" ref="D781">IFERROR(INDEX(F781:M781, MATCH(TRUE, F781:M781&lt;&gt;"-",0)),"")</f>
        <v/>
      </c>
      <c r="E781" s="6" t="str">
        <f t="shared" si="47"/>
        <v/>
      </c>
      <c r="F781" s="1" t="str">
        <f>IFERROR(_xlfn.XLOOKUP(C781,Champions!J:J,Champions!K:K),"-")</f>
        <v>-</v>
      </c>
      <c r="G781" s="1" t="str">
        <f>IFERROR(_xlfn.XLOOKUP($C781,EuropaL!J:J,EuropaL!K:K),"-")</f>
        <v>-</v>
      </c>
      <c r="H781" s="1" t="str">
        <f>IFERROR(_xlfn.XLOOKUP($C781,WC!J:J,WC!K:K),"-")</f>
        <v>-</v>
      </c>
      <c r="I781" s="1" t="str">
        <f>IFERROR(_xlfn.XLOOKUP($C781,EURO!J:J,EURO!K:K),"-")</f>
        <v>-</v>
      </c>
      <c r="J781" s="1" t="str">
        <f>IFERROR(_xlfn.XLOOKUP($C781,Other!J:J,Other!K:K),"-")</f>
        <v>-</v>
      </c>
      <c r="K781" s="1" t="str">
        <f>IFERROR(_xlfn.XLOOKUP($C781,Premier!J:J,Premier!K:K),"-")</f>
        <v>-</v>
      </c>
      <c r="L781" s="1" t="str">
        <f>IFERROR(_xlfn.XLOOKUP($C781,LaLiga!K:K,LaLiga!L:L),"-")</f>
        <v>-</v>
      </c>
      <c r="M781" s="1" t="str">
        <f>IFERROR(_xlfn.XLOOKUP($C781,SerieA!J:J,SerieA!K:K),"-")</f>
        <v>-</v>
      </c>
    </row>
    <row r="782" spans="1:13" x14ac:dyDescent="0.35">
      <c r="A782" s="3">
        <f t="shared" si="45"/>
        <v>46048</v>
      </c>
      <c r="B782" s="5">
        <f t="shared" si="44"/>
        <v>1</v>
      </c>
      <c r="C782" s="9">
        <f t="shared" si="46"/>
        <v>781</v>
      </c>
      <c r="D782" s="6" t="str" cm="1">
        <f t="array" ref="D782">IFERROR(INDEX(F782:M782, MATCH(TRUE, F782:M782&lt;&gt;"-",0)),"")</f>
        <v/>
      </c>
      <c r="E782" s="6" t="str">
        <f t="shared" si="47"/>
        <v/>
      </c>
      <c r="F782" s="1" t="str">
        <f>IFERROR(_xlfn.XLOOKUP(C782,Champions!J:J,Champions!K:K),"-")</f>
        <v>-</v>
      </c>
      <c r="G782" s="1" t="str">
        <f>IFERROR(_xlfn.XLOOKUP($C782,EuropaL!J:J,EuropaL!K:K),"-")</f>
        <v>-</v>
      </c>
      <c r="H782" s="1" t="str">
        <f>IFERROR(_xlfn.XLOOKUP($C782,WC!J:J,WC!K:K),"-")</f>
        <v>-</v>
      </c>
      <c r="I782" s="1" t="str">
        <f>IFERROR(_xlfn.XLOOKUP($C782,EURO!J:J,EURO!K:K),"-")</f>
        <v>-</v>
      </c>
      <c r="J782" s="1" t="str">
        <f>IFERROR(_xlfn.XLOOKUP($C782,Other!J:J,Other!K:K),"-")</f>
        <v>-</v>
      </c>
      <c r="K782" s="1" t="str">
        <f>IFERROR(_xlfn.XLOOKUP($C782,Premier!J:J,Premier!K:K),"-")</f>
        <v>-</v>
      </c>
      <c r="L782" s="1" t="str">
        <f>IFERROR(_xlfn.XLOOKUP($C782,LaLiga!K:K,LaLiga!L:L),"-")</f>
        <v>-</v>
      </c>
      <c r="M782" s="1" t="str">
        <f>IFERROR(_xlfn.XLOOKUP($C782,SerieA!J:J,SerieA!K:K),"-")</f>
        <v>-</v>
      </c>
    </row>
    <row r="783" spans="1:13" x14ac:dyDescent="0.35">
      <c r="A783" s="3">
        <f t="shared" si="45"/>
        <v>46049</v>
      </c>
      <c r="B783" s="5">
        <f t="shared" si="44"/>
        <v>2</v>
      </c>
      <c r="C783" s="9">
        <f t="shared" si="46"/>
        <v>782</v>
      </c>
      <c r="D783" s="6" t="str" cm="1">
        <f t="array" ref="D783">IFERROR(INDEX(F783:M783, MATCH(TRUE, F783:M783&lt;&gt;"-",0)),"")</f>
        <v/>
      </c>
      <c r="E783" s="6" t="str">
        <f t="shared" si="47"/>
        <v/>
      </c>
      <c r="F783" s="1" t="str">
        <f>IFERROR(_xlfn.XLOOKUP(C783,Champions!J:J,Champions!K:K),"-")</f>
        <v>-</v>
      </c>
      <c r="G783" s="1" t="str">
        <f>IFERROR(_xlfn.XLOOKUP($C783,EuropaL!J:J,EuropaL!K:K),"-")</f>
        <v>-</v>
      </c>
      <c r="H783" s="1" t="str">
        <f>IFERROR(_xlfn.XLOOKUP($C783,WC!J:J,WC!K:K),"-")</f>
        <v>-</v>
      </c>
      <c r="I783" s="1" t="str">
        <f>IFERROR(_xlfn.XLOOKUP($C783,EURO!J:J,EURO!K:K),"-")</f>
        <v>-</v>
      </c>
      <c r="J783" s="1" t="str">
        <f>IFERROR(_xlfn.XLOOKUP($C783,Other!J:J,Other!K:K),"-")</f>
        <v>-</v>
      </c>
      <c r="K783" s="1" t="str">
        <f>IFERROR(_xlfn.XLOOKUP($C783,Premier!J:J,Premier!K:K),"-")</f>
        <v>-</v>
      </c>
      <c r="L783" s="1" t="str">
        <f>IFERROR(_xlfn.XLOOKUP($C783,LaLiga!K:K,LaLiga!L:L),"-")</f>
        <v>-</v>
      </c>
      <c r="M783" s="1" t="str">
        <f>IFERROR(_xlfn.XLOOKUP($C783,SerieA!J:J,SerieA!K:K),"-")</f>
        <v>-</v>
      </c>
    </row>
    <row r="784" spans="1:13" x14ac:dyDescent="0.35">
      <c r="A784" s="3">
        <f t="shared" si="45"/>
        <v>46050</v>
      </c>
      <c r="B784" s="5">
        <f t="shared" si="44"/>
        <v>3</v>
      </c>
      <c r="C784" s="9">
        <f t="shared" si="46"/>
        <v>783</v>
      </c>
      <c r="D784" s="6" t="str" cm="1">
        <f t="array" ref="D784">IFERROR(INDEX(F784:M784, MATCH(TRUE, F784:M784&lt;&gt;"-",0)),"")</f>
        <v/>
      </c>
      <c r="E784" s="6" t="str">
        <f t="shared" si="47"/>
        <v/>
      </c>
      <c r="F784" s="1" t="str">
        <f>IFERROR(_xlfn.XLOOKUP(C784,Champions!J:J,Champions!K:K),"-")</f>
        <v>-</v>
      </c>
      <c r="G784" s="1" t="str">
        <f>IFERROR(_xlfn.XLOOKUP($C784,EuropaL!J:J,EuropaL!K:K),"-")</f>
        <v>-</v>
      </c>
      <c r="H784" s="1" t="str">
        <f>IFERROR(_xlfn.XLOOKUP($C784,WC!J:J,WC!K:K),"-")</f>
        <v>-</v>
      </c>
      <c r="I784" s="1" t="str">
        <f>IFERROR(_xlfn.XLOOKUP($C784,EURO!J:J,EURO!K:K),"-")</f>
        <v>-</v>
      </c>
      <c r="J784" s="1" t="str">
        <f>IFERROR(_xlfn.XLOOKUP($C784,Other!J:J,Other!K:K),"-")</f>
        <v>-</v>
      </c>
      <c r="K784" s="1" t="str">
        <f>IFERROR(_xlfn.XLOOKUP($C784,Premier!J:J,Premier!K:K),"-")</f>
        <v>-</v>
      </c>
      <c r="L784" s="1" t="str">
        <f>IFERROR(_xlfn.XLOOKUP($C784,LaLiga!K:K,LaLiga!L:L),"-")</f>
        <v>-</v>
      </c>
      <c r="M784" s="1" t="str">
        <f>IFERROR(_xlfn.XLOOKUP($C784,SerieA!J:J,SerieA!K:K),"-")</f>
        <v>-</v>
      </c>
    </row>
    <row r="785" spans="1:13" x14ac:dyDescent="0.35">
      <c r="A785" s="3">
        <f t="shared" si="45"/>
        <v>46051</v>
      </c>
      <c r="B785" s="5">
        <f t="shared" si="44"/>
        <v>4</v>
      </c>
      <c r="C785" s="9">
        <f t="shared" si="46"/>
        <v>784</v>
      </c>
      <c r="D785" s="6" t="str" cm="1">
        <f t="array" ref="D785">IFERROR(INDEX(F785:M785, MATCH(TRUE, F785:M785&lt;&gt;"-",0)),"")</f>
        <v/>
      </c>
      <c r="E785" s="6" t="str">
        <f t="shared" si="47"/>
        <v/>
      </c>
      <c r="F785" s="1" t="str">
        <f>IFERROR(_xlfn.XLOOKUP(C785,Champions!J:J,Champions!K:K),"-")</f>
        <v>-</v>
      </c>
      <c r="G785" s="1" t="str">
        <f>IFERROR(_xlfn.XLOOKUP($C785,EuropaL!J:J,EuropaL!K:K),"-")</f>
        <v>-</v>
      </c>
      <c r="H785" s="1" t="str">
        <f>IFERROR(_xlfn.XLOOKUP($C785,WC!J:J,WC!K:K),"-")</f>
        <v>-</v>
      </c>
      <c r="I785" s="1" t="str">
        <f>IFERROR(_xlfn.XLOOKUP($C785,EURO!J:J,EURO!K:K),"-")</f>
        <v>-</v>
      </c>
      <c r="J785" s="1" t="str">
        <f>IFERROR(_xlfn.XLOOKUP($C785,Other!J:J,Other!K:K),"-")</f>
        <v>-</v>
      </c>
      <c r="K785" s="1" t="str">
        <f>IFERROR(_xlfn.XLOOKUP($C785,Premier!J:J,Premier!K:K),"-")</f>
        <v>-</v>
      </c>
      <c r="L785" s="1" t="str">
        <f>IFERROR(_xlfn.XLOOKUP($C785,LaLiga!K:K,LaLiga!L:L),"-")</f>
        <v>-</v>
      </c>
      <c r="M785" s="1" t="str">
        <f>IFERROR(_xlfn.XLOOKUP($C785,SerieA!J:J,SerieA!K:K),"-")</f>
        <v>-</v>
      </c>
    </row>
    <row r="786" spans="1:13" x14ac:dyDescent="0.35">
      <c r="A786" s="3">
        <f t="shared" si="45"/>
        <v>46052</v>
      </c>
      <c r="B786" s="5">
        <f t="shared" si="44"/>
        <v>5</v>
      </c>
      <c r="C786" s="9">
        <f t="shared" si="46"/>
        <v>785</v>
      </c>
      <c r="D786" s="6" t="str" cm="1">
        <f t="array" ref="D786">IFERROR(INDEX(F786:M786, MATCH(TRUE, F786:M786&lt;&gt;"-",0)),"")</f>
        <v/>
      </c>
      <c r="E786" s="6" t="str">
        <f t="shared" si="47"/>
        <v/>
      </c>
      <c r="F786" s="1" t="str">
        <f>IFERROR(_xlfn.XLOOKUP(C786,Champions!J:J,Champions!K:K),"-")</f>
        <v>-</v>
      </c>
      <c r="G786" s="1" t="str">
        <f>IFERROR(_xlfn.XLOOKUP($C786,EuropaL!J:J,EuropaL!K:K),"-")</f>
        <v>-</v>
      </c>
      <c r="H786" s="1" t="str">
        <f>IFERROR(_xlfn.XLOOKUP($C786,WC!J:J,WC!K:K),"-")</f>
        <v>-</v>
      </c>
      <c r="I786" s="1" t="str">
        <f>IFERROR(_xlfn.XLOOKUP($C786,EURO!J:J,EURO!K:K),"-")</f>
        <v>-</v>
      </c>
      <c r="J786" s="1" t="str">
        <f>IFERROR(_xlfn.XLOOKUP($C786,Other!J:J,Other!K:K),"-")</f>
        <v>-</v>
      </c>
      <c r="K786" s="1" t="str">
        <f>IFERROR(_xlfn.XLOOKUP($C786,Premier!J:J,Premier!K:K),"-")</f>
        <v>-</v>
      </c>
      <c r="L786" s="1" t="str">
        <f>IFERROR(_xlfn.XLOOKUP($C786,LaLiga!K:K,LaLiga!L:L),"-")</f>
        <v>-</v>
      </c>
      <c r="M786" s="1" t="str">
        <f>IFERROR(_xlfn.XLOOKUP($C786,SerieA!J:J,SerieA!K:K),"-")</f>
        <v>-</v>
      </c>
    </row>
    <row r="787" spans="1:13" x14ac:dyDescent="0.35">
      <c r="A787" s="3">
        <f t="shared" si="45"/>
        <v>46053</v>
      </c>
      <c r="B787" s="5">
        <f t="shared" si="44"/>
        <v>6</v>
      </c>
      <c r="C787" s="9">
        <f t="shared" si="46"/>
        <v>786</v>
      </c>
      <c r="D787" s="6" t="str" cm="1">
        <f t="array" ref="D787">IFERROR(INDEX(F787:M787, MATCH(TRUE, F787:M787&lt;&gt;"-",0)),"")</f>
        <v/>
      </c>
      <c r="E787" s="6" t="str">
        <f t="shared" si="47"/>
        <v/>
      </c>
      <c r="F787" s="1" t="str">
        <f>IFERROR(_xlfn.XLOOKUP(C787,Champions!J:J,Champions!K:K),"-")</f>
        <v>-</v>
      </c>
      <c r="G787" s="1" t="str">
        <f>IFERROR(_xlfn.XLOOKUP($C787,EuropaL!J:J,EuropaL!K:K),"-")</f>
        <v>-</v>
      </c>
      <c r="H787" s="1" t="str">
        <f>IFERROR(_xlfn.XLOOKUP($C787,WC!J:J,WC!K:K),"-")</f>
        <v>-</v>
      </c>
      <c r="I787" s="1" t="str">
        <f>IFERROR(_xlfn.XLOOKUP($C787,EURO!J:J,EURO!K:K),"-")</f>
        <v>-</v>
      </c>
      <c r="J787" s="1" t="str">
        <f>IFERROR(_xlfn.XLOOKUP($C787,Other!J:J,Other!K:K),"-")</f>
        <v>-</v>
      </c>
      <c r="K787" s="1" t="str">
        <f>IFERROR(_xlfn.XLOOKUP($C787,Premier!J:J,Premier!K:K),"-")</f>
        <v>-</v>
      </c>
      <c r="L787" s="1" t="str">
        <f>IFERROR(_xlfn.XLOOKUP($C787,LaLiga!K:K,LaLiga!L:L),"-")</f>
        <v>-</v>
      </c>
      <c r="M787" s="1" t="str">
        <f>IFERROR(_xlfn.XLOOKUP($C787,SerieA!J:J,SerieA!K:K),"-")</f>
        <v>-</v>
      </c>
    </row>
    <row r="788" spans="1:13" x14ac:dyDescent="0.35">
      <c r="A788" s="3">
        <f t="shared" si="45"/>
        <v>46054</v>
      </c>
      <c r="B788" s="5">
        <f t="shared" si="44"/>
        <v>7</v>
      </c>
      <c r="C788" s="9">
        <f t="shared" si="46"/>
        <v>787</v>
      </c>
      <c r="D788" s="6" t="str" cm="1">
        <f t="array" ref="D788">IFERROR(INDEX(F788:M788, MATCH(TRUE, F788:M788&lt;&gt;"-",0)),"")</f>
        <v/>
      </c>
      <c r="E788" s="6" t="str">
        <f t="shared" si="47"/>
        <v/>
      </c>
      <c r="F788" s="1" t="str">
        <f>IFERROR(_xlfn.XLOOKUP(C788,Champions!J:J,Champions!K:K),"-")</f>
        <v>-</v>
      </c>
      <c r="G788" s="1" t="str">
        <f>IFERROR(_xlfn.XLOOKUP($C788,EuropaL!J:J,EuropaL!K:K),"-")</f>
        <v>-</v>
      </c>
      <c r="H788" s="1" t="str">
        <f>IFERROR(_xlfn.XLOOKUP($C788,WC!J:J,WC!K:K),"-")</f>
        <v>-</v>
      </c>
      <c r="I788" s="1" t="str">
        <f>IFERROR(_xlfn.XLOOKUP($C788,EURO!J:J,EURO!K:K),"-")</f>
        <v>-</v>
      </c>
      <c r="J788" s="1" t="str">
        <f>IFERROR(_xlfn.XLOOKUP($C788,Other!J:J,Other!K:K),"-")</f>
        <v>-</v>
      </c>
      <c r="K788" s="1" t="str">
        <f>IFERROR(_xlfn.XLOOKUP($C788,Premier!J:J,Premier!K:K),"-")</f>
        <v>-</v>
      </c>
      <c r="L788" s="1" t="str">
        <f>IFERROR(_xlfn.XLOOKUP($C788,LaLiga!K:K,LaLiga!L:L),"-")</f>
        <v>-</v>
      </c>
      <c r="M788" s="1" t="str">
        <f>IFERROR(_xlfn.XLOOKUP($C788,SerieA!J:J,SerieA!K:K),"-")</f>
        <v>-</v>
      </c>
    </row>
    <row r="789" spans="1:13" x14ac:dyDescent="0.35">
      <c r="A789" s="3">
        <f t="shared" si="45"/>
        <v>46055</v>
      </c>
      <c r="B789" s="5">
        <f t="shared" si="44"/>
        <v>1</v>
      </c>
      <c r="C789" s="9">
        <f t="shared" si="46"/>
        <v>788</v>
      </c>
      <c r="D789" s="6" t="str" cm="1">
        <f t="array" ref="D789">IFERROR(INDEX(F789:M789, MATCH(TRUE, F789:M789&lt;&gt;"-",0)),"")</f>
        <v/>
      </c>
      <c r="E789" s="6" t="str">
        <f t="shared" si="47"/>
        <v/>
      </c>
      <c r="F789" s="1" t="str">
        <f>IFERROR(_xlfn.XLOOKUP(C789,Champions!J:J,Champions!K:K),"-")</f>
        <v>-</v>
      </c>
      <c r="G789" s="1" t="str">
        <f>IFERROR(_xlfn.XLOOKUP($C789,EuropaL!J:J,EuropaL!K:K),"-")</f>
        <v>-</v>
      </c>
      <c r="H789" s="1" t="str">
        <f>IFERROR(_xlfn.XLOOKUP($C789,WC!J:J,WC!K:K),"-")</f>
        <v>-</v>
      </c>
      <c r="I789" s="1" t="str">
        <f>IFERROR(_xlfn.XLOOKUP($C789,EURO!J:J,EURO!K:K),"-")</f>
        <v>-</v>
      </c>
      <c r="J789" s="1" t="str">
        <f>IFERROR(_xlfn.XLOOKUP($C789,Other!J:J,Other!K:K),"-")</f>
        <v>-</v>
      </c>
      <c r="K789" s="1" t="str">
        <f>IFERROR(_xlfn.XLOOKUP($C789,Premier!J:J,Premier!K:K),"-")</f>
        <v>-</v>
      </c>
      <c r="L789" s="1" t="str">
        <f>IFERROR(_xlfn.XLOOKUP($C789,LaLiga!K:K,LaLiga!L:L),"-")</f>
        <v>-</v>
      </c>
      <c r="M789" s="1" t="str">
        <f>IFERROR(_xlfn.XLOOKUP($C789,SerieA!J:J,SerieA!K:K),"-")</f>
        <v>-</v>
      </c>
    </row>
    <row r="790" spans="1:13" x14ac:dyDescent="0.35">
      <c r="A790" s="3">
        <f t="shared" si="45"/>
        <v>46056</v>
      </c>
      <c r="B790" s="5">
        <f t="shared" si="44"/>
        <v>2</v>
      </c>
      <c r="C790" s="9">
        <f t="shared" si="46"/>
        <v>789</v>
      </c>
      <c r="D790" s="6" t="str" cm="1">
        <f t="array" ref="D790">IFERROR(INDEX(F790:M790, MATCH(TRUE, F790:M790&lt;&gt;"-",0)),"")</f>
        <v/>
      </c>
      <c r="E790" s="6" t="str">
        <f t="shared" si="47"/>
        <v/>
      </c>
      <c r="F790" s="1" t="str">
        <f>IFERROR(_xlfn.XLOOKUP(C790,Champions!J:J,Champions!K:K),"-")</f>
        <v>-</v>
      </c>
      <c r="G790" s="1" t="str">
        <f>IFERROR(_xlfn.XLOOKUP($C790,EuropaL!J:J,EuropaL!K:K),"-")</f>
        <v>-</v>
      </c>
      <c r="H790" s="1" t="str">
        <f>IFERROR(_xlfn.XLOOKUP($C790,WC!J:J,WC!K:K),"-")</f>
        <v>-</v>
      </c>
      <c r="I790" s="1" t="str">
        <f>IFERROR(_xlfn.XLOOKUP($C790,EURO!J:J,EURO!K:K),"-")</f>
        <v>-</v>
      </c>
      <c r="J790" s="1" t="str">
        <f>IFERROR(_xlfn.XLOOKUP($C790,Other!J:J,Other!K:K),"-")</f>
        <v>-</v>
      </c>
      <c r="K790" s="1" t="str">
        <f>IFERROR(_xlfn.XLOOKUP($C790,Premier!J:J,Premier!K:K),"-")</f>
        <v>-</v>
      </c>
      <c r="L790" s="1" t="str">
        <f>IFERROR(_xlfn.XLOOKUP($C790,LaLiga!K:K,LaLiga!L:L),"-")</f>
        <v>-</v>
      </c>
      <c r="M790" s="1" t="str">
        <f>IFERROR(_xlfn.XLOOKUP($C790,SerieA!J:J,SerieA!K:K),"-")</f>
        <v>-</v>
      </c>
    </row>
    <row r="791" spans="1:13" x14ac:dyDescent="0.35">
      <c r="A791" s="3">
        <f t="shared" si="45"/>
        <v>46057</v>
      </c>
      <c r="B791" s="5">
        <f t="shared" si="44"/>
        <v>3</v>
      </c>
      <c r="C791" s="9">
        <f t="shared" si="46"/>
        <v>790</v>
      </c>
      <c r="D791" s="6" t="str" cm="1">
        <f t="array" ref="D791">IFERROR(INDEX(F791:M791, MATCH(TRUE, F791:M791&lt;&gt;"-",0)),"")</f>
        <v/>
      </c>
      <c r="E791" s="6" t="str">
        <f t="shared" si="47"/>
        <v/>
      </c>
      <c r="F791" s="1" t="str">
        <f>IFERROR(_xlfn.XLOOKUP(C791,Champions!J:J,Champions!K:K),"-")</f>
        <v>-</v>
      </c>
      <c r="G791" s="1" t="str">
        <f>IFERROR(_xlfn.XLOOKUP($C791,EuropaL!J:J,EuropaL!K:K),"-")</f>
        <v>-</v>
      </c>
      <c r="H791" s="1" t="str">
        <f>IFERROR(_xlfn.XLOOKUP($C791,WC!J:J,WC!K:K),"-")</f>
        <v>-</v>
      </c>
      <c r="I791" s="1" t="str">
        <f>IFERROR(_xlfn.XLOOKUP($C791,EURO!J:J,EURO!K:K),"-")</f>
        <v>-</v>
      </c>
      <c r="J791" s="1" t="str">
        <f>IFERROR(_xlfn.XLOOKUP($C791,Other!J:J,Other!K:K),"-")</f>
        <v>-</v>
      </c>
      <c r="K791" s="1" t="str">
        <f>IFERROR(_xlfn.XLOOKUP($C791,Premier!J:J,Premier!K:K),"-")</f>
        <v>-</v>
      </c>
      <c r="L791" s="1" t="str">
        <f>IFERROR(_xlfn.XLOOKUP($C791,LaLiga!K:K,LaLiga!L:L),"-")</f>
        <v>-</v>
      </c>
      <c r="M791" s="1" t="str">
        <f>IFERROR(_xlfn.XLOOKUP($C791,SerieA!J:J,SerieA!K:K),"-")</f>
        <v>-</v>
      </c>
    </row>
    <row r="792" spans="1:13" x14ac:dyDescent="0.35">
      <c r="A792" s="3">
        <f t="shared" si="45"/>
        <v>46058</v>
      </c>
      <c r="B792" s="5">
        <f>WEEKDAY(A792,2)</f>
        <v>4</v>
      </c>
      <c r="C792" s="9">
        <f t="shared" si="46"/>
        <v>791</v>
      </c>
      <c r="D792" s="6" t="str" cm="1">
        <f t="array" ref="D792">IFERROR(INDEX(F792:M792, MATCH(TRUE, F792:M792&lt;&gt;"-",0)),"")</f>
        <v/>
      </c>
      <c r="E792" s="6" t="str">
        <f t="shared" si="47"/>
        <v/>
      </c>
      <c r="F792" s="1" t="str">
        <f>IFERROR(_xlfn.XLOOKUP(C792,Champions!J:J,Champions!K:K),"-")</f>
        <v>-</v>
      </c>
      <c r="G792" s="1" t="str">
        <f>IFERROR(_xlfn.XLOOKUP($C792,EuropaL!J:J,EuropaL!K:K),"-")</f>
        <v>-</v>
      </c>
      <c r="H792" s="1" t="str">
        <f>IFERROR(_xlfn.XLOOKUP($C792,WC!J:J,WC!K:K),"-")</f>
        <v>-</v>
      </c>
      <c r="I792" s="1" t="str">
        <f>IFERROR(_xlfn.XLOOKUP($C792,EURO!J:J,EURO!K:K),"-")</f>
        <v>-</v>
      </c>
      <c r="J792" s="1" t="str">
        <f>IFERROR(_xlfn.XLOOKUP($C792,Other!J:J,Other!K:K),"-")</f>
        <v>-</v>
      </c>
      <c r="K792" s="1" t="str">
        <f>IFERROR(_xlfn.XLOOKUP($C792,Premier!J:J,Premier!K:K),"-")</f>
        <v>-</v>
      </c>
      <c r="L792" s="1" t="str">
        <f>IFERROR(_xlfn.XLOOKUP($C792,LaLiga!K:K,LaLiga!L:L),"-")</f>
        <v>-</v>
      </c>
      <c r="M792" s="1" t="str">
        <f>IFERROR(_xlfn.XLOOKUP($C792,SerieA!J:J,SerieA!K:K),"-")</f>
        <v>-</v>
      </c>
    </row>
    <row r="793" spans="1:13" x14ac:dyDescent="0.35">
      <c r="A793" s="3">
        <f t="shared" si="45"/>
        <v>46059</v>
      </c>
      <c r="B793" s="5">
        <f t="shared" ref="B793:B856" si="48">WEEKDAY(A793,2)</f>
        <v>5</v>
      </c>
      <c r="C793" s="9">
        <f t="shared" si="46"/>
        <v>792</v>
      </c>
      <c r="D793" s="6" t="str" cm="1">
        <f t="array" ref="D793">IFERROR(INDEX(F793:M793, MATCH(TRUE, F793:M793&lt;&gt;"-",0)),"")</f>
        <v/>
      </c>
      <c r="E793" s="6" t="str">
        <f t="shared" ref="E793:E856" si="49">SUBSTITUTE(SUBSTITUTE(SUBSTITUTE(SUBSTITUTE(SUBSTITUTE(SUBSTITUTE(SUBSTITUTE(SUBSTITUTE(D793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793" s="1" t="str">
        <f>IFERROR(_xlfn.XLOOKUP(C793,Champions!J:J,Champions!K:K),"-")</f>
        <v>-</v>
      </c>
      <c r="G793" s="1" t="str">
        <f>IFERROR(_xlfn.XLOOKUP($C793,EuropaL!J:J,EuropaL!K:K),"-")</f>
        <v>-</v>
      </c>
      <c r="H793" s="1" t="str">
        <f>IFERROR(_xlfn.XLOOKUP($C793,WC!J:J,WC!K:K),"-")</f>
        <v>-</v>
      </c>
      <c r="I793" s="1" t="str">
        <f>IFERROR(_xlfn.XLOOKUP($C793,EURO!J:J,EURO!K:K),"-")</f>
        <v>-</v>
      </c>
      <c r="J793" s="1" t="str">
        <f>IFERROR(_xlfn.XLOOKUP($C793,Other!J:J,Other!K:K),"-")</f>
        <v>-</v>
      </c>
      <c r="K793" s="1" t="str">
        <f>IFERROR(_xlfn.XLOOKUP($C793,Premier!J:J,Premier!K:K),"-")</f>
        <v>-</v>
      </c>
      <c r="L793" s="1" t="str">
        <f>IFERROR(_xlfn.XLOOKUP($C793,LaLiga!K:K,LaLiga!L:L),"-")</f>
        <v>-</v>
      </c>
      <c r="M793" s="1" t="str">
        <f>IFERROR(_xlfn.XLOOKUP($C793,SerieA!J:J,SerieA!K:K),"-")</f>
        <v>-</v>
      </c>
    </row>
    <row r="794" spans="1:13" x14ac:dyDescent="0.35">
      <c r="A794" s="3">
        <f t="shared" si="45"/>
        <v>46060</v>
      </c>
      <c r="B794" s="5">
        <f t="shared" si="48"/>
        <v>6</v>
      </c>
      <c r="C794" s="9">
        <f t="shared" si="46"/>
        <v>793</v>
      </c>
      <c r="D794" s="6" t="str" cm="1">
        <f t="array" ref="D794">IFERROR(INDEX(F794:M794, MATCH(TRUE, F794:M794&lt;&gt;"-",0)),"")</f>
        <v/>
      </c>
      <c r="E794" s="6" t="str">
        <f t="shared" si="49"/>
        <v/>
      </c>
      <c r="F794" s="1" t="str">
        <f>IFERROR(_xlfn.XLOOKUP(C794,Champions!J:J,Champions!K:K),"-")</f>
        <v>-</v>
      </c>
      <c r="G794" s="1" t="str">
        <f>IFERROR(_xlfn.XLOOKUP($C794,EuropaL!J:J,EuropaL!K:K),"-")</f>
        <v>-</v>
      </c>
      <c r="H794" s="1" t="str">
        <f>IFERROR(_xlfn.XLOOKUP($C794,WC!J:J,WC!K:K),"-")</f>
        <v>-</v>
      </c>
      <c r="I794" s="1" t="str">
        <f>IFERROR(_xlfn.XLOOKUP($C794,EURO!J:J,EURO!K:K),"-")</f>
        <v>-</v>
      </c>
      <c r="J794" s="1" t="str">
        <f>IFERROR(_xlfn.XLOOKUP($C794,Other!J:J,Other!K:K),"-")</f>
        <v>-</v>
      </c>
      <c r="K794" s="1" t="str">
        <f>IFERROR(_xlfn.XLOOKUP($C794,Premier!J:J,Premier!K:K),"-")</f>
        <v>-</v>
      </c>
      <c r="L794" s="1" t="str">
        <f>IFERROR(_xlfn.XLOOKUP($C794,LaLiga!K:K,LaLiga!L:L),"-")</f>
        <v>-</v>
      </c>
      <c r="M794" s="1" t="str">
        <f>IFERROR(_xlfn.XLOOKUP($C794,SerieA!J:J,SerieA!K:K),"-")</f>
        <v>-</v>
      </c>
    </row>
    <row r="795" spans="1:13" x14ac:dyDescent="0.35">
      <c r="A795" s="3">
        <f t="shared" si="45"/>
        <v>46061</v>
      </c>
      <c r="B795" s="5">
        <f t="shared" si="48"/>
        <v>7</v>
      </c>
      <c r="C795" s="9">
        <f t="shared" si="46"/>
        <v>794</v>
      </c>
      <c r="D795" s="6" t="str" cm="1">
        <f t="array" ref="D795">IFERROR(INDEX(F795:M795, MATCH(TRUE, F795:M795&lt;&gt;"-",0)),"")</f>
        <v/>
      </c>
      <c r="E795" s="6" t="str">
        <f t="shared" si="49"/>
        <v/>
      </c>
      <c r="F795" s="1" t="str">
        <f>IFERROR(_xlfn.XLOOKUP(C795,Champions!J:J,Champions!K:K),"-")</f>
        <v>-</v>
      </c>
      <c r="G795" s="1" t="str">
        <f>IFERROR(_xlfn.XLOOKUP($C795,EuropaL!J:J,EuropaL!K:K),"-")</f>
        <v>-</v>
      </c>
      <c r="H795" s="1" t="str">
        <f>IFERROR(_xlfn.XLOOKUP($C795,WC!J:J,WC!K:K),"-")</f>
        <v>-</v>
      </c>
      <c r="I795" s="1" t="str">
        <f>IFERROR(_xlfn.XLOOKUP($C795,EURO!J:J,EURO!K:K),"-")</f>
        <v>-</v>
      </c>
      <c r="J795" s="1" t="str">
        <f>IFERROR(_xlfn.XLOOKUP($C795,Other!J:J,Other!K:K),"-")</f>
        <v>-</v>
      </c>
      <c r="K795" s="1" t="str">
        <f>IFERROR(_xlfn.XLOOKUP($C795,Premier!J:J,Premier!K:K),"-")</f>
        <v>-</v>
      </c>
      <c r="L795" s="1" t="str">
        <f>IFERROR(_xlfn.XLOOKUP($C795,LaLiga!K:K,LaLiga!L:L),"-")</f>
        <v>-</v>
      </c>
      <c r="M795" s="1" t="str">
        <f>IFERROR(_xlfn.XLOOKUP($C795,SerieA!J:J,SerieA!K:K),"-")</f>
        <v>-</v>
      </c>
    </row>
    <row r="796" spans="1:13" x14ac:dyDescent="0.35">
      <c r="A796" s="3">
        <f t="shared" si="45"/>
        <v>46062</v>
      </c>
      <c r="B796" s="5">
        <f t="shared" si="48"/>
        <v>1</v>
      </c>
      <c r="C796" s="9">
        <f t="shared" si="46"/>
        <v>795</v>
      </c>
      <c r="D796" s="6" t="str" cm="1">
        <f t="array" ref="D796">IFERROR(INDEX(F796:M796, MATCH(TRUE, F796:M796&lt;&gt;"-",0)),"")</f>
        <v/>
      </c>
      <c r="E796" s="6" t="str">
        <f t="shared" si="49"/>
        <v/>
      </c>
      <c r="F796" s="1" t="str">
        <f>IFERROR(_xlfn.XLOOKUP(C796,Champions!J:J,Champions!K:K),"-")</f>
        <v>-</v>
      </c>
      <c r="G796" s="1" t="str">
        <f>IFERROR(_xlfn.XLOOKUP($C796,EuropaL!J:J,EuropaL!K:K),"-")</f>
        <v>-</v>
      </c>
      <c r="H796" s="1" t="str">
        <f>IFERROR(_xlfn.XLOOKUP($C796,WC!J:J,WC!K:K),"-")</f>
        <v>-</v>
      </c>
      <c r="I796" s="1" t="str">
        <f>IFERROR(_xlfn.XLOOKUP($C796,EURO!J:J,EURO!K:K),"-")</f>
        <v>-</v>
      </c>
      <c r="J796" s="1" t="str">
        <f>IFERROR(_xlfn.XLOOKUP($C796,Other!J:J,Other!K:K),"-")</f>
        <v>-</v>
      </c>
      <c r="K796" s="1" t="str">
        <f>IFERROR(_xlfn.XLOOKUP($C796,Premier!J:J,Premier!K:K),"-")</f>
        <v>-</v>
      </c>
      <c r="L796" s="1" t="str">
        <f>IFERROR(_xlfn.XLOOKUP($C796,LaLiga!K:K,LaLiga!L:L),"-")</f>
        <v>-</v>
      </c>
      <c r="M796" s="1" t="str">
        <f>IFERROR(_xlfn.XLOOKUP($C796,SerieA!J:J,SerieA!K:K),"-")</f>
        <v>-</v>
      </c>
    </row>
    <row r="797" spans="1:13" x14ac:dyDescent="0.35">
      <c r="A797" s="3">
        <f t="shared" si="45"/>
        <v>46063</v>
      </c>
      <c r="B797" s="5">
        <f t="shared" si="48"/>
        <v>2</v>
      </c>
      <c r="C797" s="9">
        <f t="shared" si="46"/>
        <v>796</v>
      </c>
      <c r="D797" s="6" t="str" cm="1">
        <f t="array" ref="D797">IFERROR(INDEX(F797:M797, MATCH(TRUE, F797:M797&lt;&gt;"-",0)),"")</f>
        <v/>
      </c>
      <c r="E797" s="6" t="str">
        <f t="shared" si="49"/>
        <v/>
      </c>
      <c r="F797" s="1" t="str">
        <f>IFERROR(_xlfn.XLOOKUP(C797,Champions!J:J,Champions!K:K),"-")</f>
        <v>-</v>
      </c>
      <c r="G797" s="1" t="str">
        <f>IFERROR(_xlfn.XLOOKUP($C797,EuropaL!J:J,EuropaL!K:K),"-")</f>
        <v>-</v>
      </c>
      <c r="H797" s="1" t="str">
        <f>IFERROR(_xlfn.XLOOKUP($C797,WC!J:J,WC!K:K),"-")</f>
        <v>-</v>
      </c>
      <c r="I797" s="1" t="str">
        <f>IFERROR(_xlfn.XLOOKUP($C797,EURO!J:J,EURO!K:K),"-")</f>
        <v>-</v>
      </c>
      <c r="J797" s="1" t="str">
        <f>IFERROR(_xlfn.XLOOKUP($C797,Other!J:J,Other!K:K),"-")</f>
        <v>-</v>
      </c>
      <c r="K797" s="1" t="str">
        <f>IFERROR(_xlfn.XLOOKUP($C797,Premier!J:J,Premier!K:K),"-")</f>
        <v>-</v>
      </c>
      <c r="L797" s="1" t="str">
        <f>IFERROR(_xlfn.XLOOKUP($C797,LaLiga!K:K,LaLiga!L:L),"-")</f>
        <v>-</v>
      </c>
      <c r="M797" s="1" t="str">
        <f>IFERROR(_xlfn.XLOOKUP($C797,SerieA!J:J,SerieA!K:K),"-")</f>
        <v>-</v>
      </c>
    </row>
    <row r="798" spans="1:13" x14ac:dyDescent="0.35">
      <c r="A798" s="3">
        <f t="shared" si="45"/>
        <v>46064</v>
      </c>
      <c r="B798" s="5">
        <f t="shared" si="48"/>
        <v>3</v>
      </c>
      <c r="C798" s="9">
        <f t="shared" si="46"/>
        <v>797</v>
      </c>
      <c r="D798" s="6" t="str" cm="1">
        <f t="array" ref="D798">IFERROR(INDEX(F798:M798, MATCH(TRUE, F798:M798&lt;&gt;"-",0)),"")</f>
        <v/>
      </c>
      <c r="E798" s="6" t="str">
        <f t="shared" si="49"/>
        <v/>
      </c>
      <c r="F798" s="1" t="str">
        <f>IFERROR(_xlfn.XLOOKUP(C798,Champions!J:J,Champions!K:K),"-")</f>
        <v>-</v>
      </c>
      <c r="G798" s="1" t="str">
        <f>IFERROR(_xlfn.XLOOKUP($C798,EuropaL!J:J,EuropaL!K:K),"-")</f>
        <v>-</v>
      </c>
      <c r="H798" s="1" t="str">
        <f>IFERROR(_xlfn.XLOOKUP($C798,WC!J:J,WC!K:K),"-")</f>
        <v>-</v>
      </c>
      <c r="I798" s="1" t="str">
        <f>IFERROR(_xlfn.XLOOKUP($C798,EURO!J:J,EURO!K:K),"-")</f>
        <v>-</v>
      </c>
      <c r="J798" s="1" t="str">
        <f>IFERROR(_xlfn.XLOOKUP($C798,Other!J:J,Other!K:K),"-")</f>
        <v>-</v>
      </c>
      <c r="K798" s="1" t="str">
        <f>IFERROR(_xlfn.XLOOKUP($C798,Premier!J:J,Premier!K:K),"-")</f>
        <v>-</v>
      </c>
      <c r="L798" s="1" t="str">
        <f>IFERROR(_xlfn.XLOOKUP($C798,LaLiga!K:K,LaLiga!L:L),"-")</f>
        <v>-</v>
      </c>
      <c r="M798" s="1" t="str">
        <f>IFERROR(_xlfn.XLOOKUP($C798,SerieA!J:J,SerieA!K:K),"-")</f>
        <v>-</v>
      </c>
    </row>
    <row r="799" spans="1:13" x14ac:dyDescent="0.35">
      <c r="A799" s="3">
        <f t="shared" si="45"/>
        <v>46065</v>
      </c>
      <c r="B799" s="5">
        <f t="shared" si="48"/>
        <v>4</v>
      </c>
      <c r="C799" s="9">
        <f t="shared" si="46"/>
        <v>798</v>
      </c>
      <c r="D799" s="6" t="str" cm="1">
        <f t="array" ref="D799">IFERROR(INDEX(F799:M799, MATCH(TRUE, F799:M799&lt;&gt;"-",0)),"")</f>
        <v/>
      </c>
      <c r="E799" s="6" t="str">
        <f t="shared" si="49"/>
        <v/>
      </c>
      <c r="F799" s="1" t="str">
        <f>IFERROR(_xlfn.XLOOKUP(C799,Champions!J:J,Champions!K:K),"-")</f>
        <v>-</v>
      </c>
      <c r="G799" s="1" t="str">
        <f>IFERROR(_xlfn.XLOOKUP($C799,EuropaL!J:J,EuropaL!K:K),"-")</f>
        <v>-</v>
      </c>
      <c r="H799" s="1" t="str">
        <f>IFERROR(_xlfn.XLOOKUP($C799,WC!J:J,WC!K:K),"-")</f>
        <v>-</v>
      </c>
      <c r="I799" s="1" t="str">
        <f>IFERROR(_xlfn.XLOOKUP($C799,EURO!J:J,EURO!K:K),"-")</f>
        <v>-</v>
      </c>
      <c r="J799" s="1" t="str">
        <f>IFERROR(_xlfn.XLOOKUP($C799,Other!J:J,Other!K:K),"-")</f>
        <v>-</v>
      </c>
      <c r="K799" s="1" t="str">
        <f>IFERROR(_xlfn.XLOOKUP($C799,Premier!J:J,Premier!K:K),"-")</f>
        <v>-</v>
      </c>
      <c r="L799" s="1" t="str">
        <f>IFERROR(_xlfn.XLOOKUP($C799,LaLiga!K:K,LaLiga!L:L),"-")</f>
        <v>-</v>
      </c>
      <c r="M799" s="1" t="str">
        <f>IFERROR(_xlfn.XLOOKUP($C799,SerieA!J:J,SerieA!K:K),"-")</f>
        <v>-</v>
      </c>
    </row>
    <row r="800" spans="1:13" x14ac:dyDescent="0.35">
      <c r="A800" s="3">
        <f t="shared" si="45"/>
        <v>46066</v>
      </c>
      <c r="B800" s="5">
        <f t="shared" si="48"/>
        <v>5</v>
      </c>
      <c r="C800" s="9">
        <f t="shared" si="46"/>
        <v>799</v>
      </c>
      <c r="D800" s="6" t="str" cm="1">
        <f t="array" ref="D800">IFERROR(INDEX(F800:M800, MATCH(TRUE, F800:M800&lt;&gt;"-",0)),"")</f>
        <v/>
      </c>
      <c r="E800" s="6" t="str">
        <f t="shared" si="49"/>
        <v/>
      </c>
      <c r="F800" s="1" t="str">
        <f>IFERROR(_xlfn.XLOOKUP(C800,Champions!J:J,Champions!K:K),"-")</f>
        <v>-</v>
      </c>
      <c r="G800" s="1" t="str">
        <f>IFERROR(_xlfn.XLOOKUP($C800,EuropaL!J:J,EuropaL!K:K),"-")</f>
        <v>-</v>
      </c>
      <c r="H800" s="1" t="str">
        <f>IFERROR(_xlfn.XLOOKUP($C800,WC!J:J,WC!K:K),"-")</f>
        <v>-</v>
      </c>
      <c r="I800" s="1" t="str">
        <f>IFERROR(_xlfn.XLOOKUP($C800,EURO!J:J,EURO!K:K),"-")</f>
        <v>-</v>
      </c>
      <c r="J800" s="1" t="str">
        <f>IFERROR(_xlfn.XLOOKUP($C800,Other!J:J,Other!K:K),"-")</f>
        <v>-</v>
      </c>
      <c r="K800" s="1" t="str">
        <f>IFERROR(_xlfn.XLOOKUP($C800,Premier!J:J,Premier!K:K),"-")</f>
        <v>-</v>
      </c>
      <c r="L800" s="1" t="str">
        <f>IFERROR(_xlfn.XLOOKUP($C800,LaLiga!K:K,LaLiga!L:L),"-")</f>
        <v>-</v>
      </c>
      <c r="M800" s="1" t="str">
        <f>IFERROR(_xlfn.XLOOKUP($C800,SerieA!J:J,SerieA!K:K),"-")</f>
        <v>-</v>
      </c>
    </row>
    <row r="801" spans="1:13" x14ac:dyDescent="0.35">
      <c r="A801" s="3">
        <f t="shared" si="45"/>
        <v>46067</v>
      </c>
      <c r="B801" s="5">
        <f t="shared" si="48"/>
        <v>6</v>
      </c>
      <c r="C801" s="9">
        <f t="shared" si="46"/>
        <v>800</v>
      </c>
      <c r="D801" s="6" t="str" cm="1">
        <f t="array" ref="D801">IFERROR(INDEX(F801:M801, MATCH(TRUE, F801:M801&lt;&gt;"-",0)),"")</f>
        <v/>
      </c>
      <c r="E801" s="6" t="str">
        <f t="shared" si="49"/>
        <v/>
      </c>
      <c r="F801" s="1" t="str">
        <f>IFERROR(_xlfn.XLOOKUP(C801,Champions!J:J,Champions!K:K),"-")</f>
        <v>-</v>
      </c>
      <c r="G801" s="1" t="str">
        <f>IFERROR(_xlfn.XLOOKUP($C801,EuropaL!J:J,EuropaL!K:K),"-")</f>
        <v>-</v>
      </c>
      <c r="H801" s="1" t="str">
        <f>IFERROR(_xlfn.XLOOKUP($C801,WC!J:J,WC!K:K),"-")</f>
        <v>-</v>
      </c>
      <c r="I801" s="1" t="str">
        <f>IFERROR(_xlfn.XLOOKUP($C801,EURO!J:J,EURO!K:K),"-")</f>
        <v>-</v>
      </c>
      <c r="J801" s="1" t="str">
        <f>IFERROR(_xlfn.XLOOKUP($C801,Other!J:J,Other!K:K),"-")</f>
        <v>-</v>
      </c>
      <c r="K801" s="1" t="str">
        <f>IFERROR(_xlfn.XLOOKUP($C801,Premier!J:J,Premier!K:K),"-")</f>
        <v>-</v>
      </c>
      <c r="L801" s="1" t="str">
        <f>IFERROR(_xlfn.XLOOKUP($C801,LaLiga!K:K,LaLiga!L:L),"-")</f>
        <v>-</v>
      </c>
      <c r="M801" s="1" t="str">
        <f>IFERROR(_xlfn.XLOOKUP($C801,SerieA!J:J,SerieA!K:K),"-")</f>
        <v>-</v>
      </c>
    </row>
    <row r="802" spans="1:13" x14ac:dyDescent="0.35">
      <c r="A802" s="3">
        <f t="shared" si="45"/>
        <v>46068</v>
      </c>
      <c r="B802" s="5">
        <f t="shared" si="48"/>
        <v>7</v>
      </c>
      <c r="C802" s="9">
        <f t="shared" si="46"/>
        <v>801</v>
      </c>
      <c r="D802" s="6" t="str" cm="1">
        <f t="array" ref="D802">IFERROR(INDEX(F802:M802, MATCH(TRUE, F802:M802&lt;&gt;"-",0)),"")</f>
        <v/>
      </c>
      <c r="E802" s="6" t="str">
        <f t="shared" si="49"/>
        <v/>
      </c>
      <c r="F802" s="1" t="str">
        <f>IFERROR(_xlfn.XLOOKUP(C802,Champions!J:J,Champions!K:K),"-")</f>
        <v>-</v>
      </c>
      <c r="G802" s="1" t="str">
        <f>IFERROR(_xlfn.XLOOKUP($C802,EuropaL!J:J,EuropaL!K:K),"-")</f>
        <v>-</v>
      </c>
      <c r="H802" s="1" t="str">
        <f>IFERROR(_xlfn.XLOOKUP($C802,WC!J:J,WC!K:K),"-")</f>
        <v>-</v>
      </c>
      <c r="I802" s="1" t="str">
        <f>IFERROR(_xlfn.XLOOKUP($C802,EURO!J:J,EURO!K:K),"-")</f>
        <v>-</v>
      </c>
      <c r="J802" s="1" t="str">
        <f>IFERROR(_xlfn.XLOOKUP($C802,Other!J:J,Other!K:K),"-")</f>
        <v>-</v>
      </c>
      <c r="K802" s="1" t="str">
        <f>IFERROR(_xlfn.XLOOKUP($C802,Premier!J:J,Premier!K:K),"-")</f>
        <v>-</v>
      </c>
      <c r="L802" s="1" t="str">
        <f>IFERROR(_xlfn.XLOOKUP($C802,LaLiga!K:K,LaLiga!L:L),"-")</f>
        <v>-</v>
      </c>
      <c r="M802" s="1" t="str">
        <f>IFERROR(_xlfn.XLOOKUP($C802,SerieA!J:J,SerieA!K:K),"-")</f>
        <v>-</v>
      </c>
    </row>
    <row r="803" spans="1:13" x14ac:dyDescent="0.35">
      <c r="A803" s="3">
        <f t="shared" si="45"/>
        <v>46069</v>
      </c>
      <c r="B803" s="5">
        <f t="shared" si="48"/>
        <v>1</v>
      </c>
      <c r="C803" s="9">
        <f t="shared" si="46"/>
        <v>802</v>
      </c>
      <c r="D803" s="6" t="str" cm="1">
        <f t="array" ref="D803">IFERROR(INDEX(F803:M803, MATCH(TRUE, F803:M803&lt;&gt;"-",0)),"")</f>
        <v/>
      </c>
      <c r="E803" s="6" t="str">
        <f t="shared" si="49"/>
        <v/>
      </c>
      <c r="F803" s="1" t="str">
        <f>IFERROR(_xlfn.XLOOKUP(C803,Champions!J:J,Champions!K:K),"-")</f>
        <v>-</v>
      </c>
      <c r="G803" s="1" t="str">
        <f>IFERROR(_xlfn.XLOOKUP($C803,EuropaL!J:J,EuropaL!K:K),"-")</f>
        <v>-</v>
      </c>
      <c r="H803" s="1" t="str">
        <f>IFERROR(_xlfn.XLOOKUP($C803,WC!J:J,WC!K:K),"-")</f>
        <v>-</v>
      </c>
      <c r="I803" s="1" t="str">
        <f>IFERROR(_xlfn.XLOOKUP($C803,EURO!J:J,EURO!K:K),"-")</f>
        <v>-</v>
      </c>
      <c r="J803" s="1" t="str">
        <f>IFERROR(_xlfn.XLOOKUP($C803,Other!J:J,Other!K:K),"-")</f>
        <v>-</v>
      </c>
      <c r="K803" s="1" t="str">
        <f>IFERROR(_xlfn.XLOOKUP($C803,Premier!J:J,Premier!K:K),"-")</f>
        <v>-</v>
      </c>
      <c r="L803" s="1" t="str">
        <f>IFERROR(_xlfn.XLOOKUP($C803,LaLiga!K:K,LaLiga!L:L),"-")</f>
        <v>-</v>
      </c>
      <c r="M803" s="1" t="str">
        <f>IFERROR(_xlfn.XLOOKUP($C803,SerieA!J:J,SerieA!K:K),"-")</f>
        <v>-</v>
      </c>
    </row>
    <row r="804" spans="1:13" x14ac:dyDescent="0.35">
      <c r="A804" s="3">
        <f t="shared" si="45"/>
        <v>46070</v>
      </c>
      <c r="B804" s="5">
        <f t="shared" si="48"/>
        <v>2</v>
      </c>
      <c r="C804" s="9">
        <f t="shared" si="46"/>
        <v>803</v>
      </c>
      <c r="D804" s="6" t="str" cm="1">
        <f t="array" ref="D804">IFERROR(INDEX(F804:M804, MATCH(TRUE, F804:M804&lt;&gt;"-",0)),"")</f>
        <v/>
      </c>
      <c r="E804" s="6" t="str">
        <f t="shared" si="49"/>
        <v/>
      </c>
      <c r="F804" s="1" t="str">
        <f>IFERROR(_xlfn.XLOOKUP(C804,Champions!J:J,Champions!K:K),"-")</f>
        <v>-</v>
      </c>
      <c r="G804" s="1" t="str">
        <f>IFERROR(_xlfn.XLOOKUP($C804,EuropaL!J:J,EuropaL!K:K),"-")</f>
        <v>-</v>
      </c>
      <c r="H804" s="1" t="str">
        <f>IFERROR(_xlfn.XLOOKUP($C804,WC!J:J,WC!K:K),"-")</f>
        <v>-</v>
      </c>
      <c r="I804" s="1" t="str">
        <f>IFERROR(_xlfn.XLOOKUP($C804,EURO!J:J,EURO!K:K),"-")</f>
        <v>-</v>
      </c>
      <c r="J804" s="1" t="str">
        <f>IFERROR(_xlfn.XLOOKUP($C804,Other!J:J,Other!K:K),"-")</f>
        <v>-</v>
      </c>
      <c r="K804" s="1" t="str">
        <f>IFERROR(_xlfn.XLOOKUP($C804,Premier!J:J,Premier!K:K),"-")</f>
        <v>-</v>
      </c>
      <c r="L804" s="1" t="str">
        <f>IFERROR(_xlfn.XLOOKUP($C804,LaLiga!K:K,LaLiga!L:L),"-")</f>
        <v>-</v>
      </c>
      <c r="M804" s="1" t="str">
        <f>IFERROR(_xlfn.XLOOKUP($C804,SerieA!J:J,SerieA!K:K),"-")</f>
        <v>-</v>
      </c>
    </row>
    <row r="805" spans="1:13" x14ac:dyDescent="0.35">
      <c r="A805" s="3">
        <f t="shared" si="45"/>
        <v>46071</v>
      </c>
      <c r="B805" s="5">
        <f t="shared" si="48"/>
        <v>3</v>
      </c>
      <c r="C805" s="9">
        <f t="shared" si="46"/>
        <v>804</v>
      </c>
      <c r="D805" s="6" t="str" cm="1">
        <f t="array" ref="D805">IFERROR(INDEX(F805:M805, MATCH(TRUE, F805:M805&lt;&gt;"-",0)),"")</f>
        <v/>
      </c>
      <c r="E805" s="6" t="str">
        <f t="shared" si="49"/>
        <v/>
      </c>
      <c r="F805" s="1" t="str">
        <f>IFERROR(_xlfn.XLOOKUP(C805,Champions!J:J,Champions!K:K),"-")</f>
        <v>-</v>
      </c>
      <c r="G805" s="1" t="str">
        <f>IFERROR(_xlfn.XLOOKUP($C805,EuropaL!J:J,EuropaL!K:K),"-")</f>
        <v>-</v>
      </c>
      <c r="H805" s="1" t="str">
        <f>IFERROR(_xlfn.XLOOKUP($C805,WC!J:J,WC!K:K),"-")</f>
        <v>-</v>
      </c>
      <c r="I805" s="1" t="str">
        <f>IFERROR(_xlfn.XLOOKUP($C805,EURO!J:J,EURO!K:K),"-")</f>
        <v>-</v>
      </c>
      <c r="J805" s="1" t="str">
        <f>IFERROR(_xlfn.XLOOKUP($C805,Other!J:J,Other!K:K),"-")</f>
        <v>-</v>
      </c>
      <c r="K805" s="1" t="str">
        <f>IFERROR(_xlfn.XLOOKUP($C805,Premier!J:J,Premier!K:K),"-")</f>
        <v>-</v>
      </c>
      <c r="L805" s="1" t="str">
        <f>IFERROR(_xlfn.XLOOKUP($C805,LaLiga!K:K,LaLiga!L:L),"-")</f>
        <v>-</v>
      </c>
      <c r="M805" s="1" t="str">
        <f>IFERROR(_xlfn.XLOOKUP($C805,SerieA!J:J,SerieA!K:K),"-")</f>
        <v>-</v>
      </c>
    </row>
    <row r="806" spans="1:13" x14ac:dyDescent="0.35">
      <c r="A806" s="3">
        <f t="shared" si="45"/>
        <v>46072</v>
      </c>
      <c r="B806" s="5">
        <f t="shared" si="48"/>
        <v>4</v>
      </c>
      <c r="C806" s="9">
        <f t="shared" si="46"/>
        <v>805</v>
      </c>
      <c r="D806" s="6" t="str" cm="1">
        <f t="array" ref="D806">IFERROR(INDEX(F806:M806, MATCH(TRUE, F806:M806&lt;&gt;"-",0)),"")</f>
        <v/>
      </c>
      <c r="E806" s="6" t="str">
        <f t="shared" si="49"/>
        <v/>
      </c>
      <c r="F806" s="1" t="str">
        <f>IFERROR(_xlfn.XLOOKUP(C806,Champions!J:J,Champions!K:K),"-")</f>
        <v>-</v>
      </c>
      <c r="G806" s="1" t="str">
        <f>IFERROR(_xlfn.XLOOKUP($C806,EuropaL!J:J,EuropaL!K:K),"-")</f>
        <v>-</v>
      </c>
      <c r="H806" s="1" t="str">
        <f>IFERROR(_xlfn.XLOOKUP($C806,WC!J:J,WC!K:K),"-")</f>
        <v>-</v>
      </c>
      <c r="I806" s="1" t="str">
        <f>IFERROR(_xlfn.XLOOKUP($C806,EURO!J:J,EURO!K:K),"-")</f>
        <v>-</v>
      </c>
      <c r="J806" s="1" t="str">
        <f>IFERROR(_xlfn.XLOOKUP($C806,Other!J:J,Other!K:K),"-")</f>
        <v>-</v>
      </c>
      <c r="K806" s="1" t="str">
        <f>IFERROR(_xlfn.XLOOKUP($C806,Premier!J:J,Premier!K:K),"-")</f>
        <v>-</v>
      </c>
      <c r="L806" s="1" t="str">
        <f>IFERROR(_xlfn.XLOOKUP($C806,LaLiga!K:K,LaLiga!L:L),"-")</f>
        <v>-</v>
      </c>
      <c r="M806" s="1" t="str">
        <f>IFERROR(_xlfn.XLOOKUP($C806,SerieA!J:J,SerieA!K:K),"-")</f>
        <v>-</v>
      </c>
    </row>
    <row r="807" spans="1:13" x14ac:dyDescent="0.35">
      <c r="A807" s="3">
        <f t="shared" si="45"/>
        <v>46073</v>
      </c>
      <c r="B807" s="5">
        <f t="shared" si="48"/>
        <v>5</v>
      </c>
      <c r="C807" s="9">
        <f t="shared" si="46"/>
        <v>806</v>
      </c>
      <c r="D807" s="6" t="str" cm="1">
        <f t="array" ref="D807">IFERROR(INDEX(F807:M807, MATCH(TRUE, F807:M807&lt;&gt;"-",0)),"")</f>
        <v/>
      </c>
      <c r="E807" s="6" t="str">
        <f t="shared" si="49"/>
        <v/>
      </c>
      <c r="F807" s="1" t="str">
        <f>IFERROR(_xlfn.XLOOKUP(C807,Champions!J:J,Champions!K:K),"-")</f>
        <v>-</v>
      </c>
      <c r="G807" s="1" t="str">
        <f>IFERROR(_xlfn.XLOOKUP($C807,EuropaL!J:J,EuropaL!K:K),"-")</f>
        <v>-</v>
      </c>
      <c r="H807" s="1" t="str">
        <f>IFERROR(_xlfn.XLOOKUP($C807,WC!J:J,WC!K:K),"-")</f>
        <v>-</v>
      </c>
      <c r="I807" s="1" t="str">
        <f>IFERROR(_xlfn.XLOOKUP($C807,EURO!J:J,EURO!K:K),"-")</f>
        <v>-</v>
      </c>
      <c r="J807" s="1" t="str">
        <f>IFERROR(_xlfn.XLOOKUP($C807,Other!J:J,Other!K:K),"-")</f>
        <v>-</v>
      </c>
      <c r="K807" s="1" t="str">
        <f>IFERROR(_xlfn.XLOOKUP($C807,Premier!J:J,Premier!K:K),"-")</f>
        <v>-</v>
      </c>
      <c r="L807" s="1" t="str">
        <f>IFERROR(_xlfn.XLOOKUP($C807,LaLiga!K:K,LaLiga!L:L),"-")</f>
        <v>-</v>
      </c>
      <c r="M807" s="1" t="str">
        <f>IFERROR(_xlfn.XLOOKUP($C807,SerieA!J:J,SerieA!K:K),"-")</f>
        <v>-</v>
      </c>
    </row>
    <row r="808" spans="1:13" x14ac:dyDescent="0.35">
      <c r="A808" s="3">
        <f t="shared" si="45"/>
        <v>46074</v>
      </c>
      <c r="B808" s="5">
        <f t="shared" si="48"/>
        <v>6</v>
      </c>
      <c r="C808" s="9">
        <f t="shared" si="46"/>
        <v>807</v>
      </c>
      <c r="D808" s="6" t="str" cm="1">
        <f t="array" ref="D808">IFERROR(INDEX(F808:M808, MATCH(TRUE, F808:M808&lt;&gt;"-",0)),"")</f>
        <v/>
      </c>
      <c r="E808" s="6" t="str">
        <f t="shared" si="49"/>
        <v/>
      </c>
      <c r="F808" s="1" t="str">
        <f>IFERROR(_xlfn.XLOOKUP(C808,Champions!J:J,Champions!K:K),"-")</f>
        <v>-</v>
      </c>
      <c r="G808" s="1" t="str">
        <f>IFERROR(_xlfn.XLOOKUP($C808,EuropaL!J:J,EuropaL!K:K),"-")</f>
        <v>-</v>
      </c>
      <c r="H808" s="1" t="str">
        <f>IFERROR(_xlfn.XLOOKUP($C808,WC!J:J,WC!K:K),"-")</f>
        <v>-</v>
      </c>
      <c r="I808" s="1" t="str">
        <f>IFERROR(_xlfn.XLOOKUP($C808,EURO!J:J,EURO!K:K),"-")</f>
        <v>-</v>
      </c>
      <c r="J808" s="1" t="str">
        <f>IFERROR(_xlfn.XLOOKUP($C808,Other!J:J,Other!K:K),"-")</f>
        <v>-</v>
      </c>
      <c r="K808" s="1" t="str">
        <f>IFERROR(_xlfn.XLOOKUP($C808,Premier!J:J,Premier!K:K),"-")</f>
        <v>-</v>
      </c>
      <c r="L808" s="1" t="str">
        <f>IFERROR(_xlfn.XLOOKUP($C808,LaLiga!K:K,LaLiga!L:L),"-")</f>
        <v>-</v>
      </c>
      <c r="M808" s="1" t="str">
        <f>IFERROR(_xlfn.XLOOKUP($C808,SerieA!J:J,SerieA!K:K),"-")</f>
        <v>-</v>
      </c>
    </row>
    <row r="809" spans="1:13" x14ac:dyDescent="0.35">
      <c r="A809" s="3">
        <f t="shared" si="45"/>
        <v>46075</v>
      </c>
      <c r="B809" s="5">
        <f t="shared" si="48"/>
        <v>7</v>
      </c>
      <c r="C809" s="9">
        <f t="shared" si="46"/>
        <v>808</v>
      </c>
      <c r="D809" s="6" t="str" cm="1">
        <f t="array" ref="D809">IFERROR(INDEX(F809:M809, MATCH(TRUE, F809:M809&lt;&gt;"-",0)),"")</f>
        <v/>
      </c>
      <c r="E809" s="6" t="str">
        <f t="shared" si="49"/>
        <v/>
      </c>
      <c r="F809" s="1" t="str">
        <f>IFERROR(_xlfn.XLOOKUP(C809,Champions!J:J,Champions!K:K),"-")</f>
        <v>-</v>
      </c>
      <c r="G809" s="1" t="str">
        <f>IFERROR(_xlfn.XLOOKUP($C809,EuropaL!J:J,EuropaL!K:K),"-")</f>
        <v>-</v>
      </c>
      <c r="H809" s="1" t="str">
        <f>IFERROR(_xlfn.XLOOKUP($C809,WC!J:J,WC!K:K),"-")</f>
        <v>-</v>
      </c>
      <c r="I809" s="1" t="str">
        <f>IFERROR(_xlfn.XLOOKUP($C809,EURO!J:J,EURO!K:K),"-")</f>
        <v>-</v>
      </c>
      <c r="J809" s="1" t="str">
        <f>IFERROR(_xlfn.XLOOKUP($C809,Other!J:J,Other!K:K),"-")</f>
        <v>-</v>
      </c>
      <c r="K809" s="1" t="str">
        <f>IFERROR(_xlfn.XLOOKUP($C809,Premier!J:J,Premier!K:K),"-")</f>
        <v>-</v>
      </c>
      <c r="L809" s="1" t="str">
        <f>IFERROR(_xlfn.XLOOKUP($C809,LaLiga!K:K,LaLiga!L:L),"-")</f>
        <v>-</v>
      </c>
      <c r="M809" s="1" t="str">
        <f>IFERROR(_xlfn.XLOOKUP($C809,SerieA!J:J,SerieA!K:K),"-")</f>
        <v>-</v>
      </c>
    </row>
    <row r="810" spans="1:13" x14ac:dyDescent="0.35">
      <c r="A810" s="3">
        <f t="shared" si="45"/>
        <v>46076</v>
      </c>
      <c r="B810" s="5">
        <f t="shared" si="48"/>
        <v>1</v>
      </c>
      <c r="C810" s="9">
        <f t="shared" si="46"/>
        <v>809</v>
      </c>
      <c r="D810" s="6" t="str" cm="1">
        <f t="array" ref="D810">IFERROR(INDEX(F810:M810, MATCH(TRUE, F810:M810&lt;&gt;"-",0)),"")</f>
        <v/>
      </c>
      <c r="E810" s="6" t="str">
        <f t="shared" si="49"/>
        <v/>
      </c>
      <c r="F810" s="1" t="str">
        <f>IFERROR(_xlfn.XLOOKUP(C810,Champions!J:J,Champions!K:K),"-")</f>
        <v>-</v>
      </c>
      <c r="G810" s="1" t="str">
        <f>IFERROR(_xlfn.XLOOKUP($C810,EuropaL!J:J,EuropaL!K:K),"-")</f>
        <v>-</v>
      </c>
      <c r="H810" s="1" t="str">
        <f>IFERROR(_xlfn.XLOOKUP($C810,WC!J:J,WC!K:K),"-")</f>
        <v>-</v>
      </c>
      <c r="I810" s="1" t="str">
        <f>IFERROR(_xlfn.XLOOKUP($C810,EURO!J:J,EURO!K:K),"-")</f>
        <v>-</v>
      </c>
      <c r="J810" s="1" t="str">
        <f>IFERROR(_xlfn.XLOOKUP($C810,Other!J:J,Other!K:K),"-")</f>
        <v>-</v>
      </c>
      <c r="K810" s="1" t="str">
        <f>IFERROR(_xlfn.XLOOKUP($C810,Premier!J:J,Premier!K:K),"-")</f>
        <v>-</v>
      </c>
      <c r="L810" s="1" t="str">
        <f>IFERROR(_xlfn.XLOOKUP($C810,LaLiga!K:K,LaLiga!L:L),"-")</f>
        <v>-</v>
      </c>
      <c r="M810" s="1" t="str">
        <f>IFERROR(_xlfn.XLOOKUP($C810,SerieA!J:J,SerieA!K:K),"-")</f>
        <v>-</v>
      </c>
    </row>
    <row r="811" spans="1:13" x14ac:dyDescent="0.35">
      <c r="A811" s="3">
        <f t="shared" si="45"/>
        <v>46077</v>
      </c>
      <c r="B811" s="5">
        <f t="shared" si="48"/>
        <v>2</v>
      </c>
      <c r="C811" s="9">
        <f t="shared" si="46"/>
        <v>810</v>
      </c>
      <c r="D811" s="6" t="str" cm="1">
        <f t="array" ref="D811">IFERROR(INDEX(F811:M811, MATCH(TRUE, F811:M811&lt;&gt;"-",0)),"")</f>
        <v/>
      </c>
      <c r="E811" s="6" t="str">
        <f t="shared" si="49"/>
        <v/>
      </c>
      <c r="F811" s="1" t="str">
        <f>IFERROR(_xlfn.XLOOKUP(C811,Champions!J:J,Champions!K:K),"-")</f>
        <v>-</v>
      </c>
      <c r="G811" s="1" t="str">
        <f>IFERROR(_xlfn.XLOOKUP($C811,EuropaL!J:J,EuropaL!K:K),"-")</f>
        <v>-</v>
      </c>
      <c r="H811" s="1" t="str">
        <f>IFERROR(_xlfn.XLOOKUP($C811,WC!J:J,WC!K:K),"-")</f>
        <v>-</v>
      </c>
      <c r="I811" s="1" t="str">
        <f>IFERROR(_xlfn.XLOOKUP($C811,EURO!J:J,EURO!K:K),"-")</f>
        <v>-</v>
      </c>
      <c r="J811" s="1" t="str">
        <f>IFERROR(_xlfn.XLOOKUP($C811,Other!J:J,Other!K:K),"-")</f>
        <v>-</v>
      </c>
      <c r="K811" s="1" t="str">
        <f>IFERROR(_xlfn.XLOOKUP($C811,Premier!J:J,Premier!K:K),"-")</f>
        <v>-</v>
      </c>
      <c r="L811" s="1" t="str">
        <f>IFERROR(_xlfn.XLOOKUP($C811,LaLiga!K:K,LaLiga!L:L),"-")</f>
        <v>-</v>
      </c>
      <c r="M811" s="1" t="str">
        <f>IFERROR(_xlfn.XLOOKUP($C811,SerieA!J:J,SerieA!K:K),"-")</f>
        <v>-</v>
      </c>
    </row>
    <row r="812" spans="1:13" x14ac:dyDescent="0.35">
      <c r="A812" s="3">
        <f t="shared" si="45"/>
        <v>46078</v>
      </c>
      <c r="B812" s="5">
        <f t="shared" si="48"/>
        <v>3</v>
      </c>
      <c r="C812" s="9">
        <f t="shared" si="46"/>
        <v>811</v>
      </c>
      <c r="D812" s="6" t="str" cm="1">
        <f t="array" ref="D812">IFERROR(INDEX(F812:M812, MATCH(TRUE, F812:M812&lt;&gt;"-",0)),"")</f>
        <v/>
      </c>
      <c r="E812" s="6" t="str">
        <f t="shared" si="49"/>
        <v/>
      </c>
      <c r="F812" s="1" t="str">
        <f>IFERROR(_xlfn.XLOOKUP(C812,Champions!J:J,Champions!K:K),"-")</f>
        <v>-</v>
      </c>
      <c r="G812" s="1" t="str">
        <f>IFERROR(_xlfn.XLOOKUP($C812,EuropaL!J:J,EuropaL!K:K),"-")</f>
        <v>-</v>
      </c>
      <c r="H812" s="1" t="str">
        <f>IFERROR(_xlfn.XLOOKUP($C812,WC!J:J,WC!K:K),"-")</f>
        <v>-</v>
      </c>
      <c r="I812" s="1" t="str">
        <f>IFERROR(_xlfn.XLOOKUP($C812,EURO!J:J,EURO!K:K),"-")</f>
        <v>-</v>
      </c>
      <c r="J812" s="1" t="str">
        <f>IFERROR(_xlfn.XLOOKUP($C812,Other!J:J,Other!K:K),"-")</f>
        <v>-</v>
      </c>
      <c r="K812" s="1" t="str">
        <f>IFERROR(_xlfn.XLOOKUP($C812,Premier!J:J,Premier!K:K),"-")</f>
        <v>-</v>
      </c>
      <c r="L812" s="1" t="str">
        <f>IFERROR(_xlfn.XLOOKUP($C812,LaLiga!K:K,LaLiga!L:L),"-")</f>
        <v>-</v>
      </c>
      <c r="M812" s="1" t="str">
        <f>IFERROR(_xlfn.XLOOKUP($C812,SerieA!J:J,SerieA!K:K),"-")</f>
        <v>-</v>
      </c>
    </row>
    <row r="813" spans="1:13" x14ac:dyDescent="0.35">
      <c r="A813" s="3">
        <f t="shared" si="45"/>
        <v>46079</v>
      </c>
      <c r="B813" s="5">
        <f t="shared" si="48"/>
        <v>4</v>
      </c>
      <c r="C813" s="9">
        <f t="shared" si="46"/>
        <v>812</v>
      </c>
      <c r="D813" s="6" t="str" cm="1">
        <f t="array" ref="D813">IFERROR(INDEX(F813:M813, MATCH(TRUE, F813:M813&lt;&gt;"-",0)),"")</f>
        <v/>
      </c>
      <c r="E813" s="6" t="str">
        <f t="shared" si="49"/>
        <v/>
      </c>
      <c r="F813" s="1" t="str">
        <f>IFERROR(_xlfn.XLOOKUP(C813,Champions!J:J,Champions!K:K),"-")</f>
        <v>-</v>
      </c>
      <c r="G813" s="1" t="str">
        <f>IFERROR(_xlfn.XLOOKUP($C813,EuropaL!J:J,EuropaL!K:K),"-")</f>
        <v>-</v>
      </c>
      <c r="H813" s="1" t="str">
        <f>IFERROR(_xlfn.XLOOKUP($C813,WC!J:J,WC!K:K),"-")</f>
        <v>-</v>
      </c>
      <c r="I813" s="1" t="str">
        <f>IFERROR(_xlfn.XLOOKUP($C813,EURO!J:J,EURO!K:K),"-")</f>
        <v>-</v>
      </c>
      <c r="J813" s="1" t="str">
        <f>IFERROR(_xlfn.XLOOKUP($C813,Other!J:J,Other!K:K),"-")</f>
        <v>-</v>
      </c>
      <c r="K813" s="1" t="str">
        <f>IFERROR(_xlfn.XLOOKUP($C813,Premier!J:J,Premier!K:K),"-")</f>
        <v>-</v>
      </c>
      <c r="L813" s="1" t="str">
        <f>IFERROR(_xlfn.XLOOKUP($C813,LaLiga!K:K,LaLiga!L:L),"-")</f>
        <v>-</v>
      </c>
      <c r="M813" s="1" t="str">
        <f>IFERROR(_xlfn.XLOOKUP($C813,SerieA!J:J,SerieA!K:K),"-")</f>
        <v>-</v>
      </c>
    </row>
    <row r="814" spans="1:13" x14ac:dyDescent="0.35">
      <c r="A814" s="3">
        <f t="shared" si="45"/>
        <v>46080</v>
      </c>
      <c r="B814" s="5">
        <f t="shared" si="48"/>
        <v>5</v>
      </c>
      <c r="C814" s="9">
        <f t="shared" si="46"/>
        <v>813</v>
      </c>
      <c r="D814" s="6" t="str" cm="1">
        <f t="array" ref="D814">IFERROR(INDEX(F814:M814, MATCH(TRUE, F814:M814&lt;&gt;"-",0)),"")</f>
        <v/>
      </c>
      <c r="E814" s="6" t="str">
        <f t="shared" si="49"/>
        <v/>
      </c>
      <c r="F814" s="1" t="str">
        <f>IFERROR(_xlfn.XLOOKUP(C814,Champions!J:J,Champions!K:K),"-")</f>
        <v>-</v>
      </c>
      <c r="G814" s="1" t="str">
        <f>IFERROR(_xlfn.XLOOKUP($C814,EuropaL!J:J,EuropaL!K:K),"-")</f>
        <v>-</v>
      </c>
      <c r="H814" s="1" t="str">
        <f>IFERROR(_xlfn.XLOOKUP($C814,WC!J:J,WC!K:K),"-")</f>
        <v>-</v>
      </c>
      <c r="I814" s="1" t="str">
        <f>IFERROR(_xlfn.XLOOKUP($C814,EURO!J:J,EURO!K:K),"-")</f>
        <v>-</v>
      </c>
      <c r="J814" s="1" t="str">
        <f>IFERROR(_xlfn.XLOOKUP($C814,Other!J:J,Other!K:K),"-")</f>
        <v>-</v>
      </c>
      <c r="K814" s="1" t="str">
        <f>IFERROR(_xlfn.XLOOKUP($C814,Premier!J:J,Premier!K:K),"-")</f>
        <v>-</v>
      </c>
      <c r="L814" s="1" t="str">
        <f>IFERROR(_xlfn.XLOOKUP($C814,LaLiga!K:K,LaLiga!L:L),"-")</f>
        <v>-</v>
      </c>
      <c r="M814" s="1" t="str">
        <f>IFERROR(_xlfn.XLOOKUP($C814,SerieA!J:J,SerieA!K:K),"-")</f>
        <v>-</v>
      </c>
    </row>
    <row r="815" spans="1:13" x14ac:dyDescent="0.35">
      <c r="A815" s="3">
        <f t="shared" si="45"/>
        <v>46081</v>
      </c>
      <c r="B815" s="5">
        <f t="shared" si="48"/>
        <v>6</v>
      </c>
      <c r="C815" s="9">
        <f t="shared" si="46"/>
        <v>814</v>
      </c>
      <c r="D815" s="6" t="str" cm="1">
        <f t="array" ref="D815">IFERROR(INDEX(F815:M815, MATCH(TRUE, F815:M815&lt;&gt;"-",0)),"")</f>
        <v/>
      </c>
      <c r="E815" s="6" t="str">
        <f t="shared" si="49"/>
        <v/>
      </c>
      <c r="F815" s="1" t="str">
        <f>IFERROR(_xlfn.XLOOKUP(C815,Champions!J:J,Champions!K:K),"-")</f>
        <v>-</v>
      </c>
      <c r="G815" s="1" t="str">
        <f>IFERROR(_xlfn.XLOOKUP($C815,EuropaL!J:J,EuropaL!K:K),"-")</f>
        <v>-</v>
      </c>
      <c r="H815" s="1" t="str">
        <f>IFERROR(_xlfn.XLOOKUP($C815,WC!J:J,WC!K:K),"-")</f>
        <v>-</v>
      </c>
      <c r="I815" s="1" t="str">
        <f>IFERROR(_xlfn.XLOOKUP($C815,EURO!J:J,EURO!K:K),"-")</f>
        <v>-</v>
      </c>
      <c r="J815" s="1" t="str">
        <f>IFERROR(_xlfn.XLOOKUP($C815,Other!J:J,Other!K:K),"-")</f>
        <v>-</v>
      </c>
      <c r="K815" s="1" t="str">
        <f>IFERROR(_xlfn.XLOOKUP($C815,Premier!J:J,Premier!K:K),"-")</f>
        <v>-</v>
      </c>
      <c r="L815" s="1" t="str">
        <f>IFERROR(_xlfn.XLOOKUP($C815,LaLiga!K:K,LaLiga!L:L),"-")</f>
        <v>-</v>
      </c>
      <c r="M815" s="1" t="str">
        <f>IFERROR(_xlfn.XLOOKUP($C815,SerieA!J:J,SerieA!K:K),"-")</f>
        <v>-</v>
      </c>
    </row>
    <row r="816" spans="1:13" x14ac:dyDescent="0.35">
      <c r="A816" s="3">
        <f t="shared" si="45"/>
        <v>46082</v>
      </c>
      <c r="B816" s="5">
        <f t="shared" si="48"/>
        <v>7</v>
      </c>
      <c r="C816" s="9">
        <f t="shared" si="46"/>
        <v>815</v>
      </c>
      <c r="D816" s="6" t="str" cm="1">
        <f t="array" ref="D816">IFERROR(INDEX(F816:M816, MATCH(TRUE, F816:M816&lt;&gt;"-",0)),"")</f>
        <v/>
      </c>
      <c r="E816" s="6" t="str">
        <f t="shared" si="49"/>
        <v/>
      </c>
      <c r="F816" s="1" t="str">
        <f>IFERROR(_xlfn.XLOOKUP(C816,Champions!J:J,Champions!K:K),"-")</f>
        <v>-</v>
      </c>
      <c r="G816" s="1" t="str">
        <f>IFERROR(_xlfn.XLOOKUP($C816,EuropaL!J:J,EuropaL!K:K),"-")</f>
        <v>-</v>
      </c>
      <c r="H816" s="1" t="str">
        <f>IFERROR(_xlfn.XLOOKUP($C816,WC!J:J,WC!K:K),"-")</f>
        <v>-</v>
      </c>
      <c r="I816" s="1" t="str">
        <f>IFERROR(_xlfn.XLOOKUP($C816,EURO!J:J,EURO!K:K),"-")</f>
        <v>-</v>
      </c>
      <c r="J816" s="1" t="str">
        <f>IFERROR(_xlfn.XLOOKUP($C816,Other!J:J,Other!K:K),"-")</f>
        <v>-</v>
      </c>
      <c r="K816" s="1" t="str">
        <f>IFERROR(_xlfn.XLOOKUP($C816,Premier!J:J,Premier!K:K),"-")</f>
        <v>-</v>
      </c>
      <c r="L816" s="1" t="str">
        <f>IFERROR(_xlfn.XLOOKUP($C816,LaLiga!K:K,LaLiga!L:L),"-")</f>
        <v>-</v>
      </c>
      <c r="M816" s="1" t="str">
        <f>IFERROR(_xlfn.XLOOKUP($C816,SerieA!J:J,SerieA!K:K),"-")</f>
        <v>-</v>
      </c>
    </row>
    <row r="817" spans="1:13" x14ac:dyDescent="0.35">
      <c r="A817" s="3">
        <f t="shared" si="45"/>
        <v>46083</v>
      </c>
      <c r="B817" s="5">
        <f t="shared" si="48"/>
        <v>1</v>
      </c>
      <c r="C817" s="9">
        <f t="shared" si="46"/>
        <v>816</v>
      </c>
      <c r="D817" s="6" t="str" cm="1">
        <f t="array" ref="D817">IFERROR(INDEX(F817:M817, MATCH(TRUE, F817:M817&lt;&gt;"-",0)),"")</f>
        <v/>
      </c>
      <c r="E817" s="6" t="str">
        <f t="shared" si="49"/>
        <v/>
      </c>
      <c r="F817" s="1" t="str">
        <f>IFERROR(_xlfn.XLOOKUP(C817,Champions!J:J,Champions!K:K),"-")</f>
        <v>-</v>
      </c>
      <c r="G817" s="1" t="str">
        <f>IFERROR(_xlfn.XLOOKUP($C817,EuropaL!J:J,EuropaL!K:K),"-")</f>
        <v>-</v>
      </c>
      <c r="H817" s="1" t="str">
        <f>IFERROR(_xlfn.XLOOKUP($C817,WC!J:J,WC!K:K),"-")</f>
        <v>-</v>
      </c>
      <c r="I817" s="1" t="str">
        <f>IFERROR(_xlfn.XLOOKUP($C817,EURO!J:J,EURO!K:K),"-")</f>
        <v>-</v>
      </c>
      <c r="J817" s="1" t="str">
        <f>IFERROR(_xlfn.XLOOKUP($C817,Other!J:J,Other!K:K),"-")</f>
        <v>-</v>
      </c>
      <c r="K817" s="1" t="str">
        <f>IFERROR(_xlfn.XLOOKUP($C817,Premier!J:J,Premier!K:K),"-")</f>
        <v>-</v>
      </c>
      <c r="L817" s="1" t="str">
        <f>IFERROR(_xlfn.XLOOKUP($C817,LaLiga!K:K,LaLiga!L:L),"-")</f>
        <v>-</v>
      </c>
      <c r="M817" s="1" t="str">
        <f>IFERROR(_xlfn.XLOOKUP($C817,SerieA!J:J,SerieA!K:K),"-")</f>
        <v>-</v>
      </c>
    </row>
    <row r="818" spans="1:13" x14ac:dyDescent="0.35">
      <c r="A818" s="3">
        <f t="shared" si="45"/>
        <v>46084</v>
      </c>
      <c r="B818" s="5">
        <f t="shared" si="48"/>
        <v>2</v>
      </c>
      <c r="C818" s="9">
        <f t="shared" si="46"/>
        <v>817</v>
      </c>
      <c r="D818" s="6" t="str" cm="1">
        <f t="array" ref="D818">IFERROR(INDEX(F818:M818, MATCH(TRUE, F818:M818&lt;&gt;"-",0)),"")</f>
        <v/>
      </c>
      <c r="E818" s="6" t="str">
        <f t="shared" si="49"/>
        <v/>
      </c>
      <c r="F818" s="1" t="str">
        <f>IFERROR(_xlfn.XLOOKUP(C818,Champions!J:J,Champions!K:K),"-")</f>
        <v>-</v>
      </c>
      <c r="G818" s="1" t="str">
        <f>IFERROR(_xlfn.XLOOKUP($C818,EuropaL!J:J,EuropaL!K:K),"-")</f>
        <v>-</v>
      </c>
      <c r="H818" s="1" t="str">
        <f>IFERROR(_xlfn.XLOOKUP($C818,WC!J:J,WC!K:K),"-")</f>
        <v>-</v>
      </c>
      <c r="I818" s="1" t="str">
        <f>IFERROR(_xlfn.XLOOKUP($C818,EURO!J:J,EURO!K:K),"-")</f>
        <v>-</v>
      </c>
      <c r="J818" s="1" t="str">
        <f>IFERROR(_xlfn.XLOOKUP($C818,Other!J:J,Other!K:K),"-")</f>
        <v>-</v>
      </c>
      <c r="K818" s="1" t="str">
        <f>IFERROR(_xlfn.XLOOKUP($C818,Premier!J:J,Premier!K:K),"-")</f>
        <v>-</v>
      </c>
      <c r="L818" s="1" t="str">
        <f>IFERROR(_xlfn.XLOOKUP($C818,LaLiga!K:K,LaLiga!L:L),"-")</f>
        <v>-</v>
      </c>
      <c r="M818" s="1" t="str">
        <f>IFERROR(_xlfn.XLOOKUP($C818,SerieA!J:J,SerieA!K:K),"-")</f>
        <v>-</v>
      </c>
    </row>
    <row r="819" spans="1:13" x14ac:dyDescent="0.35">
      <c r="A819" s="3">
        <f t="shared" si="45"/>
        <v>46085</v>
      </c>
      <c r="B819" s="5">
        <f t="shared" si="48"/>
        <v>3</v>
      </c>
      <c r="C819" s="9">
        <f t="shared" si="46"/>
        <v>818</v>
      </c>
      <c r="D819" s="6" t="str" cm="1">
        <f t="array" ref="D819">IFERROR(INDEX(F819:M819, MATCH(TRUE, F819:M819&lt;&gt;"-",0)),"")</f>
        <v/>
      </c>
      <c r="E819" s="6" t="str">
        <f t="shared" si="49"/>
        <v/>
      </c>
      <c r="F819" s="1" t="str">
        <f>IFERROR(_xlfn.XLOOKUP(C819,Champions!J:J,Champions!K:K),"-")</f>
        <v>-</v>
      </c>
      <c r="G819" s="1" t="str">
        <f>IFERROR(_xlfn.XLOOKUP($C819,EuropaL!J:J,EuropaL!K:K),"-")</f>
        <v>-</v>
      </c>
      <c r="H819" s="1" t="str">
        <f>IFERROR(_xlfn.XLOOKUP($C819,WC!J:J,WC!K:K),"-")</f>
        <v>-</v>
      </c>
      <c r="I819" s="1" t="str">
        <f>IFERROR(_xlfn.XLOOKUP($C819,EURO!J:J,EURO!K:K),"-")</f>
        <v>-</v>
      </c>
      <c r="J819" s="1" t="str">
        <f>IFERROR(_xlfn.XLOOKUP($C819,Other!J:J,Other!K:K),"-")</f>
        <v>-</v>
      </c>
      <c r="K819" s="1" t="str">
        <f>IFERROR(_xlfn.XLOOKUP($C819,Premier!J:J,Premier!K:K),"-")</f>
        <v>-</v>
      </c>
      <c r="L819" s="1" t="str">
        <f>IFERROR(_xlfn.XLOOKUP($C819,LaLiga!K:K,LaLiga!L:L),"-")</f>
        <v>-</v>
      </c>
      <c r="M819" s="1" t="str">
        <f>IFERROR(_xlfn.XLOOKUP($C819,SerieA!J:J,SerieA!K:K),"-")</f>
        <v>-</v>
      </c>
    </row>
    <row r="820" spans="1:13" x14ac:dyDescent="0.35">
      <c r="A820" s="3">
        <f t="shared" si="45"/>
        <v>46086</v>
      </c>
      <c r="B820" s="5">
        <f t="shared" si="48"/>
        <v>4</v>
      </c>
      <c r="C820" s="9">
        <f t="shared" si="46"/>
        <v>819</v>
      </c>
      <c r="D820" s="6" t="str" cm="1">
        <f t="array" ref="D820">IFERROR(INDEX(F820:M820, MATCH(TRUE, F820:M820&lt;&gt;"-",0)),"")</f>
        <v/>
      </c>
      <c r="E820" s="6" t="str">
        <f t="shared" si="49"/>
        <v/>
      </c>
      <c r="F820" s="1" t="str">
        <f>IFERROR(_xlfn.XLOOKUP(C820,Champions!J:J,Champions!K:K),"-")</f>
        <v>-</v>
      </c>
      <c r="G820" s="1" t="str">
        <f>IFERROR(_xlfn.XLOOKUP($C820,EuropaL!J:J,EuropaL!K:K),"-")</f>
        <v>-</v>
      </c>
      <c r="H820" s="1" t="str">
        <f>IFERROR(_xlfn.XLOOKUP($C820,WC!J:J,WC!K:K),"-")</f>
        <v>-</v>
      </c>
      <c r="I820" s="1" t="str">
        <f>IFERROR(_xlfn.XLOOKUP($C820,EURO!J:J,EURO!K:K),"-")</f>
        <v>-</v>
      </c>
      <c r="J820" s="1" t="str">
        <f>IFERROR(_xlfn.XLOOKUP($C820,Other!J:J,Other!K:K),"-")</f>
        <v>-</v>
      </c>
      <c r="K820" s="1" t="str">
        <f>IFERROR(_xlfn.XLOOKUP($C820,Premier!J:J,Premier!K:K),"-")</f>
        <v>-</v>
      </c>
      <c r="L820" s="1" t="str">
        <f>IFERROR(_xlfn.XLOOKUP($C820,LaLiga!K:K,LaLiga!L:L),"-")</f>
        <v>-</v>
      </c>
      <c r="M820" s="1" t="str">
        <f>IFERROR(_xlfn.XLOOKUP($C820,SerieA!J:J,SerieA!K:K),"-")</f>
        <v>-</v>
      </c>
    </row>
    <row r="821" spans="1:13" x14ac:dyDescent="0.35">
      <c r="A821" s="3">
        <f t="shared" si="45"/>
        <v>46087</v>
      </c>
      <c r="B821" s="5">
        <f t="shared" si="48"/>
        <v>5</v>
      </c>
      <c r="C821" s="9">
        <f t="shared" si="46"/>
        <v>820</v>
      </c>
      <c r="D821" s="6" t="str" cm="1">
        <f t="array" ref="D821">IFERROR(INDEX(F821:M821, MATCH(TRUE, F821:M821&lt;&gt;"-",0)),"")</f>
        <v/>
      </c>
      <c r="E821" s="6" t="str">
        <f t="shared" si="49"/>
        <v/>
      </c>
      <c r="F821" s="1" t="str">
        <f>IFERROR(_xlfn.XLOOKUP(C821,Champions!J:J,Champions!K:K),"-")</f>
        <v>-</v>
      </c>
      <c r="G821" s="1" t="str">
        <f>IFERROR(_xlfn.XLOOKUP($C821,EuropaL!J:J,EuropaL!K:K),"-")</f>
        <v>-</v>
      </c>
      <c r="H821" s="1" t="str">
        <f>IFERROR(_xlfn.XLOOKUP($C821,WC!J:J,WC!K:K),"-")</f>
        <v>-</v>
      </c>
      <c r="I821" s="1" t="str">
        <f>IFERROR(_xlfn.XLOOKUP($C821,EURO!J:J,EURO!K:K),"-")</f>
        <v>-</v>
      </c>
      <c r="J821" s="1" t="str">
        <f>IFERROR(_xlfn.XLOOKUP($C821,Other!J:J,Other!K:K),"-")</f>
        <v>-</v>
      </c>
      <c r="K821" s="1" t="str">
        <f>IFERROR(_xlfn.XLOOKUP($C821,Premier!J:J,Premier!K:K),"-")</f>
        <v>-</v>
      </c>
      <c r="L821" s="1" t="str">
        <f>IFERROR(_xlfn.XLOOKUP($C821,LaLiga!K:K,LaLiga!L:L),"-")</f>
        <v>-</v>
      </c>
      <c r="M821" s="1" t="str">
        <f>IFERROR(_xlfn.XLOOKUP($C821,SerieA!J:J,SerieA!K:K),"-")</f>
        <v>-</v>
      </c>
    </row>
    <row r="822" spans="1:13" x14ac:dyDescent="0.35">
      <c r="A822" s="3">
        <f t="shared" si="45"/>
        <v>46088</v>
      </c>
      <c r="B822" s="5">
        <f t="shared" si="48"/>
        <v>6</v>
      </c>
      <c r="C822" s="9">
        <f t="shared" si="46"/>
        <v>821</v>
      </c>
      <c r="D822" s="6" t="str" cm="1">
        <f t="array" ref="D822">IFERROR(INDEX(F822:M822, MATCH(TRUE, F822:M822&lt;&gt;"-",0)),"")</f>
        <v/>
      </c>
      <c r="E822" s="6" t="str">
        <f t="shared" si="49"/>
        <v/>
      </c>
      <c r="F822" s="1" t="str">
        <f>IFERROR(_xlfn.XLOOKUP(C822,Champions!J:J,Champions!K:K),"-")</f>
        <v>-</v>
      </c>
      <c r="G822" s="1" t="str">
        <f>IFERROR(_xlfn.XLOOKUP($C822,EuropaL!J:J,EuropaL!K:K),"-")</f>
        <v>-</v>
      </c>
      <c r="H822" s="1" t="str">
        <f>IFERROR(_xlfn.XLOOKUP($C822,WC!J:J,WC!K:K),"-")</f>
        <v>-</v>
      </c>
      <c r="I822" s="1" t="str">
        <f>IFERROR(_xlfn.XLOOKUP($C822,EURO!J:J,EURO!K:K),"-")</f>
        <v>-</v>
      </c>
      <c r="J822" s="1" t="str">
        <f>IFERROR(_xlfn.XLOOKUP($C822,Other!J:J,Other!K:K),"-")</f>
        <v>-</v>
      </c>
      <c r="K822" s="1" t="str">
        <f>IFERROR(_xlfn.XLOOKUP($C822,Premier!J:J,Premier!K:K),"-")</f>
        <v>-</v>
      </c>
      <c r="L822" s="1" t="str">
        <f>IFERROR(_xlfn.XLOOKUP($C822,LaLiga!K:K,LaLiga!L:L),"-")</f>
        <v>-</v>
      </c>
      <c r="M822" s="1" t="str">
        <f>IFERROR(_xlfn.XLOOKUP($C822,SerieA!J:J,SerieA!K:K),"-")</f>
        <v>-</v>
      </c>
    </row>
    <row r="823" spans="1:13" x14ac:dyDescent="0.35">
      <c r="A823" s="3">
        <f t="shared" si="45"/>
        <v>46089</v>
      </c>
      <c r="B823" s="5">
        <f t="shared" si="48"/>
        <v>7</v>
      </c>
      <c r="C823" s="9">
        <f t="shared" si="46"/>
        <v>822</v>
      </c>
      <c r="D823" s="6" t="str" cm="1">
        <f t="array" ref="D823">IFERROR(INDEX(F823:M823, MATCH(TRUE, F823:M823&lt;&gt;"-",0)),"")</f>
        <v>[{order:"822",result:"R. Sociedad 3-0 Athletic",playerday:"Takefusa Kubo",year:"2024", category:"LaLiga",prow:["DL","CC","Played WC 2022"], pcolumn: ["es2024","jpleag","JPN"],ylink:"https://www.youtube.com/watch?v=GGtVmxTFJ2E"}],</v>
      </c>
      <c r="E823" s="6" t="str">
        <f t="shared" si="49"/>
        <v>[{"order":"822","result":"R. Sociedad 3-0 Athletic","playerday":"Takefusa Kubo","year":"2024", "category":"LaLiga","prow":["DL","CC","Played WC 2022"], "pcolumn": ["es2024","jpleag","JPN"],"ylink":"https://www.youtube.com/watch?v=GGtVmxTFJ2E"}],</v>
      </c>
      <c r="F823" s="1" t="str">
        <f>IFERROR(_xlfn.XLOOKUP(C823,Champions!J:J,Champions!K:K),"-")</f>
        <v>-</v>
      </c>
      <c r="G823" s="1" t="str">
        <f>IFERROR(_xlfn.XLOOKUP($C823,EuropaL!J:J,EuropaL!K:K),"-")</f>
        <v>-</v>
      </c>
      <c r="H823" s="1" t="str">
        <f>IFERROR(_xlfn.XLOOKUP($C823,WC!J:J,WC!K:K),"-")</f>
        <v>-</v>
      </c>
      <c r="I823" s="1" t="str">
        <f>IFERROR(_xlfn.XLOOKUP($C823,EURO!J:J,EURO!K:K),"-")</f>
        <v>-</v>
      </c>
      <c r="J823" s="1" t="str">
        <f>IFERROR(_xlfn.XLOOKUP($C823,Other!J:J,Other!K:K),"-")</f>
        <v>-</v>
      </c>
      <c r="K823" s="1" t="str">
        <f>IFERROR(_xlfn.XLOOKUP($C823,Premier!J:J,Premier!K:K),"-")</f>
        <v>-</v>
      </c>
      <c r="L823" s="1" t="str">
        <f>IFERROR(_xlfn.XLOOKUP($C823,LaLiga!K:K,LaLiga!L:L),"-")</f>
        <v>[{order:"822",result:"R. Sociedad 3-0 Athletic",playerday:"Takefusa Kubo",year:"2024", category:"LaLiga",prow:["DL","CC","Played WC 2022"], pcolumn: ["es2024","jpleag","JPN"],ylink:"https://www.youtube.com/watch?v=GGtVmxTFJ2E"}],</v>
      </c>
      <c r="M823" s="1" t="str">
        <f>IFERROR(_xlfn.XLOOKUP($C823,SerieA!J:J,SerieA!K:K),"-")</f>
        <v>-</v>
      </c>
    </row>
    <row r="824" spans="1:13" x14ac:dyDescent="0.35">
      <c r="A824" s="3">
        <f t="shared" si="45"/>
        <v>46090</v>
      </c>
      <c r="B824" s="5">
        <f t="shared" si="48"/>
        <v>1</v>
      </c>
      <c r="C824" s="9">
        <f t="shared" si="46"/>
        <v>823</v>
      </c>
      <c r="D824" s="6" t="str" cm="1">
        <f t="array" ref="D824">IFERROR(INDEX(F824:M824, MATCH(TRUE, F824:M824&lt;&gt;"-",0)),"")</f>
        <v>[{order:"823",result:"Mali 1-0 Tunisia",playerday:"",year:"2021", category:"Other",prow:["DL","CC","DL"], pcolumn: ["MAL","TUN","ALG"],ylink:"https://www.youtube.com/watch?v=nUL0WffvA3Q"}],</v>
      </c>
      <c r="E824" s="6" t="str">
        <f t="shared" si="49"/>
        <v>[{"order":"823","result":"Mali 1-0 Tunisia","playerday":"","year":"2021", "category":"Other","prow":["DL","CC","DL"], "pcolumn": ["MAL","TUN","ALG"],"ylink":"https://www.youtube.com/watch?v=nUL0WffvA3Q"}],</v>
      </c>
      <c r="F824" s="1" t="str">
        <f>IFERROR(_xlfn.XLOOKUP(C824,Champions!J:J,Champions!K:K),"-")</f>
        <v>-</v>
      </c>
      <c r="G824" s="1" t="str">
        <f>IFERROR(_xlfn.XLOOKUP($C824,EuropaL!J:J,EuropaL!K:K),"-")</f>
        <v>-</v>
      </c>
      <c r="H824" s="1" t="str">
        <f>IFERROR(_xlfn.XLOOKUP($C824,WC!J:J,WC!K:K),"-")</f>
        <v>-</v>
      </c>
      <c r="I824" s="1" t="str">
        <f>IFERROR(_xlfn.XLOOKUP($C824,EURO!J:J,EURO!K:K),"-")</f>
        <v>-</v>
      </c>
      <c r="J824" s="1" t="str">
        <f>IFERROR(_xlfn.XLOOKUP($C824,Other!J:J,Other!K:K),"-")</f>
        <v>[{order:"823",result:"Mali 1-0 Tunisia",playerday:"",year:"2021", category:"Other",prow:["DL","CC","DL"], pcolumn: ["MAL","TUN","ALG"],ylink:"https://www.youtube.com/watch?v=nUL0WffvA3Q"}],</v>
      </c>
      <c r="K824" s="1" t="str">
        <f>IFERROR(_xlfn.XLOOKUP($C824,Premier!J:J,Premier!K:K),"-")</f>
        <v>-</v>
      </c>
      <c r="L824" s="1" t="str">
        <f>IFERROR(_xlfn.XLOOKUP($C824,LaLiga!K:K,LaLiga!L:L),"-")</f>
        <v>-</v>
      </c>
      <c r="M824" s="1" t="str">
        <f>IFERROR(_xlfn.XLOOKUP($C824,SerieA!J:J,SerieA!K:K),"-")</f>
        <v>-</v>
      </c>
    </row>
    <row r="825" spans="1:13" x14ac:dyDescent="0.35">
      <c r="A825" s="3">
        <f t="shared" si="45"/>
        <v>46091</v>
      </c>
      <c r="B825" s="5">
        <f t="shared" si="48"/>
        <v>2</v>
      </c>
      <c r="C825" s="9">
        <f t="shared" si="46"/>
        <v>824</v>
      </c>
      <c r="D825" s="6" t="str" cm="1">
        <f t="array" ref="D825">IFERROR(INDEX(F825:M825, MATCH(TRUE, F825:M825&lt;&gt;"-",0)),"")</f>
        <v>[{order:"824",result:"Metz 1-1 S. Etienne",playerday:"",year:"2021", category:"Other",prow:["DL","CC","DF"], pcolumn: ["TUN","TUN","TUN"],ylink:"https://www.youtube.com/watch?v=n9YhrzWKYRI"}],</v>
      </c>
      <c r="E825" s="6" t="str">
        <f t="shared" si="49"/>
        <v>[{"order":"824","result":"Metz 1-1 S. Etienne","playerday":"","year":"2021", "category":"Other","prow":["DL","CC","DF"], "pcolumn": ["TUN","TUN","TUN"],"ylink":"https://www.youtube.com/watch?v=n9YhrzWKYRI"}],</v>
      </c>
      <c r="F825" s="1" t="str">
        <f>IFERROR(_xlfn.XLOOKUP(C825,Champions!J:J,Champions!K:K),"-")</f>
        <v>-</v>
      </c>
      <c r="G825" s="1" t="str">
        <f>IFERROR(_xlfn.XLOOKUP($C825,EuropaL!J:J,EuropaL!K:K),"-")</f>
        <v>-</v>
      </c>
      <c r="H825" s="1" t="str">
        <f>IFERROR(_xlfn.XLOOKUP($C825,WC!J:J,WC!K:K),"-")</f>
        <v>-</v>
      </c>
      <c r="I825" s="1" t="str">
        <f>IFERROR(_xlfn.XLOOKUP($C825,EURO!J:J,EURO!K:K),"-")</f>
        <v>-</v>
      </c>
      <c r="J825" s="1" t="str">
        <f>IFERROR(_xlfn.XLOOKUP($C825,Other!J:J,Other!K:K),"-")</f>
        <v>[{order:"824",result:"Metz 1-1 S. Etienne",playerday:"",year:"2021", category:"Other",prow:["DL","CC","DF"], pcolumn: ["TUN","TUN","TUN"],ylink:"https://www.youtube.com/watch?v=n9YhrzWKYRI"}],</v>
      </c>
      <c r="K825" s="1" t="str">
        <f>IFERROR(_xlfn.XLOOKUP($C825,Premier!J:J,Premier!K:K),"-")</f>
        <v>-</v>
      </c>
      <c r="L825" s="1" t="str">
        <f>IFERROR(_xlfn.XLOOKUP($C825,LaLiga!K:K,LaLiga!L:L),"-")</f>
        <v>-</v>
      </c>
      <c r="M825" s="1" t="str">
        <f>IFERROR(_xlfn.XLOOKUP($C825,SerieA!J:J,SerieA!K:K),"-")</f>
        <v>-</v>
      </c>
    </row>
    <row r="826" spans="1:13" x14ac:dyDescent="0.35">
      <c r="A826" s="3">
        <f t="shared" si="45"/>
        <v>46092</v>
      </c>
      <c r="B826" s="5">
        <f t="shared" si="48"/>
        <v>3</v>
      </c>
      <c r="C826" s="9">
        <f t="shared" si="46"/>
        <v>825</v>
      </c>
      <c r="D826" s="6" t="str" cm="1">
        <f t="array" ref="D826">IFERROR(INDEX(F826:M826, MATCH(TRUE, F826:M826&lt;&gt;"-",0)),"")</f>
        <v>[{order:"825",result:"Dijon 0-2 Stade",playerday:"Irvin Cardona",year:"2020", category:"Other",prow:["DL","DL","DL"], pcolumn: ["startI","FRA","FRA"],ylink:"https://www.youtube.com/watch?v=n9YhrzWKYRI"}],</v>
      </c>
      <c r="E826" s="6" t="str">
        <f t="shared" si="49"/>
        <v>[{"order":"825","result":"Dijon 0-2 Stade","playerday":"Irvin Cardona","year":"2020", "category":"Other","prow":["DL","DL","DL"], "pcolumn": ["startI","FRA","FRA"],"ylink":"https://www.youtube.com/watch?v=n9YhrzWKYRI"}],</v>
      </c>
      <c r="F826" s="1" t="str">
        <f>IFERROR(_xlfn.XLOOKUP(C826,Champions!J:J,Champions!K:K),"-")</f>
        <v>-</v>
      </c>
      <c r="G826" s="1" t="str">
        <f>IFERROR(_xlfn.XLOOKUP($C826,EuropaL!J:J,EuropaL!K:K),"-")</f>
        <v>-</v>
      </c>
      <c r="H826" s="1" t="str">
        <f>IFERROR(_xlfn.XLOOKUP($C826,WC!J:J,WC!K:K),"-")</f>
        <v>-</v>
      </c>
      <c r="I826" s="1" t="str">
        <f>IFERROR(_xlfn.XLOOKUP($C826,EURO!J:J,EURO!K:K),"-")</f>
        <v>-</v>
      </c>
      <c r="J826" s="1" t="str">
        <f>IFERROR(_xlfn.XLOOKUP($C826,Other!J:J,Other!K:K),"-")</f>
        <v>[{order:"825",result:"Dijon 0-2 Stade",playerday:"Irvin Cardona",year:"2020", category:"Other",prow:["DL","DL","DL"], pcolumn: ["startI","FRA","FRA"],ylink:"https://www.youtube.com/watch?v=n9YhrzWKYRI"}],</v>
      </c>
      <c r="K826" s="1" t="str">
        <f>IFERROR(_xlfn.XLOOKUP($C826,Premier!J:J,Premier!K:K),"-")</f>
        <v>-</v>
      </c>
      <c r="L826" s="1" t="str">
        <f>IFERROR(_xlfn.XLOOKUP($C826,LaLiga!K:K,LaLiga!L:L),"-")</f>
        <v>-</v>
      </c>
      <c r="M826" s="1" t="str">
        <f>IFERROR(_xlfn.XLOOKUP($C826,SerieA!J:J,SerieA!K:K),"-")</f>
        <v>-</v>
      </c>
    </row>
    <row r="827" spans="1:13" x14ac:dyDescent="0.35">
      <c r="A827" s="3">
        <f t="shared" si="45"/>
        <v>46093</v>
      </c>
      <c r="B827" s="5">
        <f t="shared" si="48"/>
        <v>4</v>
      </c>
      <c r="C827" s="9">
        <f t="shared" si="46"/>
        <v>826</v>
      </c>
      <c r="D827" s="6" t="str" cm="1">
        <f t="array" ref="D827">IFERROR(INDEX(F827:M827, MATCH(TRUE, F827:M827&lt;&gt;"-",0)),"")</f>
        <v>[{order:"826",result:"Liverpool 0-3 Atalanta",playerday:"Gianluca Scamacca",year:"2024", category:"Other",prow:["CC","DL","DF"], pcolumn: ["Liverpool","ITA","EuropaWin"],ylink:"https://www.youtube.com/watch?v=Cie_nLRV4cQ"}],</v>
      </c>
      <c r="E827" s="6" t="str">
        <f t="shared" si="49"/>
        <v>[{"order":"826","result":"Liverpool 0-3 Atalanta","playerday":"Gianluca Scamacca","year":"2024", "category":"Other","prow":["CC","DL","DF"], "pcolumn": ["Liverpool","ITA","EuropaWin"],"ylink":"https://www.youtube.com/watch?v=Cie_nLRV4cQ"}],</v>
      </c>
      <c r="F827" s="1" t="str">
        <f>IFERROR(_xlfn.XLOOKUP(C827,Champions!J:J,Champions!K:K),"-")</f>
        <v>-</v>
      </c>
      <c r="G827" s="1" t="str">
        <f>IFERROR(_xlfn.XLOOKUP($C827,EuropaL!J:J,EuropaL!K:K),"-")</f>
        <v>-</v>
      </c>
      <c r="H827" s="1" t="str">
        <f>IFERROR(_xlfn.XLOOKUP($C827,WC!J:J,WC!K:K),"-")</f>
        <v>-</v>
      </c>
      <c r="I827" s="1" t="str">
        <f>IFERROR(_xlfn.XLOOKUP($C827,EURO!J:J,EURO!K:K),"-")</f>
        <v>-</v>
      </c>
      <c r="J827" s="1" t="str">
        <f>IFERROR(_xlfn.XLOOKUP($C827,Other!J:J,Other!K:K),"-")</f>
        <v>[{order:"826",result:"Liverpool 0-3 Atalanta",playerday:"Gianluca Scamacca",year:"2024", category:"Other",prow:["CC","DL","DF"], pcolumn: ["Liverpool","ITA","EuropaWin"],ylink:"https://www.youtube.com/watch?v=Cie_nLRV4cQ"}],</v>
      </c>
      <c r="K827" s="1" t="str">
        <f>IFERROR(_xlfn.XLOOKUP($C827,Premier!J:J,Premier!K:K),"-")</f>
        <v>-</v>
      </c>
      <c r="L827" s="1" t="str">
        <f>IFERROR(_xlfn.XLOOKUP($C827,LaLiga!K:K,LaLiga!L:L),"-")</f>
        <v>-</v>
      </c>
      <c r="M827" s="1" t="str">
        <f>IFERROR(_xlfn.XLOOKUP($C827,SerieA!J:J,SerieA!K:K),"-")</f>
        <v>-</v>
      </c>
    </row>
    <row r="828" spans="1:13" x14ac:dyDescent="0.35">
      <c r="A828" s="3">
        <f t="shared" si="45"/>
        <v>46094</v>
      </c>
      <c r="B828" s="5">
        <f t="shared" si="48"/>
        <v>5</v>
      </c>
      <c r="C828" s="9">
        <f t="shared" si="46"/>
        <v>827</v>
      </c>
      <c r="D828" s="6" t="str" cm="1">
        <f t="array" ref="D828">IFERROR(INDEX(F828:M828, MATCH(TRUE, F828:M828&lt;&gt;"-",0)),"")</f>
        <v>[{order:"827",result:"Barcelona 5-0 R. Madrid",playerday:"Jeffrén Suárez",year:"2010", category:"LaLiga",prow:["DL","DL","DL"], pcolumn: ["Barcelona","ESP","VEN"],ylink:"https://www.youtube.com/watch?v=3KCnVa_Os7A"}],</v>
      </c>
      <c r="E828" s="6" t="str">
        <f t="shared" si="49"/>
        <v>[{"order":"827","result":"Barcelona 5-0 R. Madrid","playerday":"Jeffrén Suárez","year":"2010", "category":"LaLiga","prow":["DL","DL","DL"], "pcolumn": ["Barcelona","ESP","VEN"],"ylink":"https://www.youtube.com/watch?v=3KCnVa_Os7A"}],</v>
      </c>
      <c r="F828" s="1" t="str">
        <f>IFERROR(_xlfn.XLOOKUP(C828,Champions!J:J,Champions!K:K),"-")</f>
        <v>-</v>
      </c>
      <c r="G828" s="1" t="str">
        <f>IFERROR(_xlfn.XLOOKUP($C828,EuropaL!J:J,EuropaL!K:K),"-")</f>
        <v>-</v>
      </c>
      <c r="H828" s="1" t="str">
        <f>IFERROR(_xlfn.XLOOKUP($C828,WC!J:J,WC!K:K),"-")</f>
        <v>-</v>
      </c>
      <c r="I828" s="1" t="str">
        <f>IFERROR(_xlfn.XLOOKUP($C828,EURO!J:J,EURO!K:K),"-")</f>
        <v>-</v>
      </c>
      <c r="J828" s="1" t="str">
        <f>IFERROR(_xlfn.XLOOKUP($C828,Other!J:J,Other!K:K),"-")</f>
        <v>-</v>
      </c>
      <c r="K828" s="1" t="str">
        <f>IFERROR(_xlfn.XLOOKUP($C828,Premier!J:J,Premier!K:K),"-")</f>
        <v>-</v>
      </c>
      <c r="L828" s="1" t="str">
        <f>IFERROR(_xlfn.XLOOKUP($C828,LaLiga!K:K,LaLiga!L:L),"-")</f>
        <v>[{order:"827",result:"Barcelona 5-0 R. Madrid",playerday:"Jeffrén Suárez",year:"2010", category:"LaLiga",prow:["DL","DL","DL"], pcolumn: ["Barcelona","ESP","VEN"],ylink:"https://www.youtube.com/watch?v=3KCnVa_Os7A"}],</v>
      </c>
      <c r="M828" s="1" t="str">
        <f>IFERROR(_xlfn.XLOOKUP($C828,SerieA!J:J,SerieA!K:K),"-")</f>
        <v>-</v>
      </c>
    </row>
    <row r="829" spans="1:13" x14ac:dyDescent="0.35">
      <c r="A829" s="3">
        <f t="shared" si="45"/>
        <v>46095</v>
      </c>
      <c r="B829" s="5">
        <f t="shared" si="48"/>
        <v>6</v>
      </c>
      <c r="C829" s="9">
        <f t="shared" si="46"/>
        <v>828</v>
      </c>
      <c r="D829" s="6" t="str" cm="1">
        <f t="array" ref="D829">IFERROR(INDEX(F829:M829, MATCH(TRUE, F829:M829&lt;&gt;"-",0)),"")</f>
        <v/>
      </c>
      <c r="E829" s="6" t="str">
        <f t="shared" si="49"/>
        <v/>
      </c>
      <c r="F829" s="1" t="str">
        <f>IFERROR(_xlfn.XLOOKUP(C829,Champions!J:J,Champions!K:K),"-")</f>
        <v>-</v>
      </c>
      <c r="G829" s="1" t="str">
        <f>IFERROR(_xlfn.XLOOKUP($C829,EuropaL!J:J,EuropaL!K:K),"-")</f>
        <v>-</v>
      </c>
      <c r="H829" s="1" t="str">
        <f>IFERROR(_xlfn.XLOOKUP($C829,WC!J:J,WC!K:K),"-")</f>
        <v>-</v>
      </c>
      <c r="I829" s="1" t="str">
        <f>IFERROR(_xlfn.XLOOKUP($C829,EURO!J:J,EURO!K:K),"-")</f>
        <v>-</v>
      </c>
      <c r="J829" s="1" t="str">
        <f>IFERROR(_xlfn.XLOOKUP($C829,Other!J:J,Other!K:K),"-")</f>
        <v>-</v>
      </c>
      <c r="K829" s="1" t="str">
        <f>IFERROR(_xlfn.XLOOKUP($C829,Premier!J:J,Premier!K:K),"-")</f>
        <v>-</v>
      </c>
      <c r="L829" s="1" t="str">
        <f>IFERROR(_xlfn.XLOOKUP($C829,LaLiga!K:K,LaLiga!L:L),"-")</f>
        <v>-</v>
      </c>
      <c r="M829" s="1" t="str">
        <f>IFERROR(_xlfn.XLOOKUP($C829,SerieA!J:J,SerieA!K:K),"-")</f>
        <v>-</v>
      </c>
    </row>
    <row r="830" spans="1:13" x14ac:dyDescent="0.35">
      <c r="A830" s="3">
        <f t="shared" si="45"/>
        <v>46096</v>
      </c>
      <c r="B830" s="5">
        <f t="shared" si="48"/>
        <v>7</v>
      </c>
      <c r="C830" s="9">
        <f t="shared" si="46"/>
        <v>829</v>
      </c>
      <c r="D830" s="6" t="str" cm="1">
        <f t="array" ref="D830">IFERROR(INDEX(F830:M830, MATCH(TRUE, F830:M830&lt;&gt;"-",0)),"")</f>
        <v/>
      </c>
      <c r="E830" s="6" t="str">
        <f t="shared" si="49"/>
        <v/>
      </c>
      <c r="F830" s="1" t="str">
        <f>IFERROR(_xlfn.XLOOKUP(C830,Champions!J:J,Champions!K:K),"-")</f>
        <v>-</v>
      </c>
      <c r="G830" s="1" t="str">
        <f>IFERROR(_xlfn.XLOOKUP($C830,EuropaL!J:J,EuropaL!K:K),"-")</f>
        <v>-</v>
      </c>
      <c r="H830" s="1" t="str">
        <f>IFERROR(_xlfn.XLOOKUP($C830,WC!J:J,WC!K:K),"-")</f>
        <v>-</v>
      </c>
      <c r="I830" s="1" t="str">
        <f>IFERROR(_xlfn.XLOOKUP($C830,EURO!J:J,EURO!K:K),"-")</f>
        <v>-</v>
      </c>
      <c r="J830" s="1" t="str">
        <f>IFERROR(_xlfn.XLOOKUP($C830,Other!J:J,Other!K:K),"-")</f>
        <v>-</v>
      </c>
      <c r="K830" s="1" t="str">
        <f>IFERROR(_xlfn.XLOOKUP($C830,Premier!J:J,Premier!K:K),"-")</f>
        <v>-</v>
      </c>
      <c r="L830" s="1" t="str">
        <f>IFERROR(_xlfn.XLOOKUP($C830,LaLiga!K:K,LaLiga!L:L),"-")</f>
        <v>-</v>
      </c>
      <c r="M830" s="1" t="str">
        <f>IFERROR(_xlfn.XLOOKUP($C830,SerieA!J:J,SerieA!K:K),"-")</f>
        <v>-</v>
      </c>
    </row>
    <row r="831" spans="1:13" x14ac:dyDescent="0.35">
      <c r="A831" s="3">
        <f t="shared" si="45"/>
        <v>46097</v>
      </c>
      <c r="B831" s="5">
        <f t="shared" si="48"/>
        <v>1</v>
      </c>
      <c r="C831" s="9">
        <f t="shared" si="46"/>
        <v>830</v>
      </c>
      <c r="D831" s="6" t="str" cm="1">
        <f t="array" ref="D831">IFERROR(INDEX(F831:M831, MATCH(TRUE, F831:M831&lt;&gt;"-",0)),"")</f>
        <v/>
      </c>
      <c r="E831" s="6" t="str">
        <f t="shared" si="49"/>
        <v/>
      </c>
      <c r="F831" s="1" t="str">
        <f>IFERROR(_xlfn.XLOOKUP(C831,Champions!J:J,Champions!K:K),"-")</f>
        <v>-</v>
      </c>
      <c r="G831" s="1" t="str">
        <f>IFERROR(_xlfn.XLOOKUP($C831,EuropaL!J:J,EuropaL!K:K),"-")</f>
        <v>-</v>
      </c>
      <c r="H831" s="1" t="str">
        <f>IFERROR(_xlfn.XLOOKUP($C831,WC!J:J,WC!K:K),"-")</f>
        <v>-</v>
      </c>
      <c r="I831" s="1" t="str">
        <f>IFERROR(_xlfn.XLOOKUP($C831,EURO!J:J,EURO!K:K),"-")</f>
        <v>-</v>
      </c>
      <c r="J831" s="1" t="str">
        <f>IFERROR(_xlfn.XLOOKUP($C831,Other!J:J,Other!K:K),"-")</f>
        <v>-</v>
      </c>
      <c r="K831" s="1" t="str">
        <f>IFERROR(_xlfn.XLOOKUP($C831,Premier!J:J,Premier!K:K),"-")</f>
        <v>-</v>
      </c>
      <c r="L831" s="1" t="str">
        <f>IFERROR(_xlfn.XLOOKUP($C831,LaLiga!K:K,LaLiga!L:L),"-")</f>
        <v>-</v>
      </c>
      <c r="M831" s="1" t="str">
        <f>IFERROR(_xlfn.XLOOKUP($C831,SerieA!J:J,SerieA!K:K),"-")</f>
        <v>-</v>
      </c>
    </row>
    <row r="832" spans="1:13" x14ac:dyDescent="0.35">
      <c r="A832" s="3">
        <f t="shared" si="45"/>
        <v>46098</v>
      </c>
      <c r="B832" s="5">
        <f t="shared" si="48"/>
        <v>2</v>
      </c>
      <c r="C832" s="9">
        <f t="shared" si="46"/>
        <v>831</v>
      </c>
      <c r="D832" s="6" t="str" cm="1">
        <f t="array" ref="D832">IFERROR(INDEX(F832:M832, MATCH(TRUE, F832:M832&lt;&gt;"-",0)),"")</f>
        <v/>
      </c>
      <c r="E832" s="6" t="str">
        <f t="shared" si="49"/>
        <v/>
      </c>
      <c r="F832" s="1" t="str">
        <f>IFERROR(_xlfn.XLOOKUP(C832,Champions!J:J,Champions!K:K),"-")</f>
        <v>-</v>
      </c>
      <c r="G832" s="1" t="str">
        <f>IFERROR(_xlfn.XLOOKUP($C832,EuropaL!J:J,EuropaL!K:K),"-")</f>
        <v>-</v>
      </c>
      <c r="H832" s="1" t="str">
        <f>IFERROR(_xlfn.XLOOKUP($C832,WC!J:J,WC!K:K),"-")</f>
        <v>-</v>
      </c>
      <c r="I832" s="1" t="str">
        <f>IFERROR(_xlfn.XLOOKUP($C832,EURO!J:J,EURO!K:K),"-")</f>
        <v>-</v>
      </c>
      <c r="J832" s="1" t="str">
        <f>IFERROR(_xlfn.XLOOKUP($C832,Other!J:J,Other!K:K),"-")</f>
        <v>-</v>
      </c>
      <c r="K832" s="1" t="str">
        <f>IFERROR(_xlfn.XLOOKUP($C832,Premier!J:J,Premier!K:K),"-")</f>
        <v>-</v>
      </c>
      <c r="L832" s="1" t="str">
        <f>IFERROR(_xlfn.XLOOKUP($C832,LaLiga!K:K,LaLiga!L:L),"-")</f>
        <v>-</v>
      </c>
      <c r="M832" s="1" t="str">
        <f>IFERROR(_xlfn.XLOOKUP($C832,SerieA!J:J,SerieA!K:K),"-")</f>
        <v>-</v>
      </c>
    </row>
    <row r="833" spans="1:13" x14ac:dyDescent="0.35">
      <c r="A833" s="3">
        <f t="shared" si="45"/>
        <v>46099</v>
      </c>
      <c r="B833" s="5">
        <f t="shared" si="48"/>
        <v>3</v>
      </c>
      <c r="C833" s="9">
        <f t="shared" si="46"/>
        <v>832</v>
      </c>
      <c r="D833" s="6" t="str" cm="1">
        <f t="array" ref="D833">IFERROR(INDEX(F833:M833, MATCH(TRUE, F833:M833&lt;&gt;"-",0)),"")</f>
        <v/>
      </c>
      <c r="E833" s="6" t="str">
        <f t="shared" si="49"/>
        <v/>
      </c>
      <c r="F833" s="1" t="str">
        <f>IFERROR(_xlfn.XLOOKUP(C833,Champions!J:J,Champions!K:K),"-")</f>
        <v>-</v>
      </c>
      <c r="G833" s="1" t="str">
        <f>IFERROR(_xlfn.XLOOKUP($C833,EuropaL!J:J,EuropaL!K:K),"-")</f>
        <v>-</v>
      </c>
      <c r="H833" s="1" t="str">
        <f>IFERROR(_xlfn.XLOOKUP($C833,WC!J:J,WC!K:K),"-")</f>
        <v>-</v>
      </c>
      <c r="I833" s="1" t="str">
        <f>IFERROR(_xlfn.XLOOKUP($C833,EURO!J:J,EURO!K:K),"-")</f>
        <v>-</v>
      </c>
      <c r="J833" s="1" t="str">
        <f>IFERROR(_xlfn.XLOOKUP($C833,Other!J:J,Other!K:K),"-")</f>
        <v>-</v>
      </c>
      <c r="K833" s="1" t="str">
        <f>IFERROR(_xlfn.XLOOKUP($C833,Premier!J:J,Premier!K:K),"-")</f>
        <v>-</v>
      </c>
      <c r="L833" s="1" t="str">
        <f>IFERROR(_xlfn.XLOOKUP($C833,LaLiga!K:K,LaLiga!L:L),"-")</f>
        <v>-</v>
      </c>
      <c r="M833" s="1" t="str">
        <f>IFERROR(_xlfn.XLOOKUP($C833,SerieA!J:J,SerieA!K:K),"-")</f>
        <v>-</v>
      </c>
    </row>
    <row r="834" spans="1:13" x14ac:dyDescent="0.35">
      <c r="A834" s="3">
        <f t="shared" si="45"/>
        <v>46100</v>
      </c>
      <c r="B834" s="5">
        <f t="shared" si="48"/>
        <v>4</v>
      </c>
      <c r="C834" s="9">
        <f t="shared" si="46"/>
        <v>833</v>
      </c>
      <c r="D834" s="6" t="str" cm="1">
        <f t="array" ref="D834">IFERROR(INDEX(F834:M834, MATCH(TRUE, F834:M834&lt;&gt;"-",0)),"")</f>
        <v/>
      </c>
      <c r="E834" s="6" t="str">
        <f t="shared" si="49"/>
        <v/>
      </c>
      <c r="F834" s="1" t="str">
        <f>IFERROR(_xlfn.XLOOKUP(C834,Champions!J:J,Champions!K:K),"-")</f>
        <v>-</v>
      </c>
      <c r="G834" s="1" t="str">
        <f>IFERROR(_xlfn.XLOOKUP($C834,EuropaL!J:J,EuropaL!K:K),"-")</f>
        <v>-</v>
      </c>
      <c r="H834" s="1" t="str">
        <f>IFERROR(_xlfn.XLOOKUP($C834,WC!J:J,WC!K:K),"-")</f>
        <v>-</v>
      </c>
      <c r="I834" s="1" t="str">
        <f>IFERROR(_xlfn.XLOOKUP($C834,EURO!J:J,EURO!K:K),"-")</f>
        <v>-</v>
      </c>
      <c r="J834" s="1" t="str">
        <f>IFERROR(_xlfn.XLOOKUP($C834,Other!J:J,Other!K:K),"-")</f>
        <v>-</v>
      </c>
      <c r="K834" s="1" t="str">
        <f>IFERROR(_xlfn.XLOOKUP($C834,Premier!J:J,Premier!K:K),"-")</f>
        <v>-</v>
      </c>
      <c r="L834" s="1" t="str">
        <f>IFERROR(_xlfn.XLOOKUP($C834,LaLiga!K:K,LaLiga!L:L),"-")</f>
        <v>-</v>
      </c>
      <c r="M834" s="1" t="str">
        <f>IFERROR(_xlfn.XLOOKUP($C834,SerieA!J:J,SerieA!K:K),"-")</f>
        <v>-</v>
      </c>
    </row>
    <row r="835" spans="1:13" x14ac:dyDescent="0.35">
      <c r="A835" s="3">
        <f t="shared" si="45"/>
        <v>46101</v>
      </c>
      <c r="B835" s="5">
        <f t="shared" si="48"/>
        <v>5</v>
      </c>
      <c r="C835" s="9">
        <f t="shared" si="46"/>
        <v>834</v>
      </c>
      <c r="D835" s="6" t="str" cm="1">
        <f t="array" ref="D835">IFERROR(INDEX(F835:M835, MATCH(TRUE, F835:M835&lt;&gt;"-",0)),"")</f>
        <v>[{order:"834",result:"Valencia 3-1 Getafe",playerday:"",year:"2013", category:"Other",prow:["CC","DL","LaLigaWin"], pcolumn: ["Valencia","Getafe","ESP"],ylink:"https://www.youtube.com/watch?v=HZaQZwbom54"}],</v>
      </c>
      <c r="E835" s="6" t="str">
        <f t="shared" si="49"/>
        <v>[{"order":"834","result":"Valencia 3-1 Getafe","playerday":"","year":"2013", "category":"Other","prow":["CC","DL","LaLigaWin"], "pcolumn": ["Valencia","Getafe","ESP"],"ylink":"https://www.youtube.com/watch?v=HZaQZwbom54"}],</v>
      </c>
      <c r="F835" s="1" t="str">
        <f>IFERROR(_xlfn.XLOOKUP(C835,Champions!J:J,Champions!K:K),"-")</f>
        <v>-</v>
      </c>
      <c r="G835" s="1" t="str">
        <f>IFERROR(_xlfn.XLOOKUP($C835,EuropaL!J:J,EuropaL!K:K),"-")</f>
        <v>-</v>
      </c>
      <c r="H835" s="1" t="str">
        <f>IFERROR(_xlfn.XLOOKUP($C835,WC!J:J,WC!K:K),"-")</f>
        <v>-</v>
      </c>
      <c r="I835" s="1" t="str">
        <f>IFERROR(_xlfn.XLOOKUP($C835,EURO!J:J,EURO!K:K),"-")</f>
        <v>-</v>
      </c>
      <c r="J835" s="1" t="str">
        <f>IFERROR(_xlfn.XLOOKUP($C835,Other!J:J,Other!K:K),"-")</f>
        <v>[{order:"834",result:"Valencia 3-1 Getafe",playerday:"",year:"2013", category:"Other",prow:["CC","DL","LaLigaWin"], pcolumn: ["Valencia","Getafe","ESP"],ylink:"https://www.youtube.com/watch?v=HZaQZwbom54"}],</v>
      </c>
      <c r="K835" s="1" t="str">
        <f>IFERROR(_xlfn.XLOOKUP($C835,Premier!J:J,Premier!K:K),"-")</f>
        <v>-</v>
      </c>
      <c r="L835" s="1" t="str">
        <f>IFERROR(_xlfn.XLOOKUP($C835,LaLiga!K:K,LaLiga!L:L),"-")</f>
        <v>-</v>
      </c>
      <c r="M835" s="1" t="str">
        <f>IFERROR(_xlfn.XLOOKUP($C835,SerieA!J:J,SerieA!K:K),"-")</f>
        <v>-</v>
      </c>
    </row>
    <row r="836" spans="1:13" x14ac:dyDescent="0.35">
      <c r="A836" s="3">
        <f t="shared" si="45"/>
        <v>46102</v>
      </c>
      <c r="B836" s="5">
        <f t="shared" si="48"/>
        <v>6</v>
      </c>
      <c r="C836" s="9">
        <f t="shared" si="46"/>
        <v>835</v>
      </c>
      <c r="D836" s="6" t="str" cm="1">
        <f t="array" ref="D836">IFERROR(INDEX(F836:M836, MATCH(TRUE, F836:M836&lt;&gt;"-",0)),"")</f>
        <v/>
      </c>
      <c r="E836" s="6" t="str">
        <f t="shared" si="49"/>
        <v/>
      </c>
      <c r="F836" s="1" t="str">
        <f>IFERROR(_xlfn.XLOOKUP(C836,Champions!J:J,Champions!K:K),"-")</f>
        <v>-</v>
      </c>
      <c r="G836" s="1" t="str">
        <f>IFERROR(_xlfn.XLOOKUP($C836,EuropaL!J:J,EuropaL!K:K),"-")</f>
        <v>-</v>
      </c>
      <c r="H836" s="1" t="str">
        <f>IFERROR(_xlfn.XLOOKUP($C836,WC!J:J,WC!K:K),"-")</f>
        <v>-</v>
      </c>
      <c r="I836" s="1" t="str">
        <f>IFERROR(_xlfn.XLOOKUP($C836,EURO!J:J,EURO!K:K),"-")</f>
        <v>-</v>
      </c>
      <c r="J836" s="1" t="str">
        <f>IFERROR(_xlfn.XLOOKUP($C836,Other!J:J,Other!K:K),"-")</f>
        <v>-</v>
      </c>
      <c r="K836" s="1" t="str">
        <f>IFERROR(_xlfn.XLOOKUP($C836,Premier!J:J,Premier!K:K),"-")</f>
        <v>-</v>
      </c>
      <c r="L836" s="1" t="str">
        <f>IFERROR(_xlfn.XLOOKUP($C836,LaLiga!K:K,LaLiga!L:L),"-")</f>
        <v>-</v>
      </c>
      <c r="M836" s="1" t="str">
        <f>IFERROR(_xlfn.XLOOKUP($C836,SerieA!J:J,SerieA!K:K),"-")</f>
        <v>-</v>
      </c>
    </row>
    <row r="837" spans="1:13" x14ac:dyDescent="0.35">
      <c r="A837" s="3">
        <f t="shared" si="45"/>
        <v>46103</v>
      </c>
      <c r="B837" s="5">
        <f t="shared" si="48"/>
        <v>7</v>
      </c>
      <c r="C837" s="9">
        <f t="shared" si="46"/>
        <v>836</v>
      </c>
      <c r="D837" s="6" t="str" cm="1">
        <f t="array" ref="D837">IFERROR(INDEX(F837:M837, MATCH(TRUE, F837:M837&lt;&gt;"-",0)),"")</f>
        <v>[{order:"836",result:"Barcelona 1-3 R. Madrid",playerday:"Ángel Di María",year:"2013", category:"LaLiga",prow:["ARG","LaLigaWin","DF"], pcolumn: ["Barcelona","Real Madrid","Benfica"],ylink:"https://youtu.be/ZYPJ12aICGI?si=KtNAJt1yJjOPNdfT&amp;t=273"}],</v>
      </c>
      <c r="E837" s="6" t="str">
        <f t="shared" si="49"/>
        <v>[{"order":"836","result":"Barcelona 1-3 R. Madrid","playerday":"Ángel Di María","year":"2013", "category":"LaLiga","prow":["ARG","LaLigaWin","DF"], "pcolumn": ["Barcelona","Real Madrid","Benfica"],"ylink":"https://youtu.be/ZYPJ12aICGI?si=KtNAJt1yJjOPNdfT&amp;t=273"}],</v>
      </c>
      <c r="F837" s="1" t="str">
        <f>IFERROR(_xlfn.XLOOKUP(C837,Champions!J:J,Champions!K:K),"-")</f>
        <v>-</v>
      </c>
      <c r="G837" s="1" t="str">
        <f>IFERROR(_xlfn.XLOOKUP($C837,EuropaL!J:J,EuropaL!K:K),"-")</f>
        <v>-</v>
      </c>
      <c r="H837" s="1" t="str">
        <f>IFERROR(_xlfn.XLOOKUP($C837,WC!J:J,WC!K:K),"-")</f>
        <v>-</v>
      </c>
      <c r="I837" s="1" t="str">
        <f>IFERROR(_xlfn.XLOOKUP($C837,EURO!J:J,EURO!K:K),"-")</f>
        <v>-</v>
      </c>
      <c r="J837" s="1" t="str">
        <f>IFERROR(_xlfn.XLOOKUP($C837,Other!J:J,Other!K:K),"-")</f>
        <v>-</v>
      </c>
      <c r="K837" s="1" t="str">
        <f>IFERROR(_xlfn.XLOOKUP($C837,Premier!J:J,Premier!K:K),"-")</f>
        <v>-</v>
      </c>
      <c r="L837" s="1" t="str">
        <f>IFERROR(_xlfn.XLOOKUP($C837,LaLiga!K:K,LaLiga!L:L),"-")</f>
        <v>[{order:"836",result:"Barcelona 1-3 R. Madrid",playerday:"Ángel Di María",year:"2013", category:"LaLiga",prow:["ARG","LaLigaWin","DF"], pcolumn: ["Barcelona","Real Madrid","Benfica"],ylink:"https://youtu.be/ZYPJ12aICGI?si=KtNAJt1yJjOPNdfT&amp;t=273"}],</v>
      </c>
      <c r="M837" s="1" t="str">
        <f>IFERROR(_xlfn.XLOOKUP($C837,SerieA!J:J,SerieA!K:K),"-")</f>
        <v>-</v>
      </c>
    </row>
    <row r="838" spans="1:13" x14ac:dyDescent="0.35">
      <c r="A838" s="3">
        <f t="shared" si="45"/>
        <v>46104</v>
      </c>
      <c r="B838" s="5">
        <f t="shared" si="48"/>
        <v>1</v>
      </c>
      <c r="C838" s="9">
        <f t="shared" si="46"/>
        <v>837</v>
      </c>
      <c r="D838" s="6" t="str" cm="1">
        <f t="array" ref="D838">IFERROR(INDEX(F838:M838, MATCH(TRUE, F838:M838&lt;&gt;"-",0)),"")</f>
        <v>[{order:"837",result:"Deportivo 2-7 R. Madrid",playerday:"Javier Hernández",year:"2014", category:"LaLiga",prow:["DL","PO","DF"], pcolumn: ["Deportivo","Real Madrid","MEX"],ylink:"https://www.youtube.com/watch?v=Qk3rDHADG0w"}],</v>
      </c>
      <c r="E838" s="6" t="str">
        <f t="shared" si="49"/>
        <v>[{"order":"837","result":"Deportivo 2-7 R. Madrid","playerday":"Javier Hernández","year":"2014", "category":"LaLiga","prow":["DL","PO","DF"], "pcolumn": ["Deportivo","Real Madrid","MEX"],"ylink":"https://www.youtube.com/watch?v=Qk3rDHADG0w"}],</v>
      </c>
      <c r="F838" s="1" t="str">
        <f>IFERROR(_xlfn.XLOOKUP(C838,Champions!J:J,Champions!K:K),"-")</f>
        <v>-</v>
      </c>
      <c r="G838" s="1" t="str">
        <f>IFERROR(_xlfn.XLOOKUP($C838,EuropaL!J:J,EuropaL!K:K),"-")</f>
        <v>-</v>
      </c>
      <c r="H838" s="1" t="str">
        <f>IFERROR(_xlfn.XLOOKUP($C838,WC!J:J,WC!K:K),"-")</f>
        <v>-</v>
      </c>
      <c r="I838" s="1" t="str">
        <f>IFERROR(_xlfn.XLOOKUP($C838,EURO!J:J,EURO!K:K),"-")</f>
        <v>-</v>
      </c>
      <c r="J838" s="1" t="str">
        <f>IFERROR(_xlfn.XLOOKUP($C838,Other!J:J,Other!K:K),"-")</f>
        <v>-</v>
      </c>
      <c r="K838" s="1" t="str">
        <f>IFERROR(_xlfn.XLOOKUP($C838,Premier!J:J,Premier!K:K),"-")</f>
        <v>-</v>
      </c>
      <c r="L838" s="1" t="str">
        <f>IFERROR(_xlfn.XLOOKUP($C838,LaLiga!K:K,LaLiga!L:L),"-")</f>
        <v>[{order:"837",result:"Deportivo 2-7 R. Madrid",playerday:"Javier Hernández",year:"2014", category:"LaLiga",prow:["DL","PO","DF"], pcolumn: ["Deportivo","Real Madrid","MEX"],ylink:"https://www.youtube.com/watch?v=Qk3rDHADG0w"}],</v>
      </c>
      <c r="M838" s="1" t="str">
        <f>IFERROR(_xlfn.XLOOKUP($C838,SerieA!J:J,SerieA!K:K),"-")</f>
        <v>-</v>
      </c>
    </row>
    <row r="839" spans="1:13" x14ac:dyDescent="0.35">
      <c r="A839" s="3">
        <f t="shared" si="45"/>
        <v>46105</v>
      </c>
      <c r="B839" s="5">
        <f t="shared" si="48"/>
        <v>2</v>
      </c>
      <c r="C839" s="9">
        <f t="shared" si="46"/>
        <v>838</v>
      </c>
      <c r="D839" s="6" t="str" cm="1">
        <f t="array" ref="D839">IFERROR(INDEX(F839:M839, MATCH(TRUE, F839:M839&lt;&gt;"-",0)),"")</f>
        <v/>
      </c>
      <c r="E839" s="6" t="str">
        <f t="shared" si="49"/>
        <v/>
      </c>
      <c r="F839" s="1" t="str">
        <f>IFERROR(_xlfn.XLOOKUP(C839,Champions!J:J,Champions!K:K),"-")</f>
        <v>-</v>
      </c>
      <c r="G839" s="1" t="str">
        <f>IFERROR(_xlfn.XLOOKUP($C839,EuropaL!J:J,EuropaL!K:K),"-")</f>
        <v>-</v>
      </c>
      <c r="H839" s="1" t="str">
        <f>IFERROR(_xlfn.XLOOKUP($C839,WC!J:J,WC!K:K),"-")</f>
        <v>-</v>
      </c>
      <c r="I839" s="1" t="str">
        <f>IFERROR(_xlfn.XLOOKUP($C839,EURO!J:J,EURO!K:K),"-")</f>
        <v>-</v>
      </c>
      <c r="J839" s="1" t="str">
        <f>IFERROR(_xlfn.XLOOKUP($C839,Other!J:J,Other!K:K),"-")</f>
        <v>-</v>
      </c>
      <c r="K839" s="1" t="str">
        <f>IFERROR(_xlfn.XLOOKUP($C839,Premier!J:J,Premier!K:K),"-")</f>
        <v>-</v>
      </c>
      <c r="L839" s="1" t="str">
        <f>IFERROR(_xlfn.XLOOKUP($C839,LaLiga!K:K,LaLiga!L:L),"-")</f>
        <v>-</v>
      </c>
      <c r="M839" s="1" t="str">
        <f>IFERROR(_xlfn.XLOOKUP($C839,SerieA!J:J,SerieA!K:K),"-")</f>
        <v>-</v>
      </c>
    </row>
    <row r="840" spans="1:13" x14ac:dyDescent="0.35">
      <c r="A840" s="3">
        <f t="shared" si="45"/>
        <v>46106</v>
      </c>
      <c r="B840" s="5">
        <f t="shared" si="48"/>
        <v>3</v>
      </c>
      <c r="C840" s="9">
        <f t="shared" si="46"/>
        <v>839</v>
      </c>
      <c r="D840" s="6" t="str" cm="1">
        <f t="array" ref="D840">IFERROR(INDEX(F840:M840, MATCH(TRUE, F840:M840&lt;&gt;"-",0)),"")</f>
        <v/>
      </c>
      <c r="E840" s="6" t="str">
        <f t="shared" si="49"/>
        <v/>
      </c>
      <c r="F840" s="1" t="str">
        <f>IFERROR(_xlfn.XLOOKUP(C840,Champions!J:J,Champions!K:K),"-")</f>
        <v>-</v>
      </c>
      <c r="G840" s="1" t="str">
        <f>IFERROR(_xlfn.XLOOKUP($C840,EuropaL!J:J,EuropaL!K:K),"-")</f>
        <v>-</v>
      </c>
      <c r="H840" s="1" t="str">
        <f>IFERROR(_xlfn.XLOOKUP($C840,WC!J:J,WC!K:K),"-")</f>
        <v>-</v>
      </c>
      <c r="I840" s="1" t="str">
        <f>IFERROR(_xlfn.XLOOKUP($C840,EURO!J:J,EURO!K:K),"-")</f>
        <v>-</v>
      </c>
      <c r="J840" s="1" t="str">
        <f>IFERROR(_xlfn.XLOOKUP($C840,Other!J:J,Other!K:K),"-")</f>
        <v>-</v>
      </c>
      <c r="K840" s="1" t="str">
        <f>IFERROR(_xlfn.XLOOKUP($C840,Premier!J:J,Premier!K:K),"-")</f>
        <v>-</v>
      </c>
      <c r="L840" s="1" t="str">
        <f>IFERROR(_xlfn.XLOOKUP($C840,LaLiga!K:K,LaLiga!L:L),"-")</f>
        <v>-</v>
      </c>
      <c r="M840" s="1" t="str">
        <f>IFERROR(_xlfn.XLOOKUP($C840,SerieA!J:J,SerieA!K:K),"-")</f>
        <v>-</v>
      </c>
    </row>
    <row r="841" spans="1:13" x14ac:dyDescent="0.35">
      <c r="A841" s="3">
        <f t="shared" si="45"/>
        <v>46107</v>
      </c>
      <c r="B841" s="5">
        <f t="shared" si="48"/>
        <v>4</v>
      </c>
      <c r="C841" s="9">
        <f t="shared" si="46"/>
        <v>840</v>
      </c>
      <c r="D841" s="6" t="str" cm="1">
        <f t="array" ref="D841">IFERROR(INDEX(F841:M841, MATCH(TRUE, F841:M841&lt;&gt;"-",0)),"")</f>
        <v/>
      </c>
      <c r="E841" s="6" t="str">
        <f t="shared" si="49"/>
        <v/>
      </c>
      <c r="F841" s="1" t="str">
        <f>IFERROR(_xlfn.XLOOKUP(C841,Champions!J:J,Champions!K:K),"-")</f>
        <v>-</v>
      </c>
      <c r="G841" s="1" t="str">
        <f>IFERROR(_xlfn.XLOOKUP($C841,EuropaL!J:J,EuropaL!K:K),"-")</f>
        <v>-</v>
      </c>
      <c r="H841" s="1" t="str">
        <f>IFERROR(_xlfn.XLOOKUP($C841,WC!J:J,WC!K:K),"-")</f>
        <v>-</v>
      </c>
      <c r="I841" s="1" t="str">
        <f>IFERROR(_xlfn.XLOOKUP($C841,EURO!J:J,EURO!K:K),"-")</f>
        <v>-</v>
      </c>
      <c r="J841" s="1" t="str">
        <f>IFERROR(_xlfn.XLOOKUP($C841,Other!J:J,Other!K:K),"-")</f>
        <v>-</v>
      </c>
      <c r="K841" s="1" t="str">
        <f>IFERROR(_xlfn.XLOOKUP($C841,Premier!J:J,Premier!K:K),"-")</f>
        <v>-</v>
      </c>
      <c r="L841" s="1" t="str">
        <f>IFERROR(_xlfn.XLOOKUP($C841,LaLiga!K:K,LaLiga!L:L),"-")</f>
        <v>-</v>
      </c>
      <c r="M841" s="1" t="str">
        <f>IFERROR(_xlfn.XLOOKUP($C841,SerieA!J:J,SerieA!K:K),"-")</f>
        <v>-</v>
      </c>
    </row>
    <row r="842" spans="1:13" x14ac:dyDescent="0.35">
      <c r="A842" s="3">
        <f t="shared" si="45"/>
        <v>46108</v>
      </c>
      <c r="B842" s="5">
        <f t="shared" si="48"/>
        <v>5</v>
      </c>
      <c r="C842" s="9">
        <f t="shared" si="46"/>
        <v>841</v>
      </c>
      <c r="D842" s="6" t="str" cm="1">
        <f t="array" ref="D842">IFERROR(INDEX(F842:M842, MATCH(TRUE, F842:M842&lt;&gt;"-",0)),"")</f>
        <v/>
      </c>
      <c r="E842" s="6" t="str">
        <f t="shared" si="49"/>
        <v/>
      </c>
      <c r="F842" s="1" t="str">
        <f>IFERROR(_xlfn.XLOOKUP(C842,Champions!J:J,Champions!K:K),"-")</f>
        <v>-</v>
      </c>
      <c r="G842" s="1" t="str">
        <f>IFERROR(_xlfn.XLOOKUP($C842,EuropaL!J:J,EuropaL!K:K),"-")</f>
        <v>-</v>
      </c>
      <c r="H842" s="1" t="str">
        <f>IFERROR(_xlfn.XLOOKUP($C842,WC!J:J,WC!K:K),"-")</f>
        <v>-</v>
      </c>
      <c r="I842" s="1" t="str">
        <f>IFERROR(_xlfn.XLOOKUP($C842,EURO!J:J,EURO!K:K),"-")</f>
        <v>-</v>
      </c>
      <c r="J842" s="1" t="str">
        <f>IFERROR(_xlfn.XLOOKUP($C842,Other!J:J,Other!K:K),"-")</f>
        <v>-</v>
      </c>
      <c r="K842" s="1" t="str">
        <f>IFERROR(_xlfn.XLOOKUP($C842,Premier!J:J,Premier!K:K),"-")</f>
        <v>-</v>
      </c>
      <c r="L842" s="1" t="str">
        <f>IFERROR(_xlfn.XLOOKUP($C842,LaLiga!K:K,LaLiga!L:L),"-")</f>
        <v>-</v>
      </c>
      <c r="M842" s="1" t="str">
        <f>IFERROR(_xlfn.XLOOKUP($C842,SerieA!J:J,SerieA!K:K),"-")</f>
        <v>-</v>
      </c>
    </row>
    <row r="843" spans="1:13" x14ac:dyDescent="0.35">
      <c r="A843" s="3">
        <f t="shared" si="45"/>
        <v>46109</v>
      </c>
      <c r="B843" s="5">
        <f t="shared" si="48"/>
        <v>6</v>
      </c>
      <c r="C843" s="9">
        <f t="shared" si="46"/>
        <v>842</v>
      </c>
      <c r="D843" s="6" t="str" cm="1">
        <f t="array" ref="D843">IFERROR(INDEX(F843:M843, MATCH(TRUE, F843:M843&lt;&gt;"-",0)),"")</f>
        <v/>
      </c>
      <c r="E843" s="6" t="str">
        <f t="shared" si="49"/>
        <v/>
      </c>
      <c r="F843" s="1" t="str">
        <f>IFERROR(_xlfn.XLOOKUP(C843,Champions!J:J,Champions!K:K),"-")</f>
        <v>-</v>
      </c>
      <c r="G843" s="1" t="str">
        <f>IFERROR(_xlfn.XLOOKUP($C843,EuropaL!J:J,EuropaL!K:K),"-")</f>
        <v>-</v>
      </c>
      <c r="H843" s="1" t="str">
        <f>IFERROR(_xlfn.XLOOKUP($C843,WC!J:J,WC!K:K),"-")</f>
        <v>-</v>
      </c>
      <c r="I843" s="1" t="str">
        <f>IFERROR(_xlfn.XLOOKUP($C843,EURO!J:J,EURO!K:K),"-")</f>
        <v>-</v>
      </c>
      <c r="J843" s="1" t="str">
        <f>IFERROR(_xlfn.XLOOKUP($C843,Other!J:J,Other!K:K),"-")</f>
        <v>-</v>
      </c>
      <c r="K843" s="1" t="str">
        <f>IFERROR(_xlfn.XLOOKUP($C843,Premier!J:J,Premier!K:K),"-")</f>
        <v>-</v>
      </c>
      <c r="L843" s="1" t="str">
        <f>IFERROR(_xlfn.XLOOKUP($C843,LaLiga!K:K,LaLiga!L:L),"-")</f>
        <v>-</v>
      </c>
      <c r="M843" s="1" t="str">
        <f>IFERROR(_xlfn.XLOOKUP($C843,SerieA!J:J,SerieA!K:K),"-")</f>
        <v>-</v>
      </c>
    </row>
    <row r="844" spans="1:13" x14ac:dyDescent="0.35">
      <c r="A844" s="3">
        <f t="shared" si="45"/>
        <v>46110</v>
      </c>
      <c r="B844" s="5">
        <f t="shared" si="48"/>
        <v>7</v>
      </c>
      <c r="C844" s="9">
        <f t="shared" si="46"/>
        <v>843</v>
      </c>
      <c r="D844" s="6" t="str" cm="1">
        <f t="array" ref="D844">IFERROR(INDEX(F844:M844, MATCH(TRUE, F844:M844&lt;&gt;"-",0)),"")</f>
        <v/>
      </c>
      <c r="E844" s="6" t="str">
        <f t="shared" si="49"/>
        <v/>
      </c>
      <c r="F844" s="1" t="str">
        <f>IFERROR(_xlfn.XLOOKUP(C844,Champions!J:J,Champions!K:K),"-")</f>
        <v>-</v>
      </c>
      <c r="G844" s="1" t="str">
        <f>IFERROR(_xlfn.XLOOKUP($C844,EuropaL!J:J,EuropaL!K:K),"-")</f>
        <v>-</v>
      </c>
      <c r="H844" s="1" t="str">
        <f>IFERROR(_xlfn.XLOOKUP($C844,WC!J:J,WC!K:K),"-")</f>
        <v>-</v>
      </c>
      <c r="I844" s="1" t="str">
        <f>IFERROR(_xlfn.XLOOKUP($C844,EURO!J:J,EURO!K:K),"-")</f>
        <v>-</v>
      </c>
      <c r="J844" s="1" t="str">
        <f>IFERROR(_xlfn.XLOOKUP($C844,Other!J:J,Other!K:K),"-")</f>
        <v>-</v>
      </c>
      <c r="K844" s="1" t="str">
        <f>IFERROR(_xlfn.XLOOKUP($C844,Premier!J:J,Premier!K:K),"-")</f>
        <v>-</v>
      </c>
      <c r="L844" s="1" t="str">
        <f>IFERROR(_xlfn.XLOOKUP($C844,LaLiga!K:K,LaLiga!L:L),"-")</f>
        <v>-</v>
      </c>
      <c r="M844" s="1" t="str">
        <f>IFERROR(_xlfn.XLOOKUP($C844,SerieA!J:J,SerieA!K:K),"-")</f>
        <v>-</v>
      </c>
    </row>
    <row r="845" spans="1:13" x14ac:dyDescent="0.35">
      <c r="A845" s="3">
        <f t="shared" si="45"/>
        <v>46111</v>
      </c>
      <c r="B845" s="5">
        <f t="shared" si="48"/>
        <v>1</v>
      </c>
      <c r="C845" s="9">
        <f t="shared" si="46"/>
        <v>844</v>
      </c>
      <c r="D845" s="6" t="str" cm="1">
        <f t="array" ref="D845">IFERROR(INDEX(F845:M845, MATCH(TRUE, F845:M845&lt;&gt;"-",0)),"")</f>
        <v/>
      </c>
      <c r="E845" s="6" t="str">
        <f t="shared" si="49"/>
        <v/>
      </c>
      <c r="F845" s="1" t="str">
        <f>IFERROR(_xlfn.XLOOKUP(C845,Champions!J:J,Champions!K:K),"-")</f>
        <v>-</v>
      </c>
      <c r="G845" s="1" t="str">
        <f>IFERROR(_xlfn.XLOOKUP($C845,EuropaL!J:J,EuropaL!K:K),"-")</f>
        <v>-</v>
      </c>
      <c r="H845" s="1" t="str">
        <f>IFERROR(_xlfn.XLOOKUP($C845,WC!J:J,WC!K:K),"-")</f>
        <v>-</v>
      </c>
      <c r="I845" s="1" t="str">
        <f>IFERROR(_xlfn.XLOOKUP($C845,EURO!J:J,EURO!K:K),"-")</f>
        <v>-</v>
      </c>
      <c r="J845" s="1" t="str">
        <f>IFERROR(_xlfn.XLOOKUP($C845,Other!J:J,Other!K:K),"-")</f>
        <v>-</v>
      </c>
      <c r="K845" s="1" t="str">
        <f>IFERROR(_xlfn.XLOOKUP($C845,Premier!J:J,Premier!K:K),"-")</f>
        <v>-</v>
      </c>
      <c r="L845" s="1" t="str">
        <f>IFERROR(_xlfn.XLOOKUP($C845,LaLiga!K:K,LaLiga!L:L),"-")</f>
        <v>-</v>
      </c>
      <c r="M845" s="1" t="str">
        <f>IFERROR(_xlfn.XLOOKUP($C845,SerieA!J:J,SerieA!K:K),"-")</f>
        <v>-</v>
      </c>
    </row>
    <row r="846" spans="1:13" x14ac:dyDescent="0.35">
      <c r="A846" s="3">
        <f t="shared" si="45"/>
        <v>46112</v>
      </c>
      <c r="B846" s="5">
        <f t="shared" si="48"/>
        <v>2</v>
      </c>
      <c r="C846" s="9">
        <f t="shared" si="46"/>
        <v>845</v>
      </c>
      <c r="D846" s="6" t="str" cm="1">
        <f t="array" ref="D846">IFERROR(INDEX(F846:M846, MATCH(TRUE, F846:M846&lt;&gt;"-",0)),"")</f>
        <v/>
      </c>
      <c r="E846" s="6" t="str">
        <f t="shared" si="49"/>
        <v/>
      </c>
      <c r="F846" s="1" t="str">
        <f>IFERROR(_xlfn.XLOOKUP(C846,Champions!J:J,Champions!K:K),"-")</f>
        <v>-</v>
      </c>
      <c r="G846" s="1" t="str">
        <f>IFERROR(_xlfn.XLOOKUP($C846,EuropaL!J:J,EuropaL!K:K),"-")</f>
        <v>-</v>
      </c>
      <c r="H846" s="1" t="str">
        <f>IFERROR(_xlfn.XLOOKUP($C846,WC!J:J,WC!K:K),"-")</f>
        <v>-</v>
      </c>
      <c r="I846" s="1" t="str">
        <f>IFERROR(_xlfn.XLOOKUP($C846,EURO!J:J,EURO!K:K),"-")</f>
        <v>-</v>
      </c>
      <c r="J846" s="1" t="str">
        <f>IFERROR(_xlfn.XLOOKUP($C846,Other!J:J,Other!K:K),"-")</f>
        <v>-</v>
      </c>
      <c r="K846" s="1" t="str">
        <f>IFERROR(_xlfn.XLOOKUP($C846,Premier!J:J,Premier!K:K),"-")</f>
        <v>-</v>
      </c>
      <c r="L846" s="1" t="str">
        <f>IFERROR(_xlfn.XLOOKUP($C846,LaLiga!K:K,LaLiga!L:L),"-")</f>
        <v>-</v>
      </c>
      <c r="M846" s="1" t="str">
        <f>IFERROR(_xlfn.XLOOKUP($C846,SerieA!J:J,SerieA!K:K),"-")</f>
        <v>-</v>
      </c>
    </row>
    <row r="847" spans="1:13" x14ac:dyDescent="0.35">
      <c r="A847" s="3">
        <f t="shared" si="45"/>
        <v>46113</v>
      </c>
      <c r="B847" s="5">
        <f t="shared" si="48"/>
        <v>3</v>
      </c>
      <c r="C847" s="9">
        <f t="shared" si="46"/>
        <v>846</v>
      </c>
      <c r="D847" s="6" t="str" cm="1">
        <f t="array" ref="D847">IFERROR(INDEX(F847:M847, MATCH(TRUE, F847:M847&lt;&gt;"-",0)),"")</f>
        <v/>
      </c>
      <c r="E847" s="6" t="str">
        <f t="shared" si="49"/>
        <v/>
      </c>
      <c r="F847" s="1" t="str">
        <f>IFERROR(_xlfn.XLOOKUP(C847,Champions!J:J,Champions!K:K),"-")</f>
        <v>-</v>
      </c>
      <c r="G847" s="1" t="str">
        <f>IFERROR(_xlfn.XLOOKUP($C847,EuropaL!J:J,EuropaL!K:K),"-")</f>
        <v>-</v>
      </c>
      <c r="H847" s="1" t="str">
        <f>IFERROR(_xlfn.XLOOKUP($C847,WC!J:J,WC!K:K),"-")</f>
        <v>-</v>
      </c>
      <c r="I847" s="1" t="str">
        <f>IFERROR(_xlfn.XLOOKUP($C847,EURO!J:J,EURO!K:K),"-")</f>
        <v>-</v>
      </c>
      <c r="J847" s="1" t="str">
        <f>IFERROR(_xlfn.XLOOKUP($C847,Other!J:J,Other!K:K),"-")</f>
        <v>-</v>
      </c>
      <c r="K847" s="1" t="str">
        <f>IFERROR(_xlfn.XLOOKUP($C847,Premier!J:J,Premier!K:K),"-")</f>
        <v>-</v>
      </c>
      <c r="L847" s="1" t="str">
        <f>IFERROR(_xlfn.XLOOKUP($C847,LaLiga!K:K,LaLiga!L:L),"-")</f>
        <v>-</v>
      </c>
      <c r="M847" s="1" t="str">
        <f>IFERROR(_xlfn.XLOOKUP($C847,SerieA!J:J,SerieA!K:K),"-")</f>
        <v>-</v>
      </c>
    </row>
    <row r="848" spans="1:13" x14ac:dyDescent="0.35">
      <c r="A848" s="3">
        <f t="shared" si="45"/>
        <v>46114</v>
      </c>
      <c r="B848" s="5">
        <f t="shared" si="48"/>
        <v>4</v>
      </c>
      <c r="C848" s="9">
        <f t="shared" si="46"/>
        <v>847</v>
      </c>
      <c r="D848" s="6" t="str" cm="1">
        <f t="array" ref="D848">IFERROR(INDEX(F848:M848, MATCH(TRUE, F848:M848&lt;&gt;"-",0)),"")</f>
        <v/>
      </c>
      <c r="E848" s="6" t="str">
        <f t="shared" si="49"/>
        <v/>
      </c>
      <c r="F848" s="1" t="str">
        <f>IFERROR(_xlfn.XLOOKUP(C848,Champions!J:J,Champions!K:K),"-")</f>
        <v>-</v>
      </c>
      <c r="G848" s="1" t="str">
        <f>IFERROR(_xlfn.XLOOKUP($C848,EuropaL!J:J,EuropaL!K:K),"-")</f>
        <v>-</v>
      </c>
      <c r="H848" s="1" t="str">
        <f>IFERROR(_xlfn.XLOOKUP($C848,WC!J:J,WC!K:K),"-")</f>
        <v>-</v>
      </c>
      <c r="I848" s="1" t="str">
        <f>IFERROR(_xlfn.XLOOKUP($C848,EURO!J:J,EURO!K:K),"-")</f>
        <v>-</v>
      </c>
      <c r="J848" s="1" t="str">
        <f>IFERROR(_xlfn.XLOOKUP($C848,Other!J:J,Other!K:K),"-")</f>
        <v>-</v>
      </c>
      <c r="K848" s="1" t="str">
        <f>IFERROR(_xlfn.XLOOKUP($C848,Premier!J:J,Premier!K:K),"-")</f>
        <v>-</v>
      </c>
      <c r="L848" s="1" t="str">
        <f>IFERROR(_xlfn.XLOOKUP($C848,LaLiga!K:K,LaLiga!L:L),"-")</f>
        <v>-</v>
      </c>
      <c r="M848" s="1" t="str">
        <f>IFERROR(_xlfn.XLOOKUP($C848,SerieA!J:J,SerieA!K:K),"-")</f>
        <v>-</v>
      </c>
    </row>
    <row r="849" spans="1:13" x14ac:dyDescent="0.35">
      <c r="A849" s="3">
        <f t="shared" si="45"/>
        <v>46115</v>
      </c>
      <c r="B849" s="5">
        <f t="shared" si="48"/>
        <v>5</v>
      </c>
      <c r="C849" s="9">
        <f t="shared" si="46"/>
        <v>848</v>
      </c>
      <c r="D849" s="6" t="str" cm="1">
        <f t="array" ref="D849">IFERROR(INDEX(F849:M849, MATCH(TRUE, F849:M849&lt;&gt;"-",0)),"")</f>
        <v/>
      </c>
      <c r="E849" s="6" t="str">
        <f t="shared" si="49"/>
        <v/>
      </c>
      <c r="F849" s="1" t="str">
        <f>IFERROR(_xlfn.XLOOKUP(C849,Champions!J:J,Champions!K:K),"-")</f>
        <v>-</v>
      </c>
      <c r="G849" s="1" t="str">
        <f>IFERROR(_xlfn.XLOOKUP($C849,EuropaL!J:J,EuropaL!K:K),"-")</f>
        <v>-</v>
      </c>
      <c r="H849" s="1" t="str">
        <f>IFERROR(_xlfn.XLOOKUP($C849,WC!J:J,WC!K:K),"-")</f>
        <v>-</v>
      </c>
      <c r="I849" s="1" t="str">
        <f>IFERROR(_xlfn.XLOOKUP($C849,EURO!J:J,EURO!K:K),"-")</f>
        <v>-</v>
      </c>
      <c r="J849" s="1" t="str">
        <f>IFERROR(_xlfn.XLOOKUP($C849,Other!J:J,Other!K:K),"-")</f>
        <v>-</v>
      </c>
      <c r="K849" s="1" t="str">
        <f>IFERROR(_xlfn.XLOOKUP($C849,Premier!J:J,Premier!K:K),"-")</f>
        <v>-</v>
      </c>
      <c r="L849" s="1" t="str">
        <f>IFERROR(_xlfn.XLOOKUP($C849,LaLiga!K:K,LaLiga!L:L),"-")</f>
        <v>-</v>
      </c>
      <c r="M849" s="1" t="str">
        <f>IFERROR(_xlfn.XLOOKUP($C849,SerieA!J:J,SerieA!K:K),"-")</f>
        <v>-</v>
      </c>
    </row>
    <row r="850" spans="1:13" x14ac:dyDescent="0.35">
      <c r="A850" s="3">
        <f t="shared" si="45"/>
        <v>46116</v>
      </c>
      <c r="B850" s="5">
        <f t="shared" si="48"/>
        <v>6</v>
      </c>
      <c r="C850" s="9">
        <f t="shared" si="46"/>
        <v>849</v>
      </c>
      <c r="D850" s="6" t="str" cm="1">
        <f t="array" ref="D850">IFERROR(INDEX(F850:M850, MATCH(TRUE, F850:M850&lt;&gt;"-",0)),"")</f>
        <v/>
      </c>
      <c r="E850" s="6" t="str">
        <f t="shared" si="49"/>
        <v/>
      </c>
      <c r="F850" s="1" t="str">
        <f>IFERROR(_xlfn.XLOOKUP(C850,Champions!J:J,Champions!K:K),"-")</f>
        <v>-</v>
      </c>
      <c r="G850" s="1" t="str">
        <f>IFERROR(_xlfn.XLOOKUP($C850,EuropaL!J:J,EuropaL!K:K),"-")</f>
        <v>-</v>
      </c>
      <c r="H850" s="1" t="str">
        <f>IFERROR(_xlfn.XLOOKUP($C850,WC!J:J,WC!K:K),"-")</f>
        <v>-</v>
      </c>
      <c r="I850" s="1" t="str">
        <f>IFERROR(_xlfn.XLOOKUP($C850,EURO!J:J,EURO!K:K),"-")</f>
        <v>-</v>
      </c>
      <c r="J850" s="1" t="str">
        <f>IFERROR(_xlfn.XLOOKUP($C850,Other!J:J,Other!K:K),"-")</f>
        <v>-</v>
      </c>
      <c r="K850" s="1" t="str">
        <f>IFERROR(_xlfn.XLOOKUP($C850,Premier!J:J,Premier!K:K),"-")</f>
        <v>-</v>
      </c>
      <c r="L850" s="1" t="str">
        <f>IFERROR(_xlfn.XLOOKUP($C850,LaLiga!K:K,LaLiga!L:L),"-")</f>
        <v>-</v>
      </c>
      <c r="M850" s="1" t="str">
        <f>IFERROR(_xlfn.XLOOKUP($C850,SerieA!J:J,SerieA!K:K),"-")</f>
        <v>-</v>
      </c>
    </row>
    <row r="851" spans="1:13" x14ac:dyDescent="0.35">
      <c r="A851" s="3">
        <f t="shared" si="45"/>
        <v>46117</v>
      </c>
      <c r="B851" s="5">
        <f t="shared" si="48"/>
        <v>7</v>
      </c>
      <c r="C851" s="9">
        <f t="shared" si="46"/>
        <v>850</v>
      </c>
      <c r="D851" s="6" t="str" cm="1">
        <f t="array" ref="D851">IFERROR(INDEX(F851:M851, MATCH(TRUE, F851:M851&lt;&gt;"-",0)),"")</f>
        <v/>
      </c>
      <c r="E851" s="6" t="str">
        <f t="shared" si="49"/>
        <v/>
      </c>
      <c r="F851" s="1" t="str">
        <f>IFERROR(_xlfn.XLOOKUP(C851,Champions!J:J,Champions!K:K),"-")</f>
        <v>-</v>
      </c>
      <c r="G851" s="1" t="str">
        <f>IFERROR(_xlfn.XLOOKUP($C851,EuropaL!J:J,EuropaL!K:K),"-")</f>
        <v>-</v>
      </c>
      <c r="H851" s="1" t="str">
        <f>IFERROR(_xlfn.XLOOKUP($C851,WC!J:J,WC!K:K),"-")</f>
        <v>-</v>
      </c>
      <c r="I851" s="1" t="str">
        <f>IFERROR(_xlfn.XLOOKUP($C851,EURO!J:J,EURO!K:K),"-")</f>
        <v>-</v>
      </c>
      <c r="J851" s="1" t="str">
        <f>IFERROR(_xlfn.XLOOKUP($C851,Other!J:J,Other!K:K),"-")</f>
        <v>-</v>
      </c>
      <c r="K851" s="1" t="str">
        <f>IFERROR(_xlfn.XLOOKUP($C851,Premier!J:J,Premier!K:K),"-")</f>
        <v>-</v>
      </c>
      <c r="L851" s="1" t="str">
        <f>IFERROR(_xlfn.XLOOKUP($C851,LaLiga!K:K,LaLiga!L:L),"-")</f>
        <v>-</v>
      </c>
      <c r="M851" s="1" t="str">
        <f>IFERROR(_xlfn.XLOOKUP($C851,SerieA!J:J,SerieA!K:K),"-")</f>
        <v>-</v>
      </c>
    </row>
    <row r="852" spans="1:13" x14ac:dyDescent="0.35">
      <c r="A852" s="3">
        <f t="shared" si="45"/>
        <v>46118</v>
      </c>
      <c r="B852" s="5">
        <f t="shared" si="48"/>
        <v>1</v>
      </c>
      <c r="C852" s="9">
        <f t="shared" si="46"/>
        <v>851</v>
      </c>
      <c r="D852" s="6" t="str" cm="1">
        <f t="array" ref="D852">IFERROR(INDEX(F852:M852, MATCH(TRUE, F852:M852&lt;&gt;"-",0)),"")</f>
        <v/>
      </c>
      <c r="E852" s="6" t="str">
        <f t="shared" si="49"/>
        <v/>
      </c>
      <c r="F852" s="1" t="str">
        <f>IFERROR(_xlfn.XLOOKUP(C852,Champions!J:J,Champions!K:K),"-")</f>
        <v>-</v>
      </c>
      <c r="G852" s="1" t="str">
        <f>IFERROR(_xlfn.XLOOKUP($C852,EuropaL!J:J,EuropaL!K:K),"-")</f>
        <v>-</v>
      </c>
      <c r="H852" s="1" t="str">
        <f>IFERROR(_xlfn.XLOOKUP($C852,WC!J:J,WC!K:K),"-")</f>
        <v>-</v>
      </c>
      <c r="I852" s="1" t="str">
        <f>IFERROR(_xlfn.XLOOKUP($C852,EURO!J:J,EURO!K:K),"-")</f>
        <v>-</v>
      </c>
      <c r="J852" s="1" t="str">
        <f>IFERROR(_xlfn.XLOOKUP($C852,Other!J:J,Other!K:K),"-")</f>
        <v>-</v>
      </c>
      <c r="K852" s="1" t="str">
        <f>IFERROR(_xlfn.XLOOKUP($C852,Premier!J:J,Premier!K:K),"-")</f>
        <v>-</v>
      </c>
      <c r="L852" s="1" t="str">
        <f>IFERROR(_xlfn.XLOOKUP($C852,LaLiga!K:K,LaLiga!L:L),"-")</f>
        <v>-</v>
      </c>
      <c r="M852" s="1" t="str">
        <f>IFERROR(_xlfn.XLOOKUP($C852,SerieA!J:J,SerieA!K:K),"-")</f>
        <v>-</v>
      </c>
    </row>
    <row r="853" spans="1:13" x14ac:dyDescent="0.35">
      <c r="A853" s="3">
        <f t="shared" si="45"/>
        <v>46119</v>
      </c>
      <c r="B853" s="5">
        <f t="shared" si="48"/>
        <v>2</v>
      </c>
      <c r="C853" s="9">
        <f t="shared" si="46"/>
        <v>852</v>
      </c>
      <c r="D853" s="6" t="str" cm="1">
        <f t="array" ref="D853">IFERROR(INDEX(F853:M853, MATCH(TRUE, F853:M853&lt;&gt;"-",0)),"")</f>
        <v/>
      </c>
      <c r="E853" s="6" t="str">
        <f t="shared" si="49"/>
        <v/>
      </c>
      <c r="F853" s="1" t="str">
        <f>IFERROR(_xlfn.XLOOKUP(C853,Champions!J:J,Champions!K:K),"-")</f>
        <v>-</v>
      </c>
      <c r="G853" s="1" t="str">
        <f>IFERROR(_xlfn.XLOOKUP($C853,EuropaL!J:J,EuropaL!K:K),"-")</f>
        <v>-</v>
      </c>
      <c r="H853" s="1" t="str">
        <f>IFERROR(_xlfn.XLOOKUP($C853,WC!J:J,WC!K:K),"-")</f>
        <v>-</v>
      </c>
      <c r="I853" s="1" t="str">
        <f>IFERROR(_xlfn.XLOOKUP($C853,EURO!J:J,EURO!K:K),"-")</f>
        <v>-</v>
      </c>
      <c r="J853" s="1" t="str">
        <f>IFERROR(_xlfn.XLOOKUP($C853,Other!J:J,Other!K:K),"-")</f>
        <v>-</v>
      </c>
      <c r="K853" s="1" t="str">
        <f>IFERROR(_xlfn.XLOOKUP($C853,Premier!J:J,Premier!K:K),"-")</f>
        <v>-</v>
      </c>
      <c r="L853" s="1" t="str">
        <f>IFERROR(_xlfn.XLOOKUP($C853,LaLiga!K:K,LaLiga!L:L),"-")</f>
        <v>-</v>
      </c>
      <c r="M853" s="1" t="str">
        <f>IFERROR(_xlfn.XLOOKUP($C853,SerieA!J:J,SerieA!K:K),"-")</f>
        <v>-</v>
      </c>
    </row>
    <row r="854" spans="1:13" x14ac:dyDescent="0.35">
      <c r="A854" s="3">
        <f t="shared" si="45"/>
        <v>46120</v>
      </c>
      <c r="B854" s="5">
        <f t="shared" si="48"/>
        <v>3</v>
      </c>
      <c r="C854" s="9">
        <f t="shared" si="46"/>
        <v>853</v>
      </c>
      <c r="D854" s="6" t="str" cm="1">
        <f t="array" ref="D854">IFERROR(INDEX(F854:M854, MATCH(TRUE, F854:M854&lt;&gt;"-",0)),"")</f>
        <v/>
      </c>
      <c r="E854" s="6" t="str">
        <f t="shared" si="49"/>
        <v/>
      </c>
      <c r="F854" s="1" t="str">
        <f>IFERROR(_xlfn.XLOOKUP(C854,Champions!J:J,Champions!K:K),"-")</f>
        <v>-</v>
      </c>
      <c r="G854" s="1" t="str">
        <f>IFERROR(_xlfn.XLOOKUP($C854,EuropaL!J:J,EuropaL!K:K),"-")</f>
        <v>-</v>
      </c>
      <c r="H854" s="1" t="str">
        <f>IFERROR(_xlfn.XLOOKUP($C854,WC!J:J,WC!K:K),"-")</f>
        <v>-</v>
      </c>
      <c r="I854" s="1" t="str">
        <f>IFERROR(_xlfn.XLOOKUP($C854,EURO!J:J,EURO!K:K),"-")</f>
        <v>-</v>
      </c>
      <c r="J854" s="1" t="str">
        <f>IFERROR(_xlfn.XLOOKUP($C854,Other!J:J,Other!K:K),"-")</f>
        <v>-</v>
      </c>
      <c r="K854" s="1" t="str">
        <f>IFERROR(_xlfn.XLOOKUP($C854,Premier!J:J,Premier!K:K),"-")</f>
        <v>-</v>
      </c>
      <c r="L854" s="1" t="str">
        <f>IFERROR(_xlfn.XLOOKUP($C854,LaLiga!K:K,LaLiga!L:L),"-")</f>
        <v>-</v>
      </c>
      <c r="M854" s="1" t="str">
        <f>IFERROR(_xlfn.XLOOKUP($C854,SerieA!J:J,SerieA!K:K),"-")</f>
        <v>-</v>
      </c>
    </row>
    <row r="855" spans="1:13" x14ac:dyDescent="0.35">
      <c r="A855" s="3">
        <f t="shared" si="45"/>
        <v>46121</v>
      </c>
      <c r="B855" s="5">
        <f t="shared" si="48"/>
        <v>4</v>
      </c>
      <c r="C855" s="9">
        <f t="shared" si="46"/>
        <v>854</v>
      </c>
      <c r="D855" s="6" t="str" cm="1">
        <f t="array" ref="D855">IFERROR(INDEX(F855:M855, MATCH(TRUE, F855:M855&lt;&gt;"-",0)),"")</f>
        <v/>
      </c>
      <c r="E855" s="6" t="str">
        <f t="shared" si="49"/>
        <v/>
      </c>
      <c r="F855" s="1" t="str">
        <f>IFERROR(_xlfn.XLOOKUP(C855,Champions!J:J,Champions!K:K),"-")</f>
        <v>-</v>
      </c>
      <c r="G855" s="1" t="str">
        <f>IFERROR(_xlfn.XLOOKUP($C855,EuropaL!J:J,EuropaL!K:K),"-")</f>
        <v>-</v>
      </c>
      <c r="H855" s="1" t="str">
        <f>IFERROR(_xlfn.XLOOKUP($C855,WC!J:J,WC!K:K),"-")</f>
        <v>-</v>
      </c>
      <c r="I855" s="1" t="str">
        <f>IFERROR(_xlfn.XLOOKUP($C855,EURO!J:J,EURO!K:K),"-")</f>
        <v>-</v>
      </c>
      <c r="J855" s="1" t="str">
        <f>IFERROR(_xlfn.XLOOKUP($C855,Other!J:J,Other!K:K),"-")</f>
        <v>-</v>
      </c>
      <c r="K855" s="1" t="str">
        <f>IFERROR(_xlfn.XLOOKUP($C855,Premier!J:J,Premier!K:K),"-")</f>
        <v>-</v>
      </c>
      <c r="L855" s="1" t="str">
        <f>IFERROR(_xlfn.XLOOKUP($C855,LaLiga!K:K,LaLiga!L:L),"-")</f>
        <v>-</v>
      </c>
      <c r="M855" s="1" t="str">
        <f>IFERROR(_xlfn.XLOOKUP($C855,SerieA!J:J,SerieA!K:K),"-")</f>
        <v>-</v>
      </c>
    </row>
    <row r="856" spans="1:13" x14ac:dyDescent="0.35">
      <c r="A856" s="3">
        <f t="shared" si="45"/>
        <v>46122</v>
      </c>
      <c r="B856" s="5">
        <f t="shared" si="48"/>
        <v>5</v>
      </c>
      <c r="C856" s="9">
        <f t="shared" si="46"/>
        <v>855</v>
      </c>
      <c r="D856" s="6" t="str" cm="1">
        <f t="array" ref="D856">IFERROR(INDEX(F856:M856, MATCH(TRUE, F856:M856&lt;&gt;"-",0)),"")</f>
        <v/>
      </c>
      <c r="E856" s="6" t="str">
        <f t="shared" si="49"/>
        <v/>
      </c>
      <c r="F856" s="1" t="str">
        <f>IFERROR(_xlfn.XLOOKUP(C856,Champions!J:J,Champions!K:K),"-")</f>
        <v>-</v>
      </c>
      <c r="G856" s="1" t="str">
        <f>IFERROR(_xlfn.XLOOKUP($C856,EuropaL!J:J,EuropaL!K:K),"-")</f>
        <v>-</v>
      </c>
      <c r="H856" s="1" t="str">
        <f>IFERROR(_xlfn.XLOOKUP($C856,WC!J:J,WC!K:K),"-")</f>
        <v>-</v>
      </c>
      <c r="I856" s="1" t="str">
        <f>IFERROR(_xlfn.XLOOKUP($C856,EURO!J:J,EURO!K:K),"-")</f>
        <v>-</v>
      </c>
      <c r="J856" s="1" t="str">
        <f>IFERROR(_xlfn.XLOOKUP($C856,Other!J:J,Other!K:K),"-")</f>
        <v>-</v>
      </c>
      <c r="K856" s="1" t="str">
        <f>IFERROR(_xlfn.XLOOKUP($C856,Premier!J:J,Premier!K:K),"-")</f>
        <v>-</v>
      </c>
      <c r="L856" s="1" t="str">
        <f>IFERROR(_xlfn.XLOOKUP($C856,LaLiga!K:K,LaLiga!L:L),"-")</f>
        <v>-</v>
      </c>
      <c r="M856" s="1" t="str">
        <f>IFERROR(_xlfn.XLOOKUP($C856,SerieA!J:J,SerieA!K:K),"-")</f>
        <v>-</v>
      </c>
    </row>
    <row r="857" spans="1:13" x14ac:dyDescent="0.35">
      <c r="A857" s="3">
        <f t="shared" si="45"/>
        <v>46123</v>
      </c>
      <c r="B857" s="5">
        <f t="shared" ref="B857:B920" si="50">WEEKDAY(A857,2)</f>
        <v>6</v>
      </c>
      <c r="C857" s="9">
        <f t="shared" si="46"/>
        <v>856</v>
      </c>
      <c r="D857" s="6" t="str" cm="1">
        <f t="array" ref="D857">IFERROR(INDEX(F857:M857, MATCH(TRUE, F857:M857&lt;&gt;"-",0)),"")</f>
        <v/>
      </c>
      <c r="E857" s="6" t="str">
        <f t="shared" ref="E857:E920" si="51">SUBSTITUTE(SUBSTITUTE(SUBSTITUTE(SUBSTITUTE(SUBSTITUTE(SUBSTITUTE(SUBSTITUTE(SUBSTITUTE(D857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857" s="1" t="str">
        <f>IFERROR(_xlfn.XLOOKUP(C857,Champions!J:J,Champions!K:K),"-")</f>
        <v>-</v>
      </c>
      <c r="G857" s="1" t="str">
        <f>IFERROR(_xlfn.XLOOKUP($C857,EuropaL!J:J,EuropaL!K:K),"-")</f>
        <v>-</v>
      </c>
      <c r="H857" s="1" t="str">
        <f>IFERROR(_xlfn.XLOOKUP($C857,WC!J:J,WC!K:K),"-")</f>
        <v>-</v>
      </c>
      <c r="I857" s="1" t="str">
        <f>IFERROR(_xlfn.XLOOKUP($C857,EURO!J:J,EURO!K:K),"-")</f>
        <v>-</v>
      </c>
      <c r="J857" s="1" t="str">
        <f>IFERROR(_xlfn.XLOOKUP($C857,Other!J:J,Other!K:K),"-")</f>
        <v>-</v>
      </c>
      <c r="K857" s="1" t="str">
        <f>IFERROR(_xlfn.XLOOKUP($C857,Premier!J:J,Premier!K:K),"-")</f>
        <v>-</v>
      </c>
      <c r="L857" s="1" t="str">
        <f>IFERROR(_xlfn.XLOOKUP($C857,LaLiga!K:K,LaLiga!L:L),"-")</f>
        <v>-</v>
      </c>
      <c r="M857" s="1" t="str">
        <f>IFERROR(_xlfn.XLOOKUP($C857,SerieA!J:J,SerieA!K:K),"-")</f>
        <v>-</v>
      </c>
    </row>
    <row r="858" spans="1:13" x14ac:dyDescent="0.35">
      <c r="A858" s="3">
        <f t="shared" si="45"/>
        <v>46124</v>
      </c>
      <c r="B858" s="5">
        <f t="shared" si="50"/>
        <v>7</v>
      </c>
      <c r="C858" s="9">
        <f t="shared" si="46"/>
        <v>857</v>
      </c>
      <c r="D858" s="6" t="str" cm="1">
        <f t="array" ref="D858">IFERROR(INDEX(F858:M858, MATCH(TRUE, F858:M858&lt;&gt;"-",0)),"")</f>
        <v/>
      </c>
      <c r="E858" s="6" t="str">
        <f t="shared" si="51"/>
        <v/>
      </c>
      <c r="F858" s="1" t="str">
        <f>IFERROR(_xlfn.XLOOKUP(C858,Champions!J:J,Champions!K:K),"-")</f>
        <v>-</v>
      </c>
      <c r="G858" s="1" t="str">
        <f>IFERROR(_xlfn.XLOOKUP($C858,EuropaL!J:J,EuropaL!K:K),"-")</f>
        <v>-</v>
      </c>
      <c r="H858" s="1" t="str">
        <f>IFERROR(_xlfn.XLOOKUP($C858,WC!J:J,WC!K:K),"-")</f>
        <v>-</v>
      </c>
      <c r="I858" s="1" t="str">
        <f>IFERROR(_xlfn.XLOOKUP($C858,EURO!J:J,EURO!K:K),"-")</f>
        <v>-</v>
      </c>
      <c r="J858" s="1" t="str">
        <f>IFERROR(_xlfn.XLOOKUP($C858,Other!J:J,Other!K:K),"-")</f>
        <v>-</v>
      </c>
      <c r="K858" s="1" t="str">
        <f>IFERROR(_xlfn.XLOOKUP($C858,Premier!J:J,Premier!K:K),"-")</f>
        <v>-</v>
      </c>
      <c r="L858" s="1" t="str">
        <f>IFERROR(_xlfn.XLOOKUP($C858,LaLiga!K:K,LaLiga!L:L),"-")</f>
        <v>-</v>
      </c>
      <c r="M858" s="1" t="str">
        <f>IFERROR(_xlfn.XLOOKUP($C858,SerieA!J:J,SerieA!K:K),"-")</f>
        <v>-</v>
      </c>
    </row>
    <row r="859" spans="1:13" x14ac:dyDescent="0.35">
      <c r="A859" s="3">
        <f t="shared" si="45"/>
        <v>46125</v>
      </c>
      <c r="B859" s="5">
        <f t="shared" si="50"/>
        <v>1</v>
      </c>
      <c r="C859" s="9">
        <f t="shared" si="46"/>
        <v>858</v>
      </c>
      <c r="D859" s="6" t="str" cm="1">
        <f t="array" ref="D859">IFERROR(INDEX(F859:M859, MATCH(TRUE, F859:M859&lt;&gt;"-",0)),"")</f>
        <v/>
      </c>
      <c r="E859" s="6" t="str">
        <f t="shared" si="51"/>
        <v/>
      </c>
      <c r="F859" s="1" t="str">
        <f>IFERROR(_xlfn.XLOOKUP(C859,Champions!J:J,Champions!K:K),"-")</f>
        <v>-</v>
      </c>
      <c r="G859" s="1" t="str">
        <f>IFERROR(_xlfn.XLOOKUP($C859,EuropaL!J:J,EuropaL!K:K),"-")</f>
        <v>-</v>
      </c>
      <c r="H859" s="1" t="str">
        <f>IFERROR(_xlfn.XLOOKUP($C859,WC!J:J,WC!K:K),"-")</f>
        <v>-</v>
      </c>
      <c r="I859" s="1" t="str">
        <f>IFERROR(_xlfn.XLOOKUP($C859,EURO!J:J,EURO!K:K),"-")</f>
        <v>-</v>
      </c>
      <c r="J859" s="1" t="str">
        <f>IFERROR(_xlfn.XLOOKUP($C859,Other!J:J,Other!K:K),"-")</f>
        <v>-</v>
      </c>
      <c r="K859" s="1" t="str">
        <f>IFERROR(_xlfn.XLOOKUP($C859,Premier!J:J,Premier!K:K),"-")</f>
        <v>-</v>
      </c>
      <c r="L859" s="1" t="str">
        <f>IFERROR(_xlfn.XLOOKUP($C859,LaLiga!K:K,LaLiga!L:L),"-")</f>
        <v>-</v>
      </c>
      <c r="M859" s="1" t="str">
        <f>IFERROR(_xlfn.XLOOKUP($C859,SerieA!J:J,SerieA!K:K),"-")</f>
        <v>-</v>
      </c>
    </row>
    <row r="860" spans="1:13" x14ac:dyDescent="0.35">
      <c r="A860" s="3">
        <f t="shared" si="45"/>
        <v>46126</v>
      </c>
      <c r="B860" s="5">
        <f t="shared" si="50"/>
        <v>2</v>
      </c>
      <c r="C860" s="9">
        <f t="shared" si="46"/>
        <v>859</v>
      </c>
      <c r="D860" s="6" t="str" cm="1">
        <f t="array" ref="D860">IFERROR(INDEX(F860:M860, MATCH(TRUE, F860:M860&lt;&gt;"-",0)),"")</f>
        <v/>
      </c>
      <c r="E860" s="6" t="str">
        <f t="shared" si="51"/>
        <v/>
      </c>
      <c r="F860" s="1" t="str">
        <f>IFERROR(_xlfn.XLOOKUP(C860,Champions!J:J,Champions!K:K),"-")</f>
        <v>-</v>
      </c>
      <c r="G860" s="1" t="str">
        <f>IFERROR(_xlfn.XLOOKUP($C860,EuropaL!J:J,EuropaL!K:K),"-")</f>
        <v>-</v>
      </c>
      <c r="H860" s="1" t="str">
        <f>IFERROR(_xlfn.XLOOKUP($C860,WC!J:J,WC!K:K),"-")</f>
        <v>-</v>
      </c>
      <c r="I860" s="1" t="str">
        <f>IFERROR(_xlfn.XLOOKUP($C860,EURO!J:J,EURO!K:K),"-")</f>
        <v>-</v>
      </c>
      <c r="J860" s="1" t="str">
        <f>IFERROR(_xlfn.XLOOKUP($C860,Other!J:J,Other!K:K),"-")</f>
        <v>-</v>
      </c>
      <c r="K860" s="1" t="str">
        <f>IFERROR(_xlfn.XLOOKUP($C860,Premier!J:J,Premier!K:K),"-")</f>
        <v>-</v>
      </c>
      <c r="L860" s="1" t="str">
        <f>IFERROR(_xlfn.XLOOKUP($C860,LaLiga!K:K,LaLiga!L:L),"-")</f>
        <v>-</v>
      </c>
      <c r="M860" s="1" t="str">
        <f>IFERROR(_xlfn.XLOOKUP($C860,SerieA!J:J,SerieA!K:K),"-")</f>
        <v>-</v>
      </c>
    </row>
    <row r="861" spans="1:13" x14ac:dyDescent="0.35">
      <c r="A861" s="3">
        <f t="shared" si="45"/>
        <v>46127</v>
      </c>
      <c r="B861" s="5">
        <f t="shared" si="50"/>
        <v>3</v>
      </c>
      <c r="C861" s="9">
        <f t="shared" si="46"/>
        <v>860</v>
      </c>
      <c r="D861" s="6" t="str" cm="1">
        <f t="array" ref="D861">IFERROR(INDEX(F861:M861, MATCH(TRUE, F861:M861&lt;&gt;"-",0)),"")</f>
        <v/>
      </c>
      <c r="E861" s="6" t="str">
        <f t="shared" si="51"/>
        <v/>
      </c>
      <c r="F861" s="1" t="str">
        <f>IFERROR(_xlfn.XLOOKUP(C861,Champions!J:J,Champions!K:K),"-")</f>
        <v>-</v>
      </c>
      <c r="G861" s="1" t="str">
        <f>IFERROR(_xlfn.XLOOKUP($C861,EuropaL!J:J,EuropaL!K:K),"-")</f>
        <v>-</v>
      </c>
      <c r="H861" s="1" t="str">
        <f>IFERROR(_xlfn.XLOOKUP($C861,WC!J:J,WC!K:K),"-")</f>
        <v>-</v>
      </c>
      <c r="I861" s="1" t="str">
        <f>IFERROR(_xlfn.XLOOKUP($C861,EURO!J:J,EURO!K:K),"-")</f>
        <v>-</v>
      </c>
      <c r="J861" s="1" t="str">
        <f>IFERROR(_xlfn.XLOOKUP($C861,Other!J:J,Other!K:K),"-")</f>
        <v>-</v>
      </c>
      <c r="K861" s="1" t="str">
        <f>IFERROR(_xlfn.XLOOKUP($C861,Premier!J:J,Premier!K:K),"-")</f>
        <v>-</v>
      </c>
      <c r="L861" s="1" t="str">
        <f>IFERROR(_xlfn.XLOOKUP($C861,LaLiga!K:K,LaLiga!L:L),"-")</f>
        <v>-</v>
      </c>
      <c r="M861" s="1" t="str">
        <f>IFERROR(_xlfn.XLOOKUP($C861,SerieA!J:J,SerieA!K:K),"-")</f>
        <v>-</v>
      </c>
    </row>
    <row r="862" spans="1:13" x14ac:dyDescent="0.35">
      <c r="A862" s="3">
        <f t="shared" si="45"/>
        <v>46128</v>
      </c>
      <c r="B862" s="5">
        <f t="shared" si="50"/>
        <v>4</v>
      </c>
      <c r="C862" s="9">
        <f t="shared" si="46"/>
        <v>861</v>
      </c>
      <c r="D862" s="6" t="str" cm="1">
        <f t="array" ref="D862">IFERROR(INDEX(F862:M862, MATCH(TRUE, F862:M862&lt;&gt;"-",0)),"")</f>
        <v/>
      </c>
      <c r="E862" s="6" t="str">
        <f t="shared" si="51"/>
        <v/>
      </c>
      <c r="F862" s="1" t="str">
        <f>IFERROR(_xlfn.XLOOKUP(C862,Champions!J:J,Champions!K:K),"-")</f>
        <v>-</v>
      </c>
      <c r="G862" s="1" t="str">
        <f>IFERROR(_xlfn.XLOOKUP($C862,EuropaL!J:J,EuropaL!K:K),"-")</f>
        <v>-</v>
      </c>
      <c r="H862" s="1" t="str">
        <f>IFERROR(_xlfn.XLOOKUP($C862,WC!J:J,WC!K:K),"-")</f>
        <v>-</v>
      </c>
      <c r="I862" s="1" t="str">
        <f>IFERROR(_xlfn.XLOOKUP($C862,EURO!J:J,EURO!K:K),"-")</f>
        <v>-</v>
      </c>
      <c r="J862" s="1" t="str">
        <f>IFERROR(_xlfn.XLOOKUP($C862,Other!J:J,Other!K:K),"-")</f>
        <v>-</v>
      </c>
      <c r="K862" s="1" t="str">
        <f>IFERROR(_xlfn.XLOOKUP($C862,Premier!J:J,Premier!K:K),"-")</f>
        <v>-</v>
      </c>
      <c r="L862" s="1" t="str">
        <f>IFERROR(_xlfn.XLOOKUP($C862,LaLiga!K:K,LaLiga!L:L),"-")</f>
        <v>-</v>
      </c>
      <c r="M862" s="1" t="str">
        <f>IFERROR(_xlfn.XLOOKUP($C862,SerieA!J:J,SerieA!K:K),"-")</f>
        <v>-</v>
      </c>
    </row>
    <row r="863" spans="1:13" x14ac:dyDescent="0.35">
      <c r="A863" s="3">
        <f t="shared" si="45"/>
        <v>46129</v>
      </c>
      <c r="B863" s="5">
        <f t="shared" si="50"/>
        <v>5</v>
      </c>
      <c r="C863" s="9">
        <f t="shared" si="46"/>
        <v>862</v>
      </c>
      <c r="D863" s="6" t="str" cm="1">
        <f t="array" ref="D863">IFERROR(INDEX(F863:M863, MATCH(TRUE, F863:M863&lt;&gt;"-",0)),"")</f>
        <v/>
      </c>
      <c r="E863" s="6" t="str">
        <f t="shared" si="51"/>
        <v/>
      </c>
      <c r="F863" s="1" t="str">
        <f>IFERROR(_xlfn.XLOOKUP(C863,Champions!J:J,Champions!K:K),"-")</f>
        <v>-</v>
      </c>
      <c r="G863" s="1" t="str">
        <f>IFERROR(_xlfn.XLOOKUP($C863,EuropaL!J:J,EuropaL!K:K),"-")</f>
        <v>-</v>
      </c>
      <c r="H863" s="1" t="str">
        <f>IFERROR(_xlfn.XLOOKUP($C863,WC!J:J,WC!K:K),"-")</f>
        <v>-</v>
      </c>
      <c r="I863" s="1" t="str">
        <f>IFERROR(_xlfn.XLOOKUP($C863,EURO!J:J,EURO!K:K),"-")</f>
        <v>-</v>
      </c>
      <c r="J863" s="1" t="str">
        <f>IFERROR(_xlfn.XLOOKUP($C863,Other!J:J,Other!K:K),"-")</f>
        <v>-</v>
      </c>
      <c r="K863" s="1" t="str">
        <f>IFERROR(_xlfn.XLOOKUP($C863,Premier!J:J,Premier!K:K),"-")</f>
        <v>-</v>
      </c>
      <c r="L863" s="1" t="str">
        <f>IFERROR(_xlfn.XLOOKUP($C863,LaLiga!K:K,LaLiga!L:L),"-")</f>
        <v>-</v>
      </c>
      <c r="M863" s="1" t="str">
        <f>IFERROR(_xlfn.XLOOKUP($C863,SerieA!J:J,SerieA!K:K),"-")</f>
        <v>-</v>
      </c>
    </row>
    <row r="864" spans="1:13" x14ac:dyDescent="0.35">
      <c r="A864" s="3">
        <f t="shared" si="45"/>
        <v>46130</v>
      </c>
      <c r="B864" s="5">
        <f t="shared" si="50"/>
        <v>6</v>
      </c>
      <c r="C864" s="9">
        <f t="shared" si="46"/>
        <v>863</v>
      </c>
      <c r="D864" s="6" t="str" cm="1">
        <f t="array" ref="D864">IFERROR(INDEX(F864:M864, MATCH(TRUE, F864:M864&lt;&gt;"-",0)),"")</f>
        <v/>
      </c>
      <c r="E864" s="6" t="str">
        <f t="shared" si="51"/>
        <v/>
      </c>
      <c r="F864" s="1" t="str">
        <f>IFERROR(_xlfn.XLOOKUP(C864,Champions!J:J,Champions!K:K),"-")</f>
        <v>-</v>
      </c>
      <c r="G864" s="1" t="str">
        <f>IFERROR(_xlfn.XLOOKUP($C864,EuropaL!J:J,EuropaL!K:K),"-")</f>
        <v>-</v>
      </c>
      <c r="H864" s="1" t="str">
        <f>IFERROR(_xlfn.XLOOKUP($C864,WC!J:J,WC!K:K),"-")</f>
        <v>-</v>
      </c>
      <c r="I864" s="1" t="str">
        <f>IFERROR(_xlfn.XLOOKUP($C864,EURO!J:J,EURO!K:K),"-")</f>
        <v>-</v>
      </c>
      <c r="J864" s="1" t="str">
        <f>IFERROR(_xlfn.XLOOKUP($C864,Other!J:J,Other!K:K),"-")</f>
        <v>-</v>
      </c>
      <c r="K864" s="1" t="str">
        <f>IFERROR(_xlfn.XLOOKUP($C864,Premier!J:J,Premier!K:K),"-")</f>
        <v>-</v>
      </c>
      <c r="L864" s="1" t="str">
        <f>IFERROR(_xlfn.XLOOKUP($C864,LaLiga!K:K,LaLiga!L:L),"-")</f>
        <v>-</v>
      </c>
      <c r="M864" s="1" t="str">
        <f>IFERROR(_xlfn.XLOOKUP($C864,SerieA!J:J,SerieA!K:K),"-")</f>
        <v>-</v>
      </c>
    </row>
    <row r="865" spans="1:13" x14ac:dyDescent="0.35">
      <c r="A865" s="3">
        <f t="shared" si="45"/>
        <v>46131</v>
      </c>
      <c r="B865" s="5">
        <f t="shared" si="50"/>
        <v>7</v>
      </c>
      <c r="C865" s="9">
        <f t="shared" si="46"/>
        <v>864</v>
      </c>
      <c r="D865" s="6" t="str" cm="1">
        <f t="array" ref="D865">IFERROR(INDEX(F865:M865, MATCH(TRUE, F865:M865&lt;&gt;"-",0)),"")</f>
        <v/>
      </c>
      <c r="E865" s="6" t="str">
        <f t="shared" si="51"/>
        <v/>
      </c>
      <c r="F865" s="1" t="str">
        <f>IFERROR(_xlfn.XLOOKUP(C865,Champions!J:J,Champions!K:K),"-")</f>
        <v>-</v>
      </c>
      <c r="G865" s="1" t="str">
        <f>IFERROR(_xlfn.XLOOKUP($C865,EuropaL!J:J,EuropaL!K:K),"-")</f>
        <v>-</v>
      </c>
      <c r="H865" s="1" t="str">
        <f>IFERROR(_xlfn.XLOOKUP($C865,WC!J:J,WC!K:K),"-")</f>
        <v>-</v>
      </c>
      <c r="I865" s="1" t="str">
        <f>IFERROR(_xlfn.XLOOKUP($C865,EURO!J:J,EURO!K:K),"-")</f>
        <v>-</v>
      </c>
      <c r="J865" s="1" t="str">
        <f>IFERROR(_xlfn.XLOOKUP($C865,Other!J:J,Other!K:K),"-")</f>
        <v>-</v>
      </c>
      <c r="K865" s="1" t="str">
        <f>IFERROR(_xlfn.XLOOKUP($C865,Premier!J:J,Premier!K:K),"-")</f>
        <v>-</v>
      </c>
      <c r="L865" s="1" t="str">
        <f>IFERROR(_xlfn.XLOOKUP($C865,LaLiga!K:K,LaLiga!L:L),"-")</f>
        <v>-</v>
      </c>
      <c r="M865" s="1" t="str">
        <f>IFERROR(_xlfn.XLOOKUP($C865,SerieA!J:J,SerieA!K:K),"-")</f>
        <v>-</v>
      </c>
    </row>
    <row r="866" spans="1:13" x14ac:dyDescent="0.35">
      <c r="A866" s="3">
        <f t="shared" si="45"/>
        <v>46132</v>
      </c>
      <c r="B866" s="5">
        <f t="shared" si="50"/>
        <v>1</v>
      </c>
      <c r="C866" s="9">
        <f t="shared" si="46"/>
        <v>865</v>
      </c>
      <c r="D866" s="6" t="str" cm="1">
        <f t="array" ref="D866">IFERROR(INDEX(F866:M866, MATCH(TRUE, F866:M866&lt;&gt;"-",0)),"")</f>
        <v/>
      </c>
      <c r="E866" s="6" t="str">
        <f t="shared" si="51"/>
        <v/>
      </c>
      <c r="F866" s="1" t="str">
        <f>IFERROR(_xlfn.XLOOKUP(C866,Champions!J:J,Champions!K:K),"-")</f>
        <v>-</v>
      </c>
      <c r="G866" s="1" t="str">
        <f>IFERROR(_xlfn.XLOOKUP($C866,EuropaL!J:J,EuropaL!K:K),"-")</f>
        <v>-</v>
      </c>
      <c r="H866" s="1" t="str">
        <f>IFERROR(_xlfn.XLOOKUP($C866,WC!J:J,WC!K:K),"-")</f>
        <v>-</v>
      </c>
      <c r="I866" s="1" t="str">
        <f>IFERROR(_xlfn.XLOOKUP($C866,EURO!J:J,EURO!K:K),"-")</f>
        <v>-</v>
      </c>
      <c r="J866" s="1" t="str">
        <f>IFERROR(_xlfn.XLOOKUP($C866,Other!J:J,Other!K:K),"-")</f>
        <v>-</v>
      </c>
      <c r="K866" s="1" t="str">
        <f>IFERROR(_xlfn.XLOOKUP($C866,Premier!J:J,Premier!K:K),"-")</f>
        <v>-</v>
      </c>
      <c r="L866" s="1" t="str">
        <f>IFERROR(_xlfn.XLOOKUP($C866,LaLiga!K:K,LaLiga!L:L),"-")</f>
        <v>-</v>
      </c>
      <c r="M866" s="1" t="str">
        <f>IFERROR(_xlfn.XLOOKUP($C866,SerieA!J:J,SerieA!K:K),"-")</f>
        <v>-</v>
      </c>
    </row>
    <row r="867" spans="1:13" x14ac:dyDescent="0.35">
      <c r="A867" s="3">
        <f t="shared" si="45"/>
        <v>46133</v>
      </c>
      <c r="B867" s="5">
        <f t="shared" si="50"/>
        <v>2</v>
      </c>
      <c r="C867" s="9">
        <f t="shared" si="46"/>
        <v>866</v>
      </c>
      <c r="D867" s="6" t="str" cm="1">
        <f t="array" ref="D867">IFERROR(INDEX(F867:M867, MATCH(TRUE, F867:M867&lt;&gt;"-",0)),"")</f>
        <v/>
      </c>
      <c r="E867" s="6" t="str">
        <f t="shared" si="51"/>
        <v/>
      </c>
      <c r="F867" s="1" t="str">
        <f>IFERROR(_xlfn.XLOOKUP(C867,Champions!J:J,Champions!K:K),"-")</f>
        <v>-</v>
      </c>
      <c r="G867" s="1" t="str">
        <f>IFERROR(_xlfn.XLOOKUP($C867,EuropaL!J:J,EuropaL!K:K),"-")</f>
        <v>-</v>
      </c>
      <c r="H867" s="1" t="str">
        <f>IFERROR(_xlfn.XLOOKUP($C867,WC!J:J,WC!K:K),"-")</f>
        <v>-</v>
      </c>
      <c r="I867" s="1" t="str">
        <f>IFERROR(_xlfn.XLOOKUP($C867,EURO!J:J,EURO!K:K),"-")</f>
        <v>-</v>
      </c>
      <c r="J867" s="1" t="str">
        <f>IFERROR(_xlfn.XLOOKUP($C867,Other!J:J,Other!K:K),"-")</f>
        <v>-</v>
      </c>
      <c r="K867" s="1" t="str">
        <f>IFERROR(_xlfn.XLOOKUP($C867,Premier!J:J,Premier!K:K),"-")</f>
        <v>-</v>
      </c>
      <c r="L867" s="1" t="str">
        <f>IFERROR(_xlfn.XLOOKUP($C867,LaLiga!K:K,LaLiga!L:L),"-")</f>
        <v>-</v>
      </c>
      <c r="M867" s="1" t="str">
        <f>IFERROR(_xlfn.XLOOKUP($C867,SerieA!J:J,SerieA!K:K),"-")</f>
        <v>-</v>
      </c>
    </row>
    <row r="868" spans="1:13" x14ac:dyDescent="0.35">
      <c r="A868" s="3">
        <f t="shared" si="45"/>
        <v>46134</v>
      </c>
      <c r="B868" s="5">
        <f t="shared" si="50"/>
        <v>3</v>
      </c>
      <c r="C868" s="9">
        <f t="shared" si="46"/>
        <v>867</v>
      </c>
      <c r="D868" s="6" t="str" cm="1">
        <f t="array" ref="D868">IFERROR(INDEX(F868:M868, MATCH(TRUE, F868:M868&lt;&gt;"-",0)),"")</f>
        <v/>
      </c>
      <c r="E868" s="6" t="str">
        <f t="shared" si="51"/>
        <v/>
      </c>
      <c r="F868" s="1" t="str">
        <f>IFERROR(_xlfn.XLOOKUP(C868,Champions!J:J,Champions!K:K),"-")</f>
        <v>-</v>
      </c>
      <c r="G868" s="1" t="str">
        <f>IFERROR(_xlfn.XLOOKUP($C868,EuropaL!J:J,EuropaL!K:K),"-")</f>
        <v>-</v>
      </c>
      <c r="H868" s="1" t="str">
        <f>IFERROR(_xlfn.XLOOKUP($C868,WC!J:J,WC!K:K),"-")</f>
        <v>-</v>
      </c>
      <c r="I868" s="1" t="str">
        <f>IFERROR(_xlfn.XLOOKUP($C868,EURO!J:J,EURO!K:K),"-")</f>
        <v>-</v>
      </c>
      <c r="J868" s="1" t="str">
        <f>IFERROR(_xlfn.XLOOKUP($C868,Other!J:J,Other!K:K),"-")</f>
        <v>-</v>
      </c>
      <c r="K868" s="1" t="str">
        <f>IFERROR(_xlfn.XLOOKUP($C868,Premier!J:J,Premier!K:K),"-")</f>
        <v>-</v>
      </c>
      <c r="L868" s="1" t="str">
        <f>IFERROR(_xlfn.XLOOKUP($C868,LaLiga!K:K,LaLiga!L:L),"-")</f>
        <v>-</v>
      </c>
      <c r="M868" s="1" t="str">
        <f>IFERROR(_xlfn.XLOOKUP($C868,SerieA!J:J,SerieA!K:K),"-")</f>
        <v>-</v>
      </c>
    </row>
    <row r="869" spans="1:13" x14ac:dyDescent="0.35">
      <c r="A869" s="3">
        <f t="shared" si="45"/>
        <v>46135</v>
      </c>
      <c r="B869" s="5">
        <f t="shared" si="50"/>
        <v>4</v>
      </c>
      <c r="C869" s="9">
        <f t="shared" si="46"/>
        <v>868</v>
      </c>
      <c r="D869" s="6" t="str" cm="1">
        <f t="array" ref="D869">IFERROR(INDEX(F869:M869, MATCH(TRUE, F869:M869&lt;&gt;"-",0)),"")</f>
        <v/>
      </c>
      <c r="E869" s="6" t="str">
        <f t="shared" si="51"/>
        <v/>
      </c>
      <c r="F869" s="1" t="str">
        <f>IFERROR(_xlfn.XLOOKUP(C869,Champions!J:J,Champions!K:K),"-")</f>
        <v>-</v>
      </c>
      <c r="G869" s="1" t="str">
        <f>IFERROR(_xlfn.XLOOKUP($C869,EuropaL!J:J,EuropaL!K:K),"-")</f>
        <v>-</v>
      </c>
      <c r="H869" s="1" t="str">
        <f>IFERROR(_xlfn.XLOOKUP($C869,WC!J:J,WC!K:K),"-")</f>
        <v>-</v>
      </c>
      <c r="I869" s="1" t="str">
        <f>IFERROR(_xlfn.XLOOKUP($C869,EURO!J:J,EURO!K:K),"-")</f>
        <v>-</v>
      </c>
      <c r="J869" s="1" t="str">
        <f>IFERROR(_xlfn.XLOOKUP($C869,Other!J:J,Other!K:K),"-")</f>
        <v>-</v>
      </c>
      <c r="K869" s="1" t="str">
        <f>IFERROR(_xlfn.XLOOKUP($C869,Premier!J:J,Premier!K:K),"-")</f>
        <v>-</v>
      </c>
      <c r="L869" s="1" t="str">
        <f>IFERROR(_xlfn.XLOOKUP($C869,LaLiga!K:K,LaLiga!L:L),"-")</f>
        <v>-</v>
      </c>
      <c r="M869" s="1" t="str">
        <f>IFERROR(_xlfn.XLOOKUP($C869,SerieA!J:J,SerieA!K:K),"-")</f>
        <v>-</v>
      </c>
    </row>
    <row r="870" spans="1:13" x14ac:dyDescent="0.35">
      <c r="A870" s="3">
        <f t="shared" si="45"/>
        <v>46136</v>
      </c>
      <c r="B870" s="5">
        <f t="shared" si="50"/>
        <v>5</v>
      </c>
      <c r="C870" s="9">
        <f t="shared" si="46"/>
        <v>869</v>
      </c>
      <c r="D870" s="6" t="str" cm="1">
        <f t="array" ref="D870">IFERROR(INDEX(F870:M870, MATCH(TRUE, F870:M870&lt;&gt;"-",0)),"")</f>
        <v/>
      </c>
      <c r="E870" s="6" t="str">
        <f t="shared" si="51"/>
        <v/>
      </c>
      <c r="F870" s="1" t="str">
        <f>IFERROR(_xlfn.XLOOKUP(C870,Champions!J:J,Champions!K:K),"-")</f>
        <v>-</v>
      </c>
      <c r="G870" s="1" t="str">
        <f>IFERROR(_xlfn.XLOOKUP($C870,EuropaL!J:J,EuropaL!K:K),"-")</f>
        <v>-</v>
      </c>
      <c r="H870" s="1" t="str">
        <f>IFERROR(_xlfn.XLOOKUP($C870,WC!J:J,WC!K:K),"-")</f>
        <v>-</v>
      </c>
      <c r="I870" s="1" t="str">
        <f>IFERROR(_xlfn.XLOOKUP($C870,EURO!J:J,EURO!K:K),"-")</f>
        <v>-</v>
      </c>
      <c r="J870" s="1" t="str">
        <f>IFERROR(_xlfn.XLOOKUP($C870,Other!J:J,Other!K:K),"-")</f>
        <v>-</v>
      </c>
      <c r="K870" s="1" t="str">
        <f>IFERROR(_xlfn.XLOOKUP($C870,Premier!J:J,Premier!K:K),"-")</f>
        <v>-</v>
      </c>
      <c r="L870" s="1" t="str">
        <f>IFERROR(_xlfn.XLOOKUP($C870,LaLiga!K:K,LaLiga!L:L),"-")</f>
        <v>-</v>
      </c>
      <c r="M870" s="1" t="str">
        <f>IFERROR(_xlfn.XLOOKUP($C870,SerieA!J:J,SerieA!K:K),"-")</f>
        <v>-</v>
      </c>
    </row>
    <row r="871" spans="1:13" x14ac:dyDescent="0.35">
      <c r="A871" s="3">
        <f t="shared" si="45"/>
        <v>46137</v>
      </c>
      <c r="B871" s="5">
        <f t="shared" si="50"/>
        <v>6</v>
      </c>
      <c r="C871" s="9">
        <f t="shared" si="46"/>
        <v>870</v>
      </c>
      <c r="D871" s="6" t="str" cm="1">
        <f t="array" ref="D871">IFERROR(INDEX(F871:M871, MATCH(TRUE, F871:M871&lt;&gt;"-",0)),"")</f>
        <v/>
      </c>
      <c r="E871" s="6" t="str">
        <f t="shared" si="51"/>
        <v/>
      </c>
      <c r="F871" s="1" t="str">
        <f>IFERROR(_xlfn.XLOOKUP(C871,Champions!J:J,Champions!K:K),"-")</f>
        <v>-</v>
      </c>
      <c r="G871" s="1" t="str">
        <f>IFERROR(_xlfn.XLOOKUP($C871,EuropaL!J:J,EuropaL!K:K),"-")</f>
        <v>-</v>
      </c>
      <c r="H871" s="1" t="str">
        <f>IFERROR(_xlfn.XLOOKUP($C871,WC!J:J,WC!K:K),"-")</f>
        <v>-</v>
      </c>
      <c r="I871" s="1" t="str">
        <f>IFERROR(_xlfn.XLOOKUP($C871,EURO!J:J,EURO!K:K),"-")</f>
        <v>-</v>
      </c>
      <c r="J871" s="1" t="str">
        <f>IFERROR(_xlfn.XLOOKUP($C871,Other!J:J,Other!K:K),"-")</f>
        <v>-</v>
      </c>
      <c r="K871" s="1" t="str">
        <f>IFERROR(_xlfn.XLOOKUP($C871,Premier!J:J,Premier!K:K),"-")</f>
        <v>-</v>
      </c>
      <c r="L871" s="1" t="str">
        <f>IFERROR(_xlfn.XLOOKUP($C871,LaLiga!K:K,LaLiga!L:L),"-")</f>
        <v>-</v>
      </c>
      <c r="M871" s="1" t="str">
        <f>IFERROR(_xlfn.XLOOKUP($C871,SerieA!J:J,SerieA!K:K),"-")</f>
        <v>-</v>
      </c>
    </row>
    <row r="872" spans="1:13" x14ac:dyDescent="0.35">
      <c r="A872" s="3">
        <f t="shared" si="45"/>
        <v>46138</v>
      </c>
      <c r="B872" s="5">
        <f t="shared" si="50"/>
        <v>7</v>
      </c>
      <c r="C872" s="9">
        <f t="shared" si="46"/>
        <v>871</v>
      </c>
      <c r="D872" s="6" t="str" cm="1">
        <f t="array" ref="D872">IFERROR(INDEX(F872:M872, MATCH(TRUE, F872:M872&lt;&gt;"-",0)),"")</f>
        <v/>
      </c>
      <c r="E872" s="6" t="str">
        <f t="shared" si="51"/>
        <v/>
      </c>
      <c r="F872" s="1" t="str">
        <f>IFERROR(_xlfn.XLOOKUP(C872,Champions!J:J,Champions!K:K),"-")</f>
        <v>-</v>
      </c>
      <c r="G872" s="1" t="str">
        <f>IFERROR(_xlfn.XLOOKUP($C872,EuropaL!J:J,EuropaL!K:K),"-")</f>
        <v>-</v>
      </c>
      <c r="H872" s="1" t="str">
        <f>IFERROR(_xlfn.XLOOKUP($C872,WC!J:J,WC!K:K),"-")</f>
        <v>-</v>
      </c>
      <c r="I872" s="1" t="str">
        <f>IFERROR(_xlfn.XLOOKUP($C872,EURO!J:J,EURO!K:K),"-")</f>
        <v>-</v>
      </c>
      <c r="J872" s="1" t="str">
        <f>IFERROR(_xlfn.XLOOKUP($C872,Other!J:J,Other!K:K),"-")</f>
        <v>-</v>
      </c>
      <c r="K872" s="1" t="str">
        <f>IFERROR(_xlfn.XLOOKUP($C872,Premier!J:J,Premier!K:K),"-")</f>
        <v>-</v>
      </c>
      <c r="L872" s="1" t="str">
        <f>IFERROR(_xlfn.XLOOKUP($C872,LaLiga!K:K,LaLiga!L:L),"-")</f>
        <v>-</v>
      </c>
      <c r="M872" s="1" t="str">
        <f>IFERROR(_xlfn.XLOOKUP($C872,SerieA!J:J,SerieA!K:K),"-")</f>
        <v>-</v>
      </c>
    </row>
    <row r="873" spans="1:13" x14ac:dyDescent="0.35">
      <c r="A873" s="3">
        <f t="shared" si="45"/>
        <v>46139</v>
      </c>
      <c r="B873" s="5">
        <f t="shared" si="50"/>
        <v>1</v>
      </c>
      <c r="C873" s="9">
        <f t="shared" si="46"/>
        <v>872</v>
      </c>
      <c r="D873" s="6" t="str" cm="1">
        <f t="array" ref="D873">IFERROR(INDEX(F873:M873, MATCH(TRUE, F873:M873&lt;&gt;"-",0)),"")</f>
        <v/>
      </c>
      <c r="E873" s="6" t="str">
        <f t="shared" si="51"/>
        <v/>
      </c>
      <c r="F873" s="1" t="str">
        <f>IFERROR(_xlfn.XLOOKUP(C873,Champions!J:J,Champions!K:K),"-")</f>
        <v>-</v>
      </c>
      <c r="G873" s="1" t="str">
        <f>IFERROR(_xlfn.XLOOKUP($C873,EuropaL!J:J,EuropaL!K:K),"-")</f>
        <v>-</v>
      </c>
      <c r="H873" s="1" t="str">
        <f>IFERROR(_xlfn.XLOOKUP($C873,WC!J:J,WC!K:K),"-")</f>
        <v>-</v>
      </c>
      <c r="I873" s="1" t="str">
        <f>IFERROR(_xlfn.XLOOKUP($C873,EURO!J:J,EURO!K:K),"-")</f>
        <v>-</v>
      </c>
      <c r="J873" s="1" t="str">
        <f>IFERROR(_xlfn.XLOOKUP($C873,Other!J:J,Other!K:K),"-")</f>
        <v>-</v>
      </c>
      <c r="K873" s="1" t="str">
        <f>IFERROR(_xlfn.XLOOKUP($C873,Premier!J:J,Premier!K:K),"-")</f>
        <v>-</v>
      </c>
      <c r="L873" s="1" t="str">
        <f>IFERROR(_xlfn.XLOOKUP($C873,LaLiga!K:K,LaLiga!L:L),"-")</f>
        <v>-</v>
      </c>
      <c r="M873" s="1" t="str">
        <f>IFERROR(_xlfn.XLOOKUP($C873,SerieA!J:J,SerieA!K:K),"-")</f>
        <v>-</v>
      </c>
    </row>
    <row r="874" spans="1:13" x14ac:dyDescent="0.35">
      <c r="A874" s="3">
        <f t="shared" si="45"/>
        <v>46140</v>
      </c>
      <c r="B874" s="5">
        <f t="shared" si="50"/>
        <v>2</v>
      </c>
      <c r="C874" s="9">
        <f t="shared" si="46"/>
        <v>873</v>
      </c>
      <c r="D874" s="6" t="str" cm="1">
        <f t="array" ref="D874">IFERROR(INDEX(F874:M874, MATCH(TRUE, F874:M874&lt;&gt;"-",0)),"")</f>
        <v/>
      </c>
      <c r="E874" s="6" t="str">
        <f t="shared" si="51"/>
        <v/>
      </c>
      <c r="F874" s="1" t="str">
        <f>IFERROR(_xlfn.XLOOKUP(C874,Champions!J:J,Champions!K:K),"-")</f>
        <v>-</v>
      </c>
      <c r="G874" s="1" t="str">
        <f>IFERROR(_xlfn.XLOOKUP($C874,EuropaL!J:J,EuropaL!K:K),"-")</f>
        <v>-</v>
      </c>
      <c r="H874" s="1" t="str">
        <f>IFERROR(_xlfn.XLOOKUP($C874,WC!J:J,WC!K:K),"-")</f>
        <v>-</v>
      </c>
      <c r="I874" s="1" t="str">
        <f>IFERROR(_xlfn.XLOOKUP($C874,EURO!J:J,EURO!K:K),"-")</f>
        <v>-</v>
      </c>
      <c r="J874" s="1" t="str">
        <f>IFERROR(_xlfn.XLOOKUP($C874,Other!J:J,Other!K:K),"-")</f>
        <v>-</v>
      </c>
      <c r="K874" s="1" t="str">
        <f>IFERROR(_xlfn.XLOOKUP($C874,Premier!J:J,Premier!K:K),"-")</f>
        <v>-</v>
      </c>
      <c r="L874" s="1" t="str">
        <f>IFERROR(_xlfn.XLOOKUP($C874,LaLiga!K:K,LaLiga!L:L),"-")</f>
        <v>-</v>
      </c>
      <c r="M874" s="1" t="str">
        <f>IFERROR(_xlfn.XLOOKUP($C874,SerieA!J:J,SerieA!K:K),"-")</f>
        <v>-</v>
      </c>
    </row>
    <row r="875" spans="1:13" x14ac:dyDescent="0.35">
      <c r="A875" s="3">
        <f t="shared" si="45"/>
        <v>46141</v>
      </c>
      <c r="B875" s="5">
        <f t="shared" si="50"/>
        <v>3</v>
      </c>
      <c r="C875" s="9">
        <f t="shared" si="46"/>
        <v>874</v>
      </c>
      <c r="D875" s="6" t="str" cm="1">
        <f t="array" ref="D875">IFERROR(INDEX(F875:M875, MATCH(TRUE, F875:M875&lt;&gt;"-",0)),"")</f>
        <v/>
      </c>
      <c r="E875" s="6" t="str">
        <f t="shared" si="51"/>
        <v/>
      </c>
      <c r="F875" s="1" t="str">
        <f>IFERROR(_xlfn.XLOOKUP(C875,Champions!J:J,Champions!K:K),"-")</f>
        <v>-</v>
      </c>
      <c r="G875" s="1" t="str">
        <f>IFERROR(_xlfn.XLOOKUP($C875,EuropaL!J:J,EuropaL!K:K),"-")</f>
        <v>-</v>
      </c>
      <c r="H875" s="1" t="str">
        <f>IFERROR(_xlfn.XLOOKUP($C875,WC!J:J,WC!K:K),"-")</f>
        <v>-</v>
      </c>
      <c r="I875" s="1" t="str">
        <f>IFERROR(_xlfn.XLOOKUP($C875,EURO!J:J,EURO!K:K),"-")</f>
        <v>-</v>
      </c>
      <c r="J875" s="1" t="str">
        <f>IFERROR(_xlfn.XLOOKUP($C875,Other!J:J,Other!K:K),"-")</f>
        <v>-</v>
      </c>
      <c r="K875" s="1" t="str">
        <f>IFERROR(_xlfn.XLOOKUP($C875,Premier!J:J,Premier!K:K),"-")</f>
        <v>-</v>
      </c>
      <c r="L875" s="1" t="str">
        <f>IFERROR(_xlfn.XLOOKUP($C875,LaLiga!K:K,LaLiga!L:L),"-")</f>
        <v>-</v>
      </c>
      <c r="M875" s="1" t="str">
        <f>IFERROR(_xlfn.XLOOKUP($C875,SerieA!J:J,SerieA!K:K),"-")</f>
        <v>-</v>
      </c>
    </row>
    <row r="876" spans="1:13" x14ac:dyDescent="0.35">
      <c r="A876" s="3">
        <f t="shared" si="45"/>
        <v>46142</v>
      </c>
      <c r="B876" s="5">
        <f t="shared" si="50"/>
        <v>4</v>
      </c>
      <c r="C876" s="9">
        <f t="shared" si="46"/>
        <v>875</v>
      </c>
      <c r="D876" s="6" t="str" cm="1">
        <f t="array" ref="D876">IFERROR(INDEX(F876:M876, MATCH(TRUE, F876:M876&lt;&gt;"-",0)),"")</f>
        <v/>
      </c>
      <c r="E876" s="6" t="str">
        <f t="shared" si="51"/>
        <v/>
      </c>
      <c r="F876" s="1" t="str">
        <f>IFERROR(_xlfn.XLOOKUP(C876,Champions!J:J,Champions!K:K),"-")</f>
        <v>-</v>
      </c>
      <c r="G876" s="1" t="str">
        <f>IFERROR(_xlfn.XLOOKUP($C876,EuropaL!J:J,EuropaL!K:K),"-")</f>
        <v>-</v>
      </c>
      <c r="H876" s="1" t="str">
        <f>IFERROR(_xlfn.XLOOKUP($C876,WC!J:J,WC!K:K),"-")</f>
        <v>-</v>
      </c>
      <c r="I876" s="1" t="str">
        <f>IFERROR(_xlfn.XLOOKUP($C876,EURO!J:J,EURO!K:K),"-")</f>
        <v>-</v>
      </c>
      <c r="J876" s="1" t="str">
        <f>IFERROR(_xlfn.XLOOKUP($C876,Other!J:J,Other!K:K),"-")</f>
        <v>-</v>
      </c>
      <c r="K876" s="1" t="str">
        <f>IFERROR(_xlfn.XLOOKUP($C876,Premier!J:J,Premier!K:K),"-")</f>
        <v>-</v>
      </c>
      <c r="L876" s="1" t="str">
        <f>IFERROR(_xlfn.XLOOKUP($C876,LaLiga!K:K,LaLiga!L:L),"-")</f>
        <v>-</v>
      </c>
      <c r="M876" s="1" t="str">
        <f>IFERROR(_xlfn.XLOOKUP($C876,SerieA!J:J,SerieA!K:K),"-")</f>
        <v>-</v>
      </c>
    </row>
    <row r="877" spans="1:13" x14ac:dyDescent="0.35">
      <c r="A877" s="3">
        <f t="shared" si="45"/>
        <v>46143</v>
      </c>
      <c r="B877" s="5">
        <f t="shared" si="50"/>
        <v>5</v>
      </c>
      <c r="C877" s="9">
        <f t="shared" si="46"/>
        <v>876</v>
      </c>
      <c r="D877" s="6" t="str" cm="1">
        <f t="array" ref="D877">IFERROR(INDEX(F877:M877, MATCH(TRUE, F877:M877&lt;&gt;"-",0)),"")</f>
        <v/>
      </c>
      <c r="E877" s="6" t="str">
        <f t="shared" si="51"/>
        <v/>
      </c>
      <c r="F877" s="1" t="str">
        <f>IFERROR(_xlfn.XLOOKUP(C877,Champions!J:J,Champions!K:K),"-")</f>
        <v>-</v>
      </c>
      <c r="G877" s="1" t="str">
        <f>IFERROR(_xlfn.XLOOKUP($C877,EuropaL!J:J,EuropaL!K:K),"-")</f>
        <v>-</v>
      </c>
      <c r="H877" s="1" t="str">
        <f>IFERROR(_xlfn.XLOOKUP($C877,WC!J:J,WC!K:K),"-")</f>
        <v>-</v>
      </c>
      <c r="I877" s="1" t="str">
        <f>IFERROR(_xlfn.XLOOKUP($C877,EURO!J:J,EURO!K:K),"-")</f>
        <v>-</v>
      </c>
      <c r="J877" s="1" t="str">
        <f>IFERROR(_xlfn.XLOOKUP($C877,Other!J:J,Other!K:K),"-")</f>
        <v>-</v>
      </c>
      <c r="K877" s="1" t="str">
        <f>IFERROR(_xlfn.XLOOKUP($C877,Premier!J:J,Premier!K:K),"-")</f>
        <v>-</v>
      </c>
      <c r="L877" s="1" t="str">
        <f>IFERROR(_xlfn.XLOOKUP($C877,LaLiga!K:K,LaLiga!L:L),"-")</f>
        <v>-</v>
      </c>
      <c r="M877" s="1" t="str">
        <f>IFERROR(_xlfn.XLOOKUP($C877,SerieA!J:J,SerieA!K:K),"-")</f>
        <v>-</v>
      </c>
    </row>
    <row r="878" spans="1:13" x14ac:dyDescent="0.35">
      <c r="A878" s="3">
        <f t="shared" ref="A878:A941" si="52">A877+1</f>
        <v>46144</v>
      </c>
      <c r="B878" s="5">
        <f t="shared" si="50"/>
        <v>6</v>
      </c>
      <c r="C878" s="9">
        <f t="shared" ref="C878:C941" si="53">C877+1</f>
        <v>877</v>
      </c>
      <c r="D878" s="6" t="str" cm="1">
        <f t="array" ref="D878">IFERROR(INDEX(F878:M878, MATCH(TRUE, F878:M878&lt;&gt;"-",0)),"")</f>
        <v/>
      </c>
      <c r="E878" s="6" t="str">
        <f t="shared" si="51"/>
        <v/>
      </c>
      <c r="F878" s="1" t="str">
        <f>IFERROR(_xlfn.XLOOKUP(C878,Champions!J:J,Champions!K:K),"-")</f>
        <v>-</v>
      </c>
      <c r="G878" s="1" t="str">
        <f>IFERROR(_xlfn.XLOOKUP($C878,EuropaL!J:J,EuropaL!K:K),"-")</f>
        <v>-</v>
      </c>
      <c r="H878" s="1" t="str">
        <f>IFERROR(_xlfn.XLOOKUP($C878,WC!J:J,WC!K:K),"-")</f>
        <v>-</v>
      </c>
      <c r="I878" s="1" t="str">
        <f>IFERROR(_xlfn.XLOOKUP($C878,EURO!J:J,EURO!K:K),"-")</f>
        <v>-</v>
      </c>
      <c r="J878" s="1" t="str">
        <f>IFERROR(_xlfn.XLOOKUP($C878,Other!J:J,Other!K:K),"-")</f>
        <v>-</v>
      </c>
      <c r="K878" s="1" t="str">
        <f>IFERROR(_xlfn.XLOOKUP($C878,Premier!J:J,Premier!K:K),"-")</f>
        <v>-</v>
      </c>
      <c r="L878" s="1" t="str">
        <f>IFERROR(_xlfn.XLOOKUP($C878,LaLiga!K:K,LaLiga!L:L),"-")</f>
        <v>-</v>
      </c>
      <c r="M878" s="1" t="str">
        <f>IFERROR(_xlfn.XLOOKUP($C878,SerieA!J:J,SerieA!K:K),"-")</f>
        <v>-</v>
      </c>
    </row>
    <row r="879" spans="1:13" x14ac:dyDescent="0.35">
      <c r="A879" s="3">
        <f t="shared" si="52"/>
        <v>46145</v>
      </c>
      <c r="B879" s="5">
        <f t="shared" si="50"/>
        <v>7</v>
      </c>
      <c r="C879" s="9">
        <f t="shared" si="53"/>
        <v>878</v>
      </c>
      <c r="D879" s="6" t="str" cm="1">
        <f t="array" ref="D879">IFERROR(INDEX(F879:M879, MATCH(TRUE, F879:M879&lt;&gt;"-",0)),"")</f>
        <v/>
      </c>
      <c r="E879" s="6" t="str">
        <f t="shared" si="51"/>
        <v/>
      </c>
      <c r="F879" s="1" t="str">
        <f>IFERROR(_xlfn.XLOOKUP(C879,Champions!J:J,Champions!K:K),"-")</f>
        <v>-</v>
      </c>
      <c r="G879" s="1" t="str">
        <f>IFERROR(_xlfn.XLOOKUP($C879,EuropaL!J:J,EuropaL!K:K),"-")</f>
        <v>-</v>
      </c>
      <c r="H879" s="1" t="str">
        <f>IFERROR(_xlfn.XLOOKUP($C879,WC!J:J,WC!K:K),"-")</f>
        <v>-</v>
      </c>
      <c r="I879" s="1" t="str">
        <f>IFERROR(_xlfn.XLOOKUP($C879,EURO!J:J,EURO!K:K),"-")</f>
        <v>-</v>
      </c>
      <c r="J879" s="1" t="str">
        <f>IFERROR(_xlfn.XLOOKUP($C879,Other!J:J,Other!K:K),"-")</f>
        <v>-</v>
      </c>
      <c r="K879" s="1" t="str">
        <f>IFERROR(_xlfn.XLOOKUP($C879,Premier!J:J,Premier!K:K),"-")</f>
        <v>-</v>
      </c>
      <c r="L879" s="1" t="str">
        <f>IFERROR(_xlfn.XLOOKUP($C879,LaLiga!K:K,LaLiga!L:L),"-")</f>
        <v>-</v>
      </c>
      <c r="M879" s="1" t="str">
        <f>IFERROR(_xlfn.XLOOKUP($C879,SerieA!J:J,SerieA!K:K),"-")</f>
        <v>-</v>
      </c>
    </row>
    <row r="880" spans="1:13" x14ac:dyDescent="0.35">
      <c r="A880" s="3">
        <f t="shared" si="52"/>
        <v>46146</v>
      </c>
      <c r="B880" s="5">
        <f t="shared" si="50"/>
        <v>1</v>
      </c>
      <c r="C880" s="9">
        <f t="shared" si="53"/>
        <v>879</v>
      </c>
      <c r="D880" s="6" t="str" cm="1">
        <f t="array" ref="D880">IFERROR(INDEX(F880:M880, MATCH(TRUE, F880:M880&lt;&gt;"-",0)),"")</f>
        <v/>
      </c>
      <c r="E880" s="6" t="str">
        <f t="shared" si="51"/>
        <v/>
      </c>
      <c r="F880" s="1" t="str">
        <f>IFERROR(_xlfn.XLOOKUP(C880,Champions!J:J,Champions!K:K),"-")</f>
        <v>-</v>
      </c>
      <c r="G880" s="1" t="str">
        <f>IFERROR(_xlfn.XLOOKUP($C880,EuropaL!J:J,EuropaL!K:K),"-")</f>
        <v>-</v>
      </c>
      <c r="H880" s="1" t="str">
        <f>IFERROR(_xlfn.XLOOKUP($C880,WC!J:J,WC!K:K),"-")</f>
        <v>-</v>
      </c>
      <c r="I880" s="1" t="str">
        <f>IFERROR(_xlfn.XLOOKUP($C880,EURO!J:J,EURO!K:K),"-")</f>
        <v>-</v>
      </c>
      <c r="J880" s="1" t="str">
        <f>IFERROR(_xlfn.XLOOKUP($C880,Other!J:J,Other!K:K),"-")</f>
        <v>-</v>
      </c>
      <c r="K880" s="1" t="str">
        <f>IFERROR(_xlfn.XLOOKUP($C880,Premier!J:J,Premier!K:K),"-")</f>
        <v>-</v>
      </c>
      <c r="L880" s="1" t="str">
        <f>IFERROR(_xlfn.XLOOKUP($C880,LaLiga!K:K,LaLiga!L:L),"-")</f>
        <v>-</v>
      </c>
      <c r="M880" s="1" t="str">
        <f>IFERROR(_xlfn.XLOOKUP($C880,SerieA!J:J,SerieA!K:K),"-")</f>
        <v>-</v>
      </c>
    </row>
    <row r="881" spans="1:13" x14ac:dyDescent="0.35">
      <c r="A881" s="3">
        <f t="shared" si="52"/>
        <v>46147</v>
      </c>
      <c r="B881" s="5">
        <f t="shared" si="50"/>
        <v>2</v>
      </c>
      <c r="C881" s="9">
        <f t="shared" si="53"/>
        <v>880</v>
      </c>
      <c r="D881" s="6" t="str" cm="1">
        <f t="array" ref="D881">IFERROR(INDEX(F881:M881, MATCH(TRUE, F881:M881&lt;&gt;"-",0)),"")</f>
        <v/>
      </c>
      <c r="E881" s="6" t="str">
        <f t="shared" si="51"/>
        <v/>
      </c>
      <c r="F881" s="1" t="str">
        <f>IFERROR(_xlfn.XLOOKUP(C881,Champions!J:J,Champions!K:K),"-")</f>
        <v>-</v>
      </c>
      <c r="G881" s="1" t="str">
        <f>IFERROR(_xlfn.XLOOKUP($C881,EuropaL!J:J,EuropaL!K:K),"-")</f>
        <v>-</v>
      </c>
      <c r="H881" s="1" t="str">
        <f>IFERROR(_xlfn.XLOOKUP($C881,WC!J:J,WC!K:K),"-")</f>
        <v>-</v>
      </c>
      <c r="I881" s="1" t="str">
        <f>IFERROR(_xlfn.XLOOKUP($C881,EURO!J:J,EURO!K:K),"-")</f>
        <v>-</v>
      </c>
      <c r="J881" s="1" t="str">
        <f>IFERROR(_xlfn.XLOOKUP($C881,Other!J:J,Other!K:K),"-")</f>
        <v>-</v>
      </c>
      <c r="K881" s="1" t="str">
        <f>IFERROR(_xlfn.XLOOKUP($C881,Premier!J:J,Premier!K:K),"-")</f>
        <v>-</v>
      </c>
      <c r="L881" s="1" t="str">
        <f>IFERROR(_xlfn.XLOOKUP($C881,LaLiga!K:K,LaLiga!L:L),"-")</f>
        <v>-</v>
      </c>
      <c r="M881" s="1" t="str">
        <f>IFERROR(_xlfn.XLOOKUP($C881,SerieA!J:J,SerieA!K:K),"-")</f>
        <v>-</v>
      </c>
    </row>
    <row r="882" spans="1:13" x14ac:dyDescent="0.35">
      <c r="A882" s="3">
        <f t="shared" si="52"/>
        <v>46148</v>
      </c>
      <c r="B882" s="5">
        <f t="shared" si="50"/>
        <v>3</v>
      </c>
      <c r="C882" s="9">
        <f t="shared" si="53"/>
        <v>881</v>
      </c>
      <c r="D882" s="6" t="str" cm="1">
        <f t="array" ref="D882">IFERROR(INDEX(F882:M882, MATCH(TRUE, F882:M882&lt;&gt;"-",0)),"")</f>
        <v/>
      </c>
      <c r="E882" s="6" t="str">
        <f t="shared" si="51"/>
        <v/>
      </c>
      <c r="F882" s="1" t="str">
        <f>IFERROR(_xlfn.XLOOKUP(C882,Champions!J:J,Champions!K:K),"-")</f>
        <v>-</v>
      </c>
      <c r="G882" s="1" t="str">
        <f>IFERROR(_xlfn.XLOOKUP($C882,EuropaL!J:J,EuropaL!K:K),"-")</f>
        <v>-</v>
      </c>
      <c r="H882" s="1" t="str">
        <f>IFERROR(_xlfn.XLOOKUP($C882,WC!J:J,WC!K:K),"-")</f>
        <v>-</v>
      </c>
      <c r="I882" s="1" t="str">
        <f>IFERROR(_xlfn.XLOOKUP($C882,EURO!J:J,EURO!K:K),"-")</f>
        <v>-</v>
      </c>
      <c r="J882" s="1" t="str">
        <f>IFERROR(_xlfn.XLOOKUP($C882,Other!J:J,Other!K:K),"-")</f>
        <v>-</v>
      </c>
      <c r="K882" s="1" t="str">
        <f>IFERROR(_xlfn.XLOOKUP($C882,Premier!J:J,Premier!K:K),"-")</f>
        <v>-</v>
      </c>
      <c r="L882" s="1" t="str">
        <f>IFERROR(_xlfn.XLOOKUP($C882,LaLiga!K:K,LaLiga!L:L),"-")</f>
        <v>-</v>
      </c>
      <c r="M882" s="1" t="str">
        <f>IFERROR(_xlfn.XLOOKUP($C882,SerieA!J:J,SerieA!K:K),"-")</f>
        <v>-</v>
      </c>
    </row>
    <row r="883" spans="1:13" x14ac:dyDescent="0.35">
      <c r="A883" s="3">
        <f t="shared" si="52"/>
        <v>46149</v>
      </c>
      <c r="B883" s="5">
        <f t="shared" si="50"/>
        <v>4</v>
      </c>
      <c r="C883" s="9">
        <f t="shared" si="53"/>
        <v>882</v>
      </c>
      <c r="D883" s="6" t="str" cm="1">
        <f t="array" ref="D883">IFERROR(INDEX(F883:M883, MATCH(TRUE, F883:M883&lt;&gt;"-",0)),"")</f>
        <v/>
      </c>
      <c r="E883" s="6" t="str">
        <f t="shared" si="51"/>
        <v/>
      </c>
      <c r="F883" s="1" t="str">
        <f>IFERROR(_xlfn.XLOOKUP(C883,Champions!J:J,Champions!K:K),"-")</f>
        <v>-</v>
      </c>
      <c r="G883" s="1" t="str">
        <f>IFERROR(_xlfn.XLOOKUP($C883,EuropaL!J:J,EuropaL!K:K),"-")</f>
        <v>-</v>
      </c>
      <c r="H883" s="1" t="str">
        <f>IFERROR(_xlfn.XLOOKUP($C883,WC!J:J,WC!K:K),"-")</f>
        <v>-</v>
      </c>
      <c r="I883" s="1" t="str">
        <f>IFERROR(_xlfn.XLOOKUP($C883,EURO!J:J,EURO!K:K),"-")</f>
        <v>-</v>
      </c>
      <c r="J883" s="1" t="str">
        <f>IFERROR(_xlfn.XLOOKUP($C883,Other!J:J,Other!K:K),"-")</f>
        <v>-</v>
      </c>
      <c r="K883" s="1" t="str">
        <f>IFERROR(_xlfn.XLOOKUP($C883,Premier!J:J,Premier!K:K),"-")</f>
        <v>-</v>
      </c>
      <c r="L883" s="1" t="str">
        <f>IFERROR(_xlfn.XLOOKUP($C883,LaLiga!K:K,LaLiga!L:L),"-")</f>
        <v>-</v>
      </c>
      <c r="M883" s="1" t="str">
        <f>IFERROR(_xlfn.XLOOKUP($C883,SerieA!J:J,SerieA!K:K),"-")</f>
        <v>-</v>
      </c>
    </row>
    <row r="884" spans="1:13" x14ac:dyDescent="0.35">
      <c r="A884" s="3">
        <f t="shared" si="52"/>
        <v>46150</v>
      </c>
      <c r="B884" s="5">
        <f t="shared" si="50"/>
        <v>5</v>
      </c>
      <c r="C884" s="9">
        <f t="shared" si="53"/>
        <v>883</v>
      </c>
      <c r="D884" s="6" t="str" cm="1">
        <f t="array" ref="D884">IFERROR(INDEX(F884:M884, MATCH(TRUE, F884:M884&lt;&gt;"-",0)),"")</f>
        <v/>
      </c>
      <c r="E884" s="6" t="str">
        <f t="shared" si="51"/>
        <v/>
      </c>
      <c r="F884" s="1" t="str">
        <f>IFERROR(_xlfn.XLOOKUP(C884,Champions!J:J,Champions!K:K),"-")</f>
        <v>-</v>
      </c>
      <c r="G884" s="1" t="str">
        <f>IFERROR(_xlfn.XLOOKUP($C884,EuropaL!J:J,EuropaL!K:K),"-")</f>
        <v>-</v>
      </c>
      <c r="H884" s="1" t="str">
        <f>IFERROR(_xlfn.XLOOKUP($C884,WC!J:J,WC!K:K),"-")</f>
        <v>-</v>
      </c>
      <c r="I884" s="1" t="str">
        <f>IFERROR(_xlfn.XLOOKUP($C884,EURO!J:J,EURO!K:K),"-")</f>
        <v>-</v>
      </c>
      <c r="J884" s="1" t="str">
        <f>IFERROR(_xlfn.XLOOKUP($C884,Other!J:J,Other!K:K),"-")</f>
        <v>-</v>
      </c>
      <c r="K884" s="1" t="str">
        <f>IFERROR(_xlfn.XLOOKUP($C884,Premier!J:J,Premier!K:K),"-")</f>
        <v>-</v>
      </c>
      <c r="L884" s="1" t="str">
        <f>IFERROR(_xlfn.XLOOKUP($C884,LaLiga!K:K,LaLiga!L:L),"-")</f>
        <v>-</v>
      </c>
      <c r="M884" s="1" t="str">
        <f>IFERROR(_xlfn.XLOOKUP($C884,SerieA!J:J,SerieA!K:K),"-")</f>
        <v>-</v>
      </c>
    </row>
    <row r="885" spans="1:13" x14ac:dyDescent="0.35">
      <c r="A885" s="3">
        <f t="shared" si="52"/>
        <v>46151</v>
      </c>
      <c r="B885" s="5">
        <f t="shared" si="50"/>
        <v>6</v>
      </c>
      <c r="C885" s="9">
        <f t="shared" si="53"/>
        <v>884</v>
      </c>
      <c r="D885" s="6" t="str" cm="1">
        <f t="array" ref="D885">IFERROR(INDEX(F885:M885, MATCH(TRUE, F885:M885&lt;&gt;"-",0)),"")</f>
        <v/>
      </c>
      <c r="E885" s="6" t="str">
        <f t="shared" si="51"/>
        <v/>
      </c>
      <c r="F885" s="1" t="str">
        <f>IFERROR(_xlfn.XLOOKUP(C885,Champions!J:J,Champions!K:K),"-")</f>
        <v>-</v>
      </c>
      <c r="G885" s="1" t="str">
        <f>IFERROR(_xlfn.XLOOKUP($C885,EuropaL!J:J,EuropaL!K:K),"-")</f>
        <v>-</v>
      </c>
      <c r="H885" s="1" t="str">
        <f>IFERROR(_xlfn.XLOOKUP($C885,WC!J:J,WC!K:K),"-")</f>
        <v>-</v>
      </c>
      <c r="I885" s="1" t="str">
        <f>IFERROR(_xlfn.XLOOKUP($C885,EURO!J:J,EURO!K:K),"-")</f>
        <v>-</v>
      </c>
      <c r="J885" s="1" t="str">
        <f>IFERROR(_xlfn.XLOOKUP($C885,Other!J:J,Other!K:K),"-")</f>
        <v>-</v>
      </c>
      <c r="K885" s="1" t="str">
        <f>IFERROR(_xlfn.XLOOKUP($C885,Premier!J:J,Premier!K:K),"-")</f>
        <v>-</v>
      </c>
      <c r="L885" s="1" t="str">
        <f>IFERROR(_xlfn.XLOOKUP($C885,LaLiga!K:K,LaLiga!L:L),"-")</f>
        <v>-</v>
      </c>
      <c r="M885" s="1" t="str">
        <f>IFERROR(_xlfn.XLOOKUP($C885,SerieA!J:J,SerieA!K:K),"-")</f>
        <v>-</v>
      </c>
    </row>
    <row r="886" spans="1:13" x14ac:dyDescent="0.35">
      <c r="A886" s="3">
        <f t="shared" si="52"/>
        <v>46152</v>
      </c>
      <c r="B886" s="5">
        <f t="shared" si="50"/>
        <v>7</v>
      </c>
      <c r="C886" s="9">
        <f t="shared" si="53"/>
        <v>885</v>
      </c>
      <c r="D886" s="6" t="str" cm="1">
        <f t="array" ref="D886">IFERROR(INDEX(F886:M886, MATCH(TRUE, F886:M886&lt;&gt;"-",0)),"")</f>
        <v/>
      </c>
      <c r="E886" s="6" t="str">
        <f t="shared" si="51"/>
        <v/>
      </c>
      <c r="F886" s="1" t="str">
        <f>IFERROR(_xlfn.XLOOKUP(C886,Champions!J:J,Champions!K:K),"-")</f>
        <v>-</v>
      </c>
      <c r="G886" s="1" t="str">
        <f>IFERROR(_xlfn.XLOOKUP($C886,EuropaL!J:J,EuropaL!K:K),"-")</f>
        <v>-</v>
      </c>
      <c r="H886" s="1" t="str">
        <f>IFERROR(_xlfn.XLOOKUP($C886,WC!J:J,WC!K:K),"-")</f>
        <v>-</v>
      </c>
      <c r="I886" s="1" t="str">
        <f>IFERROR(_xlfn.XLOOKUP($C886,EURO!J:J,EURO!K:K),"-")</f>
        <v>-</v>
      </c>
      <c r="J886" s="1" t="str">
        <f>IFERROR(_xlfn.XLOOKUP($C886,Other!J:J,Other!K:K),"-")</f>
        <v>-</v>
      </c>
      <c r="K886" s="1" t="str">
        <f>IFERROR(_xlfn.XLOOKUP($C886,Premier!J:J,Premier!K:K),"-")</f>
        <v>-</v>
      </c>
      <c r="L886" s="1" t="str">
        <f>IFERROR(_xlfn.XLOOKUP($C886,LaLiga!K:K,LaLiga!L:L),"-")</f>
        <v>-</v>
      </c>
      <c r="M886" s="1" t="str">
        <f>IFERROR(_xlfn.XLOOKUP($C886,SerieA!J:J,SerieA!K:K),"-")</f>
        <v>-</v>
      </c>
    </row>
    <row r="887" spans="1:13" x14ac:dyDescent="0.35">
      <c r="A887" s="3">
        <f t="shared" si="52"/>
        <v>46153</v>
      </c>
      <c r="B887" s="5">
        <f t="shared" si="50"/>
        <v>1</v>
      </c>
      <c r="C887" s="9">
        <f t="shared" si="53"/>
        <v>886</v>
      </c>
      <c r="D887" s="6" t="str" cm="1">
        <f t="array" ref="D887">IFERROR(INDEX(F887:M887, MATCH(TRUE, F887:M887&lt;&gt;"-",0)),"")</f>
        <v/>
      </c>
      <c r="E887" s="6" t="str">
        <f t="shared" si="51"/>
        <v/>
      </c>
      <c r="F887" s="1" t="str">
        <f>IFERROR(_xlfn.XLOOKUP(C887,Champions!J:J,Champions!K:K),"-")</f>
        <v>-</v>
      </c>
      <c r="G887" s="1" t="str">
        <f>IFERROR(_xlfn.XLOOKUP($C887,EuropaL!J:J,EuropaL!K:K),"-")</f>
        <v>-</v>
      </c>
      <c r="H887" s="1" t="str">
        <f>IFERROR(_xlfn.XLOOKUP($C887,WC!J:J,WC!K:K),"-")</f>
        <v>-</v>
      </c>
      <c r="I887" s="1" t="str">
        <f>IFERROR(_xlfn.XLOOKUP($C887,EURO!J:J,EURO!K:K),"-")</f>
        <v>-</v>
      </c>
      <c r="J887" s="1" t="str">
        <f>IFERROR(_xlfn.XLOOKUP($C887,Other!J:J,Other!K:K),"-")</f>
        <v>-</v>
      </c>
      <c r="K887" s="1" t="str">
        <f>IFERROR(_xlfn.XLOOKUP($C887,Premier!J:J,Premier!K:K),"-")</f>
        <v>-</v>
      </c>
      <c r="L887" s="1" t="str">
        <f>IFERROR(_xlfn.XLOOKUP($C887,LaLiga!K:K,LaLiga!L:L),"-")</f>
        <v>-</v>
      </c>
      <c r="M887" s="1" t="str">
        <f>IFERROR(_xlfn.XLOOKUP($C887,SerieA!J:J,SerieA!K:K),"-")</f>
        <v>-</v>
      </c>
    </row>
    <row r="888" spans="1:13" x14ac:dyDescent="0.35">
      <c r="A888" s="3">
        <f t="shared" si="52"/>
        <v>46154</v>
      </c>
      <c r="B888" s="5">
        <f t="shared" si="50"/>
        <v>2</v>
      </c>
      <c r="C888" s="9">
        <f t="shared" si="53"/>
        <v>887</v>
      </c>
      <c r="D888" s="6" t="str" cm="1">
        <f t="array" ref="D888">IFERROR(INDEX(F888:M888, MATCH(TRUE, F888:M888&lt;&gt;"-",0)),"")</f>
        <v/>
      </c>
      <c r="E888" s="6" t="str">
        <f t="shared" si="51"/>
        <v/>
      </c>
      <c r="F888" s="1" t="str">
        <f>IFERROR(_xlfn.XLOOKUP(C888,Champions!J:J,Champions!K:K),"-")</f>
        <v>-</v>
      </c>
      <c r="G888" s="1" t="str">
        <f>IFERROR(_xlfn.XLOOKUP($C888,EuropaL!J:J,EuropaL!K:K),"-")</f>
        <v>-</v>
      </c>
      <c r="H888" s="1" t="str">
        <f>IFERROR(_xlfn.XLOOKUP($C888,WC!J:J,WC!K:K),"-")</f>
        <v>-</v>
      </c>
      <c r="I888" s="1" t="str">
        <f>IFERROR(_xlfn.XLOOKUP($C888,EURO!J:J,EURO!K:K),"-")</f>
        <v>-</v>
      </c>
      <c r="J888" s="1" t="str">
        <f>IFERROR(_xlfn.XLOOKUP($C888,Other!J:J,Other!K:K),"-")</f>
        <v>-</v>
      </c>
      <c r="K888" s="1" t="str">
        <f>IFERROR(_xlfn.XLOOKUP($C888,Premier!J:J,Premier!K:K),"-")</f>
        <v>-</v>
      </c>
      <c r="L888" s="1" t="str">
        <f>IFERROR(_xlfn.XLOOKUP($C888,LaLiga!K:K,LaLiga!L:L),"-")</f>
        <v>-</v>
      </c>
      <c r="M888" s="1" t="str">
        <f>IFERROR(_xlfn.XLOOKUP($C888,SerieA!J:J,SerieA!K:K),"-")</f>
        <v>-</v>
      </c>
    </row>
    <row r="889" spans="1:13" x14ac:dyDescent="0.35">
      <c r="A889" s="3">
        <f t="shared" si="52"/>
        <v>46155</v>
      </c>
      <c r="B889" s="5">
        <f t="shared" si="50"/>
        <v>3</v>
      </c>
      <c r="C889" s="9">
        <f t="shared" si="53"/>
        <v>888</v>
      </c>
      <c r="D889" s="6" t="str" cm="1">
        <f t="array" ref="D889">IFERROR(INDEX(F889:M889, MATCH(TRUE, F889:M889&lt;&gt;"-",0)),"")</f>
        <v/>
      </c>
      <c r="E889" s="6" t="str">
        <f t="shared" si="51"/>
        <v/>
      </c>
      <c r="F889" s="1" t="str">
        <f>IFERROR(_xlfn.XLOOKUP(C889,Champions!J:J,Champions!K:K),"-")</f>
        <v>-</v>
      </c>
      <c r="G889" s="1" t="str">
        <f>IFERROR(_xlfn.XLOOKUP($C889,EuropaL!J:J,EuropaL!K:K),"-")</f>
        <v>-</v>
      </c>
      <c r="H889" s="1" t="str">
        <f>IFERROR(_xlfn.XLOOKUP($C889,WC!J:J,WC!K:K),"-")</f>
        <v>-</v>
      </c>
      <c r="I889" s="1" t="str">
        <f>IFERROR(_xlfn.XLOOKUP($C889,EURO!J:J,EURO!K:K),"-")</f>
        <v>-</v>
      </c>
      <c r="J889" s="1" t="str">
        <f>IFERROR(_xlfn.XLOOKUP($C889,Other!J:J,Other!K:K),"-")</f>
        <v>-</v>
      </c>
      <c r="K889" s="1" t="str">
        <f>IFERROR(_xlfn.XLOOKUP($C889,Premier!J:J,Premier!K:K),"-")</f>
        <v>-</v>
      </c>
      <c r="L889" s="1" t="str">
        <f>IFERROR(_xlfn.XLOOKUP($C889,LaLiga!K:K,LaLiga!L:L),"-")</f>
        <v>-</v>
      </c>
      <c r="M889" s="1" t="str">
        <f>IFERROR(_xlfn.XLOOKUP($C889,SerieA!J:J,SerieA!K:K),"-")</f>
        <v>-</v>
      </c>
    </row>
    <row r="890" spans="1:13" x14ac:dyDescent="0.35">
      <c r="A890" s="3">
        <f t="shared" si="52"/>
        <v>46156</v>
      </c>
      <c r="B890" s="5">
        <f t="shared" si="50"/>
        <v>4</v>
      </c>
      <c r="C890" s="9">
        <f t="shared" si="53"/>
        <v>889</v>
      </c>
      <c r="D890" s="6" t="str" cm="1">
        <f t="array" ref="D890">IFERROR(INDEX(F890:M890, MATCH(TRUE, F890:M890&lt;&gt;"-",0)),"")</f>
        <v/>
      </c>
      <c r="E890" s="6" t="str">
        <f t="shared" si="51"/>
        <v/>
      </c>
      <c r="F890" s="1" t="str">
        <f>IFERROR(_xlfn.XLOOKUP(C890,Champions!J:J,Champions!K:K),"-")</f>
        <v>-</v>
      </c>
      <c r="G890" s="1" t="str">
        <f>IFERROR(_xlfn.XLOOKUP($C890,EuropaL!J:J,EuropaL!K:K),"-")</f>
        <v>-</v>
      </c>
      <c r="H890" s="1" t="str">
        <f>IFERROR(_xlfn.XLOOKUP($C890,WC!J:J,WC!K:K),"-")</f>
        <v>-</v>
      </c>
      <c r="I890" s="1" t="str">
        <f>IFERROR(_xlfn.XLOOKUP($C890,EURO!J:J,EURO!K:K),"-")</f>
        <v>-</v>
      </c>
      <c r="J890" s="1" t="str">
        <f>IFERROR(_xlfn.XLOOKUP($C890,Other!J:J,Other!K:K),"-")</f>
        <v>-</v>
      </c>
      <c r="K890" s="1" t="str">
        <f>IFERROR(_xlfn.XLOOKUP($C890,Premier!J:J,Premier!K:K),"-")</f>
        <v>-</v>
      </c>
      <c r="L890" s="1" t="str">
        <f>IFERROR(_xlfn.XLOOKUP($C890,LaLiga!K:K,LaLiga!L:L),"-")</f>
        <v>-</v>
      </c>
      <c r="M890" s="1" t="str">
        <f>IFERROR(_xlfn.XLOOKUP($C890,SerieA!J:J,SerieA!K:K),"-")</f>
        <v>-</v>
      </c>
    </row>
    <row r="891" spans="1:13" x14ac:dyDescent="0.35">
      <c r="A891" s="3">
        <f t="shared" si="52"/>
        <v>46157</v>
      </c>
      <c r="B891" s="5">
        <f t="shared" si="50"/>
        <v>5</v>
      </c>
      <c r="C891" s="9">
        <f t="shared" si="53"/>
        <v>890</v>
      </c>
      <c r="D891" s="6" t="str" cm="1">
        <f t="array" ref="D891">IFERROR(INDEX(F891:M891, MATCH(TRUE, F891:M891&lt;&gt;"-",0)),"")</f>
        <v/>
      </c>
      <c r="E891" s="6" t="str">
        <f t="shared" si="51"/>
        <v/>
      </c>
      <c r="F891" s="1" t="str">
        <f>IFERROR(_xlfn.XLOOKUP(C891,Champions!J:J,Champions!K:K),"-")</f>
        <v>-</v>
      </c>
      <c r="G891" s="1" t="str">
        <f>IFERROR(_xlfn.XLOOKUP($C891,EuropaL!J:J,EuropaL!K:K),"-")</f>
        <v>-</v>
      </c>
      <c r="H891" s="1" t="str">
        <f>IFERROR(_xlfn.XLOOKUP($C891,WC!J:J,WC!K:K),"-")</f>
        <v>-</v>
      </c>
      <c r="I891" s="1" t="str">
        <f>IFERROR(_xlfn.XLOOKUP($C891,EURO!J:J,EURO!K:K),"-")</f>
        <v>-</v>
      </c>
      <c r="J891" s="1" t="str">
        <f>IFERROR(_xlfn.XLOOKUP($C891,Other!J:J,Other!K:K),"-")</f>
        <v>-</v>
      </c>
      <c r="K891" s="1" t="str">
        <f>IFERROR(_xlfn.XLOOKUP($C891,Premier!J:J,Premier!K:K),"-")</f>
        <v>-</v>
      </c>
      <c r="L891" s="1" t="str">
        <f>IFERROR(_xlfn.XLOOKUP($C891,LaLiga!K:K,LaLiga!L:L),"-")</f>
        <v>-</v>
      </c>
      <c r="M891" s="1" t="str">
        <f>IFERROR(_xlfn.XLOOKUP($C891,SerieA!J:J,SerieA!K:K),"-")</f>
        <v>-</v>
      </c>
    </row>
    <row r="892" spans="1:13" x14ac:dyDescent="0.35">
      <c r="A892" s="3">
        <f t="shared" si="52"/>
        <v>46158</v>
      </c>
      <c r="B892" s="5">
        <f t="shared" si="50"/>
        <v>6</v>
      </c>
      <c r="C892" s="9">
        <f t="shared" si="53"/>
        <v>891</v>
      </c>
      <c r="D892" s="6" t="str" cm="1">
        <f t="array" ref="D892">IFERROR(INDEX(F892:M892, MATCH(TRUE, F892:M892&lt;&gt;"-",0)),"")</f>
        <v/>
      </c>
      <c r="E892" s="6" t="str">
        <f t="shared" si="51"/>
        <v/>
      </c>
      <c r="F892" s="1" t="str">
        <f>IFERROR(_xlfn.XLOOKUP(C892,Champions!J:J,Champions!K:K),"-")</f>
        <v>-</v>
      </c>
      <c r="G892" s="1" t="str">
        <f>IFERROR(_xlfn.XLOOKUP($C892,EuropaL!J:J,EuropaL!K:K),"-")</f>
        <v>-</v>
      </c>
      <c r="H892" s="1" t="str">
        <f>IFERROR(_xlfn.XLOOKUP($C892,WC!J:J,WC!K:K),"-")</f>
        <v>-</v>
      </c>
      <c r="I892" s="1" t="str">
        <f>IFERROR(_xlfn.XLOOKUP($C892,EURO!J:J,EURO!K:K),"-")</f>
        <v>-</v>
      </c>
      <c r="J892" s="1" t="str">
        <f>IFERROR(_xlfn.XLOOKUP($C892,Other!J:J,Other!K:K),"-")</f>
        <v>-</v>
      </c>
      <c r="K892" s="1" t="str">
        <f>IFERROR(_xlfn.XLOOKUP($C892,Premier!J:J,Premier!K:K),"-")</f>
        <v>-</v>
      </c>
      <c r="L892" s="1" t="str">
        <f>IFERROR(_xlfn.XLOOKUP($C892,LaLiga!K:K,LaLiga!L:L),"-")</f>
        <v>-</v>
      </c>
      <c r="M892" s="1" t="str">
        <f>IFERROR(_xlfn.XLOOKUP($C892,SerieA!J:J,SerieA!K:K),"-")</f>
        <v>-</v>
      </c>
    </row>
    <row r="893" spans="1:13" x14ac:dyDescent="0.35">
      <c r="A893" s="3">
        <f t="shared" si="52"/>
        <v>46159</v>
      </c>
      <c r="B893" s="5">
        <f t="shared" si="50"/>
        <v>7</v>
      </c>
      <c r="C893" s="9">
        <f t="shared" si="53"/>
        <v>892</v>
      </c>
      <c r="D893" s="6" t="str" cm="1">
        <f t="array" ref="D893">IFERROR(INDEX(F893:M893, MATCH(TRUE, F893:M893&lt;&gt;"-",0)),"")</f>
        <v/>
      </c>
      <c r="E893" s="6" t="str">
        <f t="shared" si="51"/>
        <v/>
      </c>
      <c r="F893" s="1" t="str">
        <f>IFERROR(_xlfn.XLOOKUP(C893,Champions!J:J,Champions!K:K),"-")</f>
        <v>-</v>
      </c>
      <c r="G893" s="1" t="str">
        <f>IFERROR(_xlfn.XLOOKUP($C893,EuropaL!J:J,EuropaL!K:K),"-")</f>
        <v>-</v>
      </c>
      <c r="H893" s="1" t="str">
        <f>IFERROR(_xlfn.XLOOKUP($C893,WC!J:J,WC!K:K),"-")</f>
        <v>-</v>
      </c>
      <c r="I893" s="1" t="str">
        <f>IFERROR(_xlfn.XLOOKUP($C893,EURO!J:J,EURO!K:K),"-")</f>
        <v>-</v>
      </c>
      <c r="J893" s="1" t="str">
        <f>IFERROR(_xlfn.XLOOKUP($C893,Other!J:J,Other!K:K),"-")</f>
        <v>-</v>
      </c>
      <c r="K893" s="1" t="str">
        <f>IFERROR(_xlfn.XLOOKUP($C893,Premier!J:J,Premier!K:K),"-")</f>
        <v>-</v>
      </c>
      <c r="L893" s="1" t="str">
        <f>IFERROR(_xlfn.XLOOKUP($C893,LaLiga!K:K,LaLiga!L:L),"-")</f>
        <v>-</v>
      </c>
      <c r="M893" s="1" t="str">
        <f>IFERROR(_xlfn.XLOOKUP($C893,SerieA!J:J,SerieA!K:K),"-")</f>
        <v>-</v>
      </c>
    </row>
    <row r="894" spans="1:13" x14ac:dyDescent="0.35">
      <c r="A894" s="3">
        <f t="shared" si="52"/>
        <v>46160</v>
      </c>
      <c r="B894" s="5">
        <f t="shared" si="50"/>
        <v>1</v>
      </c>
      <c r="C894" s="9">
        <f t="shared" si="53"/>
        <v>893</v>
      </c>
      <c r="D894" s="6" t="str" cm="1">
        <f t="array" ref="D894">IFERROR(INDEX(F894:M894, MATCH(TRUE, F894:M894&lt;&gt;"-",0)),"")</f>
        <v/>
      </c>
      <c r="E894" s="6" t="str">
        <f t="shared" si="51"/>
        <v/>
      </c>
      <c r="F894" s="1" t="str">
        <f>IFERROR(_xlfn.XLOOKUP(C894,Champions!J:J,Champions!K:K),"-")</f>
        <v>-</v>
      </c>
      <c r="G894" s="1" t="str">
        <f>IFERROR(_xlfn.XLOOKUP($C894,EuropaL!J:J,EuropaL!K:K),"-")</f>
        <v>-</v>
      </c>
      <c r="H894" s="1" t="str">
        <f>IFERROR(_xlfn.XLOOKUP($C894,WC!J:J,WC!K:K),"-")</f>
        <v>-</v>
      </c>
      <c r="I894" s="1" t="str">
        <f>IFERROR(_xlfn.XLOOKUP($C894,EURO!J:J,EURO!K:K),"-")</f>
        <v>-</v>
      </c>
      <c r="J894" s="1" t="str">
        <f>IFERROR(_xlfn.XLOOKUP($C894,Other!J:J,Other!K:K),"-")</f>
        <v>-</v>
      </c>
      <c r="K894" s="1" t="str">
        <f>IFERROR(_xlfn.XLOOKUP($C894,Premier!J:J,Premier!K:K),"-")</f>
        <v>-</v>
      </c>
      <c r="L894" s="1" t="str">
        <f>IFERROR(_xlfn.XLOOKUP($C894,LaLiga!K:K,LaLiga!L:L),"-")</f>
        <v>-</v>
      </c>
      <c r="M894" s="1" t="str">
        <f>IFERROR(_xlfn.XLOOKUP($C894,SerieA!J:J,SerieA!K:K),"-")</f>
        <v>-</v>
      </c>
    </row>
    <row r="895" spans="1:13" x14ac:dyDescent="0.35">
      <c r="A895" s="3">
        <f t="shared" si="52"/>
        <v>46161</v>
      </c>
      <c r="B895" s="5">
        <f t="shared" si="50"/>
        <v>2</v>
      </c>
      <c r="C895" s="9">
        <f t="shared" si="53"/>
        <v>894</v>
      </c>
      <c r="D895" s="6" t="str" cm="1">
        <f t="array" ref="D895">IFERROR(INDEX(F895:M895, MATCH(TRUE, F895:M895&lt;&gt;"-",0)),"")</f>
        <v/>
      </c>
      <c r="E895" s="6" t="str">
        <f t="shared" si="51"/>
        <v/>
      </c>
      <c r="F895" s="1" t="str">
        <f>IFERROR(_xlfn.XLOOKUP(C895,Champions!J:J,Champions!K:K),"-")</f>
        <v>-</v>
      </c>
      <c r="G895" s="1" t="str">
        <f>IFERROR(_xlfn.XLOOKUP($C895,EuropaL!J:J,EuropaL!K:K),"-")</f>
        <v>-</v>
      </c>
      <c r="H895" s="1" t="str">
        <f>IFERROR(_xlfn.XLOOKUP($C895,WC!J:J,WC!K:K),"-")</f>
        <v>-</v>
      </c>
      <c r="I895" s="1" t="str">
        <f>IFERROR(_xlfn.XLOOKUP($C895,EURO!J:J,EURO!K:K),"-")</f>
        <v>-</v>
      </c>
      <c r="J895" s="1" t="str">
        <f>IFERROR(_xlfn.XLOOKUP($C895,Other!J:J,Other!K:K),"-")</f>
        <v>-</v>
      </c>
      <c r="K895" s="1" t="str">
        <f>IFERROR(_xlfn.XLOOKUP($C895,Premier!J:J,Premier!K:K),"-")</f>
        <v>-</v>
      </c>
      <c r="L895" s="1" t="str">
        <f>IFERROR(_xlfn.XLOOKUP($C895,LaLiga!K:K,LaLiga!L:L),"-")</f>
        <v>-</v>
      </c>
      <c r="M895" s="1" t="str">
        <f>IFERROR(_xlfn.XLOOKUP($C895,SerieA!J:J,SerieA!K:K),"-")</f>
        <v>-</v>
      </c>
    </row>
    <row r="896" spans="1:13" x14ac:dyDescent="0.35">
      <c r="A896" s="3">
        <f t="shared" si="52"/>
        <v>46162</v>
      </c>
      <c r="B896" s="5">
        <f t="shared" si="50"/>
        <v>3</v>
      </c>
      <c r="C896" s="9">
        <f t="shared" si="53"/>
        <v>895</v>
      </c>
      <c r="D896" s="6" t="str" cm="1">
        <f t="array" ref="D896">IFERROR(INDEX(F896:M896, MATCH(TRUE, F896:M896&lt;&gt;"-",0)),"")</f>
        <v/>
      </c>
      <c r="E896" s="6" t="str">
        <f t="shared" si="51"/>
        <v/>
      </c>
      <c r="F896" s="1" t="str">
        <f>IFERROR(_xlfn.XLOOKUP(C896,Champions!J:J,Champions!K:K),"-")</f>
        <v>-</v>
      </c>
      <c r="G896" s="1" t="str">
        <f>IFERROR(_xlfn.XLOOKUP($C896,EuropaL!J:J,EuropaL!K:K),"-")</f>
        <v>-</v>
      </c>
      <c r="H896" s="1" t="str">
        <f>IFERROR(_xlfn.XLOOKUP($C896,WC!J:J,WC!K:K),"-")</f>
        <v>-</v>
      </c>
      <c r="I896" s="1" t="str">
        <f>IFERROR(_xlfn.XLOOKUP($C896,EURO!J:J,EURO!K:K),"-")</f>
        <v>-</v>
      </c>
      <c r="J896" s="1" t="str">
        <f>IFERROR(_xlfn.XLOOKUP($C896,Other!J:J,Other!K:K),"-")</f>
        <v>-</v>
      </c>
      <c r="K896" s="1" t="str">
        <f>IFERROR(_xlfn.XLOOKUP($C896,Premier!J:J,Premier!K:K),"-")</f>
        <v>-</v>
      </c>
      <c r="L896" s="1" t="str">
        <f>IFERROR(_xlfn.XLOOKUP($C896,LaLiga!K:K,LaLiga!L:L),"-")</f>
        <v>-</v>
      </c>
      <c r="M896" s="1" t="str">
        <f>IFERROR(_xlfn.XLOOKUP($C896,SerieA!J:J,SerieA!K:K),"-")</f>
        <v>-</v>
      </c>
    </row>
    <row r="897" spans="1:13" x14ac:dyDescent="0.35">
      <c r="A897" s="3">
        <f t="shared" si="52"/>
        <v>46163</v>
      </c>
      <c r="B897" s="5">
        <f t="shared" si="50"/>
        <v>4</v>
      </c>
      <c r="C897" s="9">
        <f t="shared" si="53"/>
        <v>896</v>
      </c>
      <c r="D897" s="6" t="str" cm="1">
        <f t="array" ref="D897">IFERROR(INDEX(F897:M897, MATCH(TRUE, F897:M897&lt;&gt;"-",0)),"")</f>
        <v/>
      </c>
      <c r="E897" s="6" t="str">
        <f t="shared" si="51"/>
        <v/>
      </c>
      <c r="F897" s="1" t="str">
        <f>IFERROR(_xlfn.XLOOKUP(C897,Champions!J:J,Champions!K:K),"-")</f>
        <v>-</v>
      </c>
      <c r="G897" s="1" t="str">
        <f>IFERROR(_xlfn.XLOOKUP($C897,EuropaL!J:J,EuropaL!K:K),"-")</f>
        <v>-</v>
      </c>
      <c r="H897" s="1" t="str">
        <f>IFERROR(_xlfn.XLOOKUP($C897,WC!J:J,WC!K:K),"-")</f>
        <v>-</v>
      </c>
      <c r="I897" s="1" t="str">
        <f>IFERROR(_xlfn.XLOOKUP($C897,EURO!J:J,EURO!K:K),"-")</f>
        <v>-</v>
      </c>
      <c r="J897" s="1" t="str">
        <f>IFERROR(_xlfn.XLOOKUP($C897,Other!J:J,Other!K:K),"-")</f>
        <v>-</v>
      </c>
      <c r="K897" s="1" t="str">
        <f>IFERROR(_xlfn.XLOOKUP($C897,Premier!J:J,Premier!K:K),"-")</f>
        <v>-</v>
      </c>
      <c r="L897" s="1" t="str">
        <f>IFERROR(_xlfn.XLOOKUP($C897,LaLiga!K:K,LaLiga!L:L),"-")</f>
        <v>-</v>
      </c>
      <c r="M897" s="1" t="str">
        <f>IFERROR(_xlfn.XLOOKUP($C897,SerieA!J:J,SerieA!K:K),"-")</f>
        <v>-</v>
      </c>
    </row>
    <row r="898" spans="1:13" x14ac:dyDescent="0.35">
      <c r="A898" s="3">
        <f t="shared" si="52"/>
        <v>46164</v>
      </c>
      <c r="B898" s="5">
        <f t="shared" si="50"/>
        <v>5</v>
      </c>
      <c r="C898" s="9">
        <f t="shared" si="53"/>
        <v>897</v>
      </c>
      <c r="D898" s="6" t="str" cm="1">
        <f t="array" ref="D898">IFERROR(INDEX(F898:M898, MATCH(TRUE, F898:M898&lt;&gt;"-",0)),"")</f>
        <v/>
      </c>
      <c r="E898" s="6" t="str">
        <f t="shared" si="51"/>
        <v/>
      </c>
      <c r="F898" s="1" t="str">
        <f>IFERROR(_xlfn.XLOOKUP(C898,Champions!J:J,Champions!K:K),"-")</f>
        <v>-</v>
      </c>
      <c r="G898" s="1" t="str">
        <f>IFERROR(_xlfn.XLOOKUP($C898,EuropaL!J:J,EuropaL!K:K),"-")</f>
        <v>-</v>
      </c>
      <c r="H898" s="1" t="str">
        <f>IFERROR(_xlfn.XLOOKUP($C898,WC!J:J,WC!K:K),"-")</f>
        <v>-</v>
      </c>
      <c r="I898" s="1" t="str">
        <f>IFERROR(_xlfn.XLOOKUP($C898,EURO!J:J,EURO!K:K),"-")</f>
        <v>-</v>
      </c>
      <c r="J898" s="1" t="str">
        <f>IFERROR(_xlfn.XLOOKUP($C898,Other!J:J,Other!K:K),"-")</f>
        <v>-</v>
      </c>
      <c r="K898" s="1" t="str">
        <f>IFERROR(_xlfn.XLOOKUP($C898,Premier!J:J,Premier!K:K),"-")</f>
        <v>-</v>
      </c>
      <c r="L898" s="1" t="str">
        <f>IFERROR(_xlfn.XLOOKUP($C898,LaLiga!K:K,LaLiga!L:L),"-")</f>
        <v>-</v>
      </c>
      <c r="M898" s="1" t="str">
        <f>IFERROR(_xlfn.XLOOKUP($C898,SerieA!J:J,SerieA!K:K),"-")</f>
        <v>-</v>
      </c>
    </row>
    <row r="899" spans="1:13" x14ac:dyDescent="0.35">
      <c r="A899" s="3">
        <f t="shared" si="52"/>
        <v>46165</v>
      </c>
      <c r="B899" s="5">
        <f t="shared" si="50"/>
        <v>6</v>
      </c>
      <c r="C899" s="9">
        <f t="shared" si="53"/>
        <v>898</v>
      </c>
      <c r="D899" s="6" t="str" cm="1">
        <f t="array" ref="D899">IFERROR(INDEX(F899:M899, MATCH(TRUE, F899:M899&lt;&gt;"-",0)),"")</f>
        <v/>
      </c>
      <c r="E899" s="6" t="str">
        <f t="shared" si="51"/>
        <v/>
      </c>
      <c r="F899" s="1" t="str">
        <f>IFERROR(_xlfn.XLOOKUP(C899,Champions!J:J,Champions!K:K),"-")</f>
        <v>-</v>
      </c>
      <c r="G899" s="1" t="str">
        <f>IFERROR(_xlfn.XLOOKUP($C899,EuropaL!J:J,EuropaL!K:K),"-")</f>
        <v>-</v>
      </c>
      <c r="H899" s="1" t="str">
        <f>IFERROR(_xlfn.XLOOKUP($C899,WC!J:J,WC!K:K),"-")</f>
        <v>-</v>
      </c>
      <c r="I899" s="1" t="str">
        <f>IFERROR(_xlfn.XLOOKUP($C899,EURO!J:J,EURO!K:K),"-")</f>
        <v>-</v>
      </c>
      <c r="J899" s="1" t="str">
        <f>IFERROR(_xlfn.XLOOKUP($C899,Other!J:J,Other!K:K),"-")</f>
        <v>-</v>
      </c>
      <c r="K899" s="1" t="str">
        <f>IFERROR(_xlfn.XLOOKUP($C899,Premier!J:J,Premier!K:K),"-")</f>
        <v>-</v>
      </c>
      <c r="L899" s="1" t="str">
        <f>IFERROR(_xlfn.XLOOKUP($C899,LaLiga!K:K,LaLiga!L:L),"-")</f>
        <v>-</v>
      </c>
      <c r="M899" s="1" t="str">
        <f>IFERROR(_xlfn.XLOOKUP($C899,SerieA!J:J,SerieA!K:K),"-")</f>
        <v>-</v>
      </c>
    </row>
    <row r="900" spans="1:13" x14ac:dyDescent="0.35">
      <c r="A900" s="3">
        <f t="shared" si="52"/>
        <v>46166</v>
      </c>
      <c r="B900" s="5">
        <f t="shared" si="50"/>
        <v>7</v>
      </c>
      <c r="C900" s="9">
        <f t="shared" si="53"/>
        <v>899</v>
      </c>
      <c r="D900" s="6" t="str" cm="1">
        <f t="array" ref="D900">IFERROR(INDEX(F900:M900, MATCH(TRUE, F900:M900&lt;&gt;"-",0)),"")</f>
        <v/>
      </c>
      <c r="E900" s="6" t="str">
        <f t="shared" si="51"/>
        <v/>
      </c>
      <c r="F900" s="1" t="str">
        <f>IFERROR(_xlfn.XLOOKUP(C900,Champions!J:J,Champions!K:K),"-")</f>
        <v>-</v>
      </c>
      <c r="G900" s="1" t="str">
        <f>IFERROR(_xlfn.XLOOKUP($C900,EuropaL!J:J,EuropaL!K:K),"-")</f>
        <v>-</v>
      </c>
      <c r="H900" s="1" t="str">
        <f>IFERROR(_xlfn.XLOOKUP($C900,WC!J:J,WC!K:K),"-")</f>
        <v>-</v>
      </c>
      <c r="I900" s="1" t="str">
        <f>IFERROR(_xlfn.XLOOKUP($C900,EURO!J:J,EURO!K:K),"-")</f>
        <v>-</v>
      </c>
      <c r="J900" s="1" t="str">
        <f>IFERROR(_xlfn.XLOOKUP($C900,Other!J:J,Other!K:K),"-")</f>
        <v>-</v>
      </c>
      <c r="K900" s="1" t="str">
        <f>IFERROR(_xlfn.XLOOKUP($C900,Premier!J:J,Premier!K:K),"-")</f>
        <v>-</v>
      </c>
      <c r="L900" s="1" t="str">
        <f>IFERROR(_xlfn.XLOOKUP($C900,LaLiga!K:K,LaLiga!L:L),"-")</f>
        <v>-</v>
      </c>
      <c r="M900" s="1" t="str">
        <f>IFERROR(_xlfn.XLOOKUP($C900,SerieA!J:J,SerieA!K:K),"-")</f>
        <v>-</v>
      </c>
    </row>
    <row r="901" spans="1:13" x14ac:dyDescent="0.35">
      <c r="A901" s="3">
        <f t="shared" si="52"/>
        <v>46167</v>
      </c>
      <c r="B901" s="5">
        <f t="shared" si="50"/>
        <v>1</v>
      </c>
      <c r="C901" s="9">
        <f t="shared" si="53"/>
        <v>900</v>
      </c>
      <c r="D901" s="6" t="str" cm="1">
        <f t="array" ref="D901">IFERROR(INDEX(F901:M901, MATCH(TRUE, F901:M901&lt;&gt;"-",0)),"")</f>
        <v/>
      </c>
      <c r="E901" s="6" t="str">
        <f t="shared" si="51"/>
        <v/>
      </c>
      <c r="F901" s="1" t="str">
        <f>IFERROR(_xlfn.XLOOKUP(C901,Champions!J:J,Champions!K:K),"-")</f>
        <v>-</v>
      </c>
      <c r="G901" s="1" t="str">
        <f>IFERROR(_xlfn.XLOOKUP($C901,EuropaL!J:J,EuropaL!K:K),"-")</f>
        <v>-</v>
      </c>
      <c r="H901" s="1" t="str">
        <f>IFERROR(_xlfn.XLOOKUP($C901,WC!J:J,WC!K:K),"-")</f>
        <v>-</v>
      </c>
      <c r="I901" s="1" t="str">
        <f>IFERROR(_xlfn.XLOOKUP($C901,EURO!J:J,EURO!K:K),"-")</f>
        <v>-</v>
      </c>
      <c r="J901" s="1" t="str">
        <f>IFERROR(_xlfn.XLOOKUP($C901,Other!J:J,Other!K:K),"-")</f>
        <v>-</v>
      </c>
      <c r="K901" s="1" t="str">
        <f>IFERROR(_xlfn.XLOOKUP($C901,Premier!J:J,Premier!K:K),"-")</f>
        <v>-</v>
      </c>
      <c r="L901" s="1" t="str">
        <f>IFERROR(_xlfn.XLOOKUP($C901,LaLiga!K:K,LaLiga!L:L),"-")</f>
        <v>-</v>
      </c>
      <c r="M901" s="1" t="str">
        <f>IFERROR(_xlfn.XLOOKUP($C901,SerieA!J:J,SerieA!K:K),"-")</f>
        <v>-</v>
      </c>
    </row>
    <row r="902" spans="1:13" x14ac:dyDescent="0.35">
      <c r="A902" s="3">
        <f t="shared" si="52"/>
        <v>46168</v>
      </c>
      <c r="B902" s="5">
        <f t="shared" si="50"/>
        <v>2</v>
      </c>
      <c r="C902" s="9">
        <f t="shared" si="53"/>
        <v>901</v>
      </c>
      <c r="D902" s="6" t="str" cm="1">
        <f t="array" ref="D902">IFERROR(INDEX(F902:M902, MATCH(TRUE, F902:M902&lt;&gt;"-",0)),"")</f>
        <v/>
      </c>
      <c r="E902" s="6" t="str">
        <f t="shared" si="51"/>
        <v/>
      </c>
      <c r="F902" s="1" t="str">
        <f>IFERROR(_xlfn.XLOOKUP(C902,Champions!J:J,Champions!K:K),"-")</f>
        <v>-</v>
      </c>
      <c r="G902" s="1" t="str">
        <f>IFERROR(_xlfn.XLOOKUP($C902,EuropaL!J:J,EuropaL!K:K),"-")</f>
        <v>-</v>
      </c>
      <c r="H902" s="1" t="str">
        <f>IFERROR(_xlfn.XLOOKUP($C902,WC!J:J,WC!K:K),"-")</f>
        <v>-</v>
      </c>
      <c r="I902" s="1" t="str">
        <f>IFERROR(_xlfn.XLOOKUP($C902,EURO!J:J,EURO!K:K),"-")</f>
        <v>-</v>
      </c>
      <c r="J902" s="1" t="str">
        <f>IFERROR(_xlfn.XLOOKUP($C902,Other!J:J,Other!K:K),"-")</f>
        <v>-</v>
      </c>
      <c r="K902" s="1" t="str">
        <f>IFERROR(_xlfn.XLOOKUP($C902,Premier!J:J,Premier!K:K),"-")</f>
        <v>-</v>
      </c>
      <c r="L902" s="1" t="str">
        <f>IFERROR(_xlfn.XLOOKUP($C902,LaLiga!K:K,LaLiga!L:L),"-")</f>
        <v>-</v>
      </c>
      <c r="M902" s="1" t="str">
        <f>IFERROR(_xlfn.XLOOKUP($C902,SerieA!J:J,SerieA!K:K),"-")</f>
        <v>-</v>
      </c>
    </row>
    <row r="903" spans="1:13" x14ac:dyDescent="0.35">
      <c r="A903" s="3">
        <f t="shared" si="52"/>
        <v>46169</v>
      </c>
      <c r="B903" s="5">
        <f t="shared" si="50"/>
        <v>3</v>
      </c>
      <c r="C903" s="9">
        <f t="shared" si="53"/>
        <v>902</v>
      </c>
      <c r="D903" s="6" t="str" cm="1">
        <f t="array" ref="D903">IFERROR(INDEX(F903:M903, MATCH(TRUE, F903:M903&lt;&gt;"-",0)),"")</f>
        <v/>
      </c>
      <c r="E903" s="6" t="str">
        <f t="shared" si="51"/>
        <v/>
      </c>
      <c r="F903" s="1" t="str">
        <f>IFERROR(_xlfn.XLOOKUP(C903,Champions!J:J,Champions!K:K),"-")</f>
        <v>-</v>
      </c>
      <c r="G903" s="1" t="str">
        <f>IFERROR(_xlfn.XLOOKUP($C903,EuropaL!J:J,EuropaL!K:K),"-")</f>
        <v>-</v>
      </c>
      <c r="H903" s="1" t="str">
        <f>IFERROR(_xlfn.XLOOKUP($C903,WC!J:J,WC!K:K),"-")</f>
        <v>-</v>
      </c>
      <c r="I903" s="1" t="str">
        <f>IFERROR(_xlfn.XLOOKUP($C903,EURO!J:J,EURO!K:K),"-")</f>
        <v>-</v>
      </c>
      <c r="J903" s="1" t="str">
        <f>IFERROR(_xlfn.XLOOKUP($C903,Other!J:J,Other!K:K),"-")</f>
        <v>-</v>
      </c>
      <c r="K903" s="1" t="str">
        <f>IFERROR(_xlfn.XLOOKUP($C903,Premier!J:J,Premier!K:K),"-")</f>
        <v>-</v>
      </c>
      <c r="L903" s="1" t="str">
        <f>IFERROR(_xlfn.XLOOKUP($C903,LaLiga!K:K,LaLiga!L:L),"-")</f>
        <v>-</v>
      </c>
      <c r="M903" s="1" t="str">
        <f>IFERROR(_xlfn.XLOOKUP($C903,SerieA!J:J,SerieA!K:K),"-")</f>
        <v>-</v>
      </c>
    </row>
    <row r="904" spans="1:13" x14ac:dyDescent="0.35">
      <c r="A904" s="3">
        <f t="shared" si="52"/>
        <v>46170</v>
      </c>
      <c r="B904" s="5">
        <f t="shared" si="50"/>
        <v>4</v>
      </c>
      <c r="C904" s="9">
        <f t="shared" si="53"/>
        <v>903</v>
      </c>
      <c r="D904" s="6" t="str" cm="1">
        <f t="array" ref="D904">IFERROR(INDEX(F904:M904, MATCH(TRUE, F904:M904&lt;&gt;"-",0)),"")</f>
        <v/>
      </c>
      <c r="E904" s="6" t="str">
        <f t="shared" si="51"/>
        <v/>
      </c>
      <c r="F904" s="1" t="str">
        <f>IFERROR(_xlfn.XLOOKUP(C904,Champions!J:J,Champions!K:K),"-")</f>
        <v>-</v>
      </c>
      <c r="G904" s="1" t="str">
        <f>IFERROR(_xlfn.XLOOKUP($C904,EuropaL!J:J,EuropaL!K:K),"-")</f>
        <v>-</v>
      </c>
      <c r="H904" s="1" t="str">
        <f>IFERROR(_xlfn.XLOOKUP($C904,WC!J:J,WC!K:K),"-")</f>
        <v>-</v>
      </c>
      <c r="I904" s="1" t="str">
        <f>IFERROR(_xlfn.XLOOKUP($C904,EURO!J:J,EURO!K:K),"-")</f>
        <v>-</v>
      </c>
      <c r="J904" s="1" t="str">
        <f>IFERROR(_xlfn.XLOOKUP($C904,Other!J:J,Other!K:K),"-")</f>
        <v>-</v>
      </c>
      <c r="K904" s="1" t="str">
        <f>IFERROR(_xlfn.XLOOKUP($C904,Premier!J:J,Premier!K:K),"-")</f>
        <v>-</v>
      </c>
      <c r="L904" s="1" t="str">
        <f>IFERROR(_xlfn.XLOOKUP($C904,LaLiga!K:K,LaLiga!L:L),"-")</f>
        <v>-</v>
      </c>
      <c r="M904" s="1" t="str">
        <f>IFERROR(_xlfn.XLOOKUP($C904,SerieA!J:J,SerieA!K:K),"-")</f>
        <v>-</v>
      </c>
    </row>
    <row r="905" spans="1:13" x14ac:dyDescent="0.35">
      <c r="A905" s="3">
        <f t="shared" si="52"/>
        <v>46171</v>
      </c>
      <c r="B905" s="5">
        <f t="shared" si="50"/>
        <v>5</v>
      </c>
      <c r="C905" s="9">
        <f t="shared" si="53"/>
        <v>904</v>
      </c>
      <c r="D905" s="6" t="str" cm="1">
        <f t="array" ref="D905">IFERROR(INDEX(F905:M905, MATCH(TRUE, F905:M905&lt;&gt;"-",0)),"")</f>
        <v/>
      </c>
      <c r="E905" s="6" t="str">
        <f t="shared" si="51"/>
        <v/>
      </c>
      <c r="F905" s="1" t="str">
        <f>IFERROR(_xlfn.XLOOKUP(C905,Champions!J:J,Champions!K:K),"-")</f>
        <v>-</v>
      </c>
      <c r="G905" s="1" t="str">
        <f>IFERROR(_xlfn.XLOOKUP($C905,EuropaL!J:J,EuropaL!K:K),"-")</f>
        <v>-</v>
      </c>
      <c r="H905" s="1" t="str">
        <f>IFERROR(_xlfn.XLOOKUP($C905,WC!J:J,WC!K:K),"-")</f>
        <v>-</v>
      </c>
      <c r="I905" s="1" t="str">
        <f>IFERROR(_xlfn.XLOOKUP($C905,EURO!J:J,EURO!K:K),"-")</f>
        <v>-</v>
      </c>
      <c r="J905" s="1" t="str">
        <f>IFERROR(_xlfn.XLOOKUP($C905,Other!J:J,Other!K:K),"-")</f>
        <v>-</v>
      </c>
      <c r="K905" s="1" t="str">
        <f>IFERROR(_xlfn.XLOOKUP($C905,Premier!J:J,Premier!K:K),"-")</f>
        <v>-</v>
      </c>
      <c r="L905" s="1" t="str">
        <f>IFERROR(_xlfn.XLOOKUP($C905,LaLiga!K:K,LaLiga!L:L),"-")</f>
        <v>-</v>
      </c>
      <c r="M905" s="1" t="str">
        <f>IFERROR(_xlfn.XLOOKUP($C905,SerieA!J:J,SerieA!K:K),"-")</f>
        <v>-</v>
      </c>
    </row>
    <row r="906" spans="1:13" x14ac:dyDescent="0.35">
      <c r="A906" s="3">
        <f t="shared" si="52"/>
        <v>46172</v>
      </c>
      <c r="B906" s="5">
        <f t="shared" si="50"/>
        <v>6</v>
      </c>
      <c r="C906" s="9">
        <f t="shared" si="53"/>
        <v>905</v>
      </c>
      <c r="D906" s="6" t="str" cm="1">
        <f t="array" ref="D906">IFERROR(INDEX(F906:M906, MATCH(TRUE, F906:M906&lt;&gt;"-",0)),"")</f>
        <v/>
      </c>
      <c r="E906" s="6" t="str">
        <f t="shared" si="51"/>
        <v/>
      </c>
      <c r="F906" s="1" t="str">
        <f>IFERROR(_xlfn.XLOOKUP(C906,Champions!J:J,Champions!K:K),"-")</f>
        <v>-</v>
      </c>
      <c r="G906" s="1" t="str">
        <f>IFERROR(_xlfn.XLOOKUP($C906,EuropaL!J:J,EuropaL!K:K),"-")</f>
        <v>-</v>
      </c>
      <c r="H906" s="1" t="str">
        <f>IFERROR(_xlfn.XLOOKUP($C906,WC!J:J,WC!K:K),"-")</f>
        <v>-</v>
      </c>
      <c r="I906" s="1" t="str">
        <f>IFERROR(_xlfn.XLOOKUP($C906,EURO!J:J,EURO!K:K),"-")</f>
        <v>-</v>
      </c>
      <c r="J906" s="1" t="str">
        <f>IFERROR(_xlfn.XLOOKUP($C906,Other!J:J,Other!K:K),"-")</f>
        <v>-</v>
      </c>
      <c r="K906" s="1" t="str">
        <f>IFERROR(_xlfn.XLOOKUP($C906,Premier!J:J,Premier!K:K),"-")</f>
        <v>-</v>
      </c>
      <c r="L906" s="1" t="str">
        <f>IFERROR(_xlfn.XLOOKUP($C906,LaLiga!K:K,LaLiga!L:L),"-")</f>
        <v>-</v>
      </c>
      <c r="M906" s="1" t="str">
        <f>IFERROR(_xlfn.XLOOKUP($C906,SerieA!J:J,SerieA!K:K),"-")</f>
        <v>-</v>
      </c>
    </row>
    <row r="907" spans="1:13" x14ac:dyDescent="0.35">
      <c r="A907" s="3">
        <f t="shared" si="52"/>
        <v>46173</v>
      </c>
      <c r="B907" s="5">
        <f t="shared" si="50"/>
        <v>7</v>
      </c>
      <c r="C907" s="9">
        <f t="shared" si="53"/>
        <v>906</v>
      </c>
      <c r="D907" s="6" t="str" cm="1">
        <f t="array" ref="D907">IFERROR(INDEX(F907:M907, MATCH(TRUE, F907:M907&lt;&gt;"-",0)),"")</f>
        <v/>
      </c>
      <c r="E907" s="6" t="str">
        <f t="shared" si="51"/>
        <v/>
      </c>
      <c r="F907" s="1" t="str">
        <f>IFERROR(_xlfn.XLOOKUP(C907,Champions!J:J,Champions!K:K),"-")</f>
        <v>-</v>
      </c>
      <c r="G907" s="1" t="str">
        <f>IFERROR(_xlfn.XLOOKUP($C907,EuropaL!J:J,EuropaL!K:K),"-")</f>
        <v>-</v>
      </c>
      <c r="H907" s="1" t="str">
        <f>IFERROR(_xlfn.XLOOKUP($C907,WC!J:J,WC!K:K),"-")</f>
        <v>-</v>
      </c>
      <c r="I907" s="1" t="str">
        <f>IFERROR(_xlfn.XLOOKUP($C907,EURO!J:J,EURO!K:K),"-")</f>
        <v>-</v>
      </c>
      <c r="J907" s="1" t="str">
        <f>IFERROR(_xlfn.XLOOKUP($C907,Other!J:J,Other!K:K),"-")</f>
        <v>-</v>
      </c>
      <c r="K907" s="1" t="str">
        <f>IFERROR(_xlfn.XLOOKUP($C907,Premier!J:J,Premier!K:K),"-")</f>
        <v>-</v>
      </c>
      <c r="L907" s="1" t="str">
        <f>IFERROR(_xlfn.XLOOKUP($C907,LaLiga!K:K,LaLiga!L:L),"-")</f>
        <v>-</v>
      </c>
      <c r="M907" s="1" t="str">
        <f>IFERROR(_xlfn.XLOOKUP($C907,SerieA!J:J,SerieA!K:K),"-")</f>
        <v>-</v>
      </c>
    </row>
    <row r="908" spans="1:13" x14ac:dyDescent="0.35">
      <c r="A908" s="3">
        <f t="shared" si="52"/>
        <v>46174</v>
      </c>
      <c r="B908" s="5">
        <f t="shared" si="50"/>
        <v>1</v>
      </c>
      <c r="C908" s="9">
        <f t="shared" si="53"/>
        <v>907</v>
      </c>
      <c r="D908" s="6" t="str" cm="1">
        <f t="array" ref="D908">IFERROR(INDEX(F908:M908, MATCH(TRUE, F908:M908&lt;&gt;"-",0)),"")</f>
        <v/>
      </c>
      <c r="E908" s="6" t="str">
        <f t="shared" si="51"/>
        <v/>
      </c>
      <c r="F908" s="1" t="str">
        <f>IFERROR(_xlfn.XLOOKUP(C908,Champions!J:J,Champions!K:K),"-")</f>
        <v>-</v>
      </c>
      <c r="G908" s="1" t="str">
        <f>IFERROR(_xlfn.XLOOKUP($C908,EuropaL!J:J,EuropaL!K:K),"-")</f>
        <v>-</v>
      </c>
      <c r="H908" s="1" t="str">
        <f>IFERROR(_xlfn.XLOOKUP($C908,WC!J:J,WC!K:K),"-")</f>
        <v>-</v>
      </c>
      <c r="I908" s="1" t="str">
        <f>IFERROR(_xlfn.XLOOKUP($C908,EURO!J:J,EURO!K:K),"-")</f>
        <v>-</v>
      </c>
      <c r="J908" s="1" t="str">
        <f>IFERROR(_xlfn.XLOOKUP($C908,Other!J:J,Other!K:K),"-")</f>
        <v>-</v>
      </c>
      <c r="K908" s="1" t="str">
        <f>IFERROR(_xlfn.XLOOKUP($C908,Premier!J:J,Premier!K:K),"-")</f>
        <v>-</v>
      </c>
      <c r="L908" s="1" t="str">
        <f>IFERROR(_xlfn.XLOOKUP($C908,LaLiga!K:K,LaLiga!L:L),"-")</f>
        <v>-</v>
      </c>
      <c r="M908" s="1" t="str">
        <f>IFERROR(_xlfn.XLOOKUP($C908,SerieA!J:J,SerieA!K:K),"-")</f>
        <v>-</v>
      </c>
    </row>
    <row r="909" spans="1:13" x14ac:dyDescent="0.35">
      <c r="A909" s="3">
        <f t="shared" si="52"/>
        <v>46175</v>
      </c>
      <c r="B909" s="5">
        <f t="shared" si="50"/>
        <v>2</v>
      </c>
      <c r="C909" s="9">
        <f t="shared" si="53"/>
        <v>908</v>
      </c>
      <c r="D909" s="6" t="str" cm="1">
        <f t="array" ref="D909">IFERROR(INDEX(F909:M909, MATCH(TRUE, F909:M909&lt;&gt;"-",0)),"")</f>
        <v/>
      </c>
      <c r="E909" s="6" t="str">
        <f t="shared" si="51"/>
        <v/>
      </c>
      <c r="F909" s="1" t="str">
        <f>IFERROR(_xlfn.XLOOKUP(C909,Champions!J:J,Champions!K:K),"-")</f>
        <v>-</v>
      </c>
      <c r="G909" s="1" t="str">
        <f>IFERROR(_xlfn.XLOOKUP($C909,EuropaL!J:J,EuropaL!K:K),"-")</f>
        <v>-</v>
      </c>
      <c r="H909" s="1" t="str">
        <f>IFERROR(_xlfn.XLOOKUP($C909,WC!J:J,WC!K:K),"-")</f>
        <v>-</v>
      </c>
      <c r="I909" s="1" t="str">
        <f>IFERROR(_xlfn.XLOOKUP($C909,EURO!J:J,EURO!K:K),"-")</f>
        <v>-</v>
      </c>
      <c r="J909" s="1" t="str">
        <f>IFERROR(_xlfn.XLOOKUP($C909,Other!J:J,Other!K:K),"-")</f>
        <v>-</v>
      </c>
      <c r="K909" s="1" t="str">
        <f>IFERROR(_xlfn.XLOOKUP($C909,Premier!J:J,Premier!K:K),"-")</f>
        <v>-</v>
      </c>
      <c r="L909" s="1" t="str">
        <f>IFERROR(_xlfn.XLOOKUP($C909,LaLiga!K:K,LaLiga!L:L),"-")</f>
        <v>-</v>
      </c>
      <c r="M909" s="1" t="str">
        <f>IFERROR(_xlfn.XLOOKUP($C909,SerieA!J:J,SerieA!K:K),"-")</f>
        <v>-</v>
      </c>
    </row>
    <row r="910" spans="1:13" x14ac:dyDescent="0.35">
      <c r="A910" s="3">
        <f t="shared" si="52"/>
        <v>46176</v>
      </c>
      <c r="B910" s="5">
        <f t="shared" si="50"/>
        <v>3</v>
      </c>
      <c r="C910" s="9">
        <f t="shared" si="53"/>
        <v>909</v>
      </c>
      <c r="D910" s="6" t="str" cm="1">
        <f t="array" ref="D910">IFERROR(INDEX(F910:M910, MATCH(TRUE, F910:M910&lt;&gt;"-",0)),"")</f>
        <v/>
      </c>
      <c r="E910" s="6" t="str">
        <f t="shared" si="51"/>
        <v/>
      </c>
      <c r="F910" s="1" t="str">
        <f>IFERROR(_xlfn.XLOOKUP(C910,Champions!J:J,Champions!K:K),"-")</f>
        <v>-</v>
      </c>
      <c r="G910" s="1" t="str">
        <f>IFERROR(_xlfn.XLOOKUP($C910,EuropaL!J:J,EuropaL!K:K),"-")</f>
        <v>-</v>
      </c>
      <c r="H910" s="1" t="str">
        <f>IFERROR(_xlfn.XLOOKUP($C910,WC!J:J,WC!K:K),"-")</f>
        <v>-</v>
      </c>
      <c r="I910" s="1" t="str">
        <f>IFERROR(_xlfn.XLOOKUP($C910,EURO!J:J,EURO!K:K),"-")</f>
        <v>-</v>
      </c>
      <c r="J910" s="1" t="str">
        <f>IFERROR(_xlfn.XLOOKUP($C910,Other!J:J,Other!K:K),"-")</f>
        <v>-</v>
      </c>
      <c r="K910" s="1" t="str">
        <f>IFERROR(_xlfn.XLOOKUP($C910,Premier!J:J,Premier!K:K),"-")</f>
        <v>-</v>
      </c>
      <c r="L910" s="1" t="str">
        <f>IFERROR(_xlfn.XLOOKUP($C910,LaLiga!K:K,LaLiga!L:L),"-")</f>
        <v>-</v>
      </c>
      <c r="M910" s="1" t="str">
        <f>IFERROR(_xlfn.XLOOKUP($C910,SerieA!J:J,SerieA!K:K),"-")</f>
        <v>-</v>
      </c>
    </row>
    <row r="911" spans="1:13" x14ac:dyDescent="0.35">
      <c r="A911" s="3">
        <f t="shared" si="52"/>
        <v>46177</v>
      </c>
      <c r="B911" s="5">
        <f t="shared" si="50"/>
        <v>4</v>
      </c>
      <c r="C911" s="9">
        <f t="shared" si="53"/>
        <v>910</v>
      </c>
      <c r="D911" s="6" t="str" cm="1">
        <f t="array" ref="D911">IFERROR(INDEX(F911:M911, MATCH(TRUE, F911:M911&lt;&gt;"-",0)),"")</f>
        <v/>
      </c>
      <c r="E911" s="6" t="str">
        <f t="shared" si="51"/>
        <v/>
      </c>
      <c r="F911" s="1" t="str">
        <f>IFERROR(_xlfn.XLOOKUP(C911,Champions!J:J,Champions!K:K),"-")</f>
        <v>-</v>
      </c>
      <c r="G911" s="1" t="str">
        <f>IFERROR(_xlfn.XLOOKUP($C911,EuropaL!J:J,EuropaL!K:K),"-")</f>
        <v>-</v>
      </c>
      <c r="H911" s="1" t="str">
        <f>IFERROR(_xlfn.XLOOKUP($C911,WC!J:J,WC!K:K),"-")</f>
        <v>-</v>
      </c>
      <c r="I911" s="1" t="str">
        <f>IFERROR(_xlfn.XLOOKUP($C911,EURO!J:J,EURO!K:K),"-")</f>
        <v>-</v>
      </c>
      <c r="J911" s="1" t="str">
        <f>IFERROR(_xlfn.XLOOKUP($C911,Other!J:J,Other!K:K),"-")</f>
        <v>-</v>
      </c>
      <c r="K911" s="1" t="str">
        <f>IFERROR(_xlfn.XLOOKUP($C911,Premier!J:J,Premier!K:K),"-")</f>
        <v>-</v>
      </c>
      <c r="L911" s="1" t="str">
        <f>IFERROR(_xlfn.XLOOKUP($C911,LaLiga!K:K,LaLiga!L:L),"-")</f>
        <v>-</v>
      </c>
      <c r="M911" s="1" t="str">
        <f>IFERROR(_xlfn.XLOOKUP($C911,SerieA!J:J,SerieA!K:K),"-")</f>
        <v>-</v>
      </c>
    </row>
    <row r="912" spans="1:13" x14ac:dyDescent="0.35">
      <c r="A912" s="3">
        <f t="shared" si="52"/>
        <v>46178</v>
      </c>
      <c r="B912" s="5">
        <f t="shared" si="50"/>
        <v>5</v>
      </c>
      <c r="C912" s="9">
        <f t="shared" si="53"/>
        <v>911</v>
      </c>
      <c r="D912" s="6" t="str" cm="1">
        <f t="array" ref="D912">IFERROR(INDEX(F912:M912, MATCH(TRUE, F912:M912&lt;&gt;"-",0)),"")</f>
        <v/>
      </c>
      <c r="E912" s="6" t="str">
        <f t="shared" si="51"/>
        <v/>
      </c>
      <c r="F912" s="1" t="str">
        <f>IFERROR(_xlfn.XLOOKUP(C912,Champions!J:J,Champions!K:K),"-")</f>
        <v>-</v>
      </c>
      <c r="G912" s="1" t="str">
        <f>IFERROR(_xlfn.XLOOKUP($C912,EuropaL!J:J,EuropaL!K:K),"-")</f>
        <v>-</v>
      </c>
      <c r="H912" s="1" t="str">
        <f>IFERROR(_xlfn.XLOOKUP($C912,WC!J:J,WC!K:K),"-")</f>
        <v>-</v>
      </c>
      <c r="I912" s="1" t="str">
        <f>IFERROR(_xlfn.XLOOKUP($C912,EURO!J:J,EURO!K:K),"-")</f>
        <v>-</v>
      </c>
      <c r="J912" s="1" t="str">
        <f>IFERROR(_xlfn.XLOOKUP($C912,Other!J:J,Other!K:K),"-")</f>
        <v>-</v>
      </c>
      <c r="K912" s="1" t="str">
        <f>IFERROR(_xlfn.XLOOKUP($C912,Premier!J:J,Premier!K:K),"-")</f>
        <v>-</v>
      </c>
      <c r="L912" s="1" t="str">
        <f>IFERROR(_xlfn.XLOOKUP($C912,LaLiga!K:K,LaLiga!L:L),"-")</f>
        <v>-</v>
      </c>
      <c r="M912" s="1" t="str">
        <f>IFERROR(_xlfn.XLOOKUP($C912,SerieA!J:J,SerieA!K:K),"-")</f>
        <v>-</v>
      </c>
    </row>
    <row r="913" spans="1:13" x14ac:dyDescent="0.35">
      <c r="A913" s="3">
        <f t="shared" si="52"/>
        <v>46179</v>
      </c>
      <c r="B913" s="5">
        <f t="shared" si="50"/>
        <v>6</v>
      </c>
      <c r="C913" s="9">
        <f t="shared" si="53"/>
        <v>912</v>
      </c>
      <c r="D913" s="6" t="str" cm="1">
        <f t="array" ref="D913">IFERROR(INDEX(F913:M913, MATCH(TRUE, F913:M913&lt;&gt;"-",0)),"")</f>
        <v/>
      </c>
      <c r="E913" s="6" t="str">
        <f t="shared" si="51"/>
        <v/>
      </c>
      <c r="F913" s="1" t="str">
        <f>IFERROR(_xlfn.XLOOKUP(C913,Champions!J:J,Champions!K:K),"-")</f>
        <v>-</v>
      </c>
      <c r="G913" s="1" t="str">
        <f>IFERROR(_xlfn.XLOOKUP($C913,EuropaL!J:J,EuropaL!K:K),"-")</f>
        <v>-</v>
      </c>
      <c r="H913" s="1" t="str">
        <f>IFERROR(_xlfn.XLOOKUP($C913,WC!J:J,WC!K:K),"-")</f>
        <v>-</v>
      </c>
      <c r="I913" s="1" t="str">
        <f>IFERROR(_xlfn.XLOOKUP($C913,EURO!J:J,EURO!K:K),"-")</f>
        <v>-</v>
      </c>
      <c r="J913" s="1" t="str">
        <f>IFERROR(_xlfn.XLOOKUP($C913,Other!J:J,Other!K:K),"-")</f>
        <v>-</v>
      </c>
      <c r="K913" s="1" t="str">
        <f>IFERROR(_xlfn.XLOOKUP($C913,Premier!J:J,Premier!K:K),"-")</f>
        <v>-</v>
      </c>
      <c r="L913" s="1" t="str">
        <f>IFERROR(_xlfn.XLOOKUP($C913,LaLiga!K:K,LaLiga!L:L),"-")</f>
        <v>-</v>
      </c>
      <c r="M913" s="1" t="str">
        <f>IFERROR(_xlfn.XLOOKUP($C913,SerieA!J:J,SerieA!K:K),"-")</f>
        <v>-</v>
      </c>
    </row>
    <row r="914" spans="1:13" x14ac:dyDescent="0.35">
      <c r="A914" s="3">
        <f t="shared" si="52"/>
        <v>46180</v>
      </c>
      <c r="B914" s="5">
        <f t="shared" si="50"/>
        <v>7</v>
      </c>
      <c r="C914" s="9">
        <f t="shared" si="53"/>
        <v>913</v>
      </c>
      <c r="D914" s="6" t="str" cm="1">
        <f t="array" ref="D914">IFERROR(INDEX(F914:M914, MATCH(TRUE, F914:M914&lt;&gt;"-",0)),"")</f>
        <v/>
      </c>
      <c r="E914" s="6" t="str">
        <f t="shared" si="51"/>
        <v/>
      </c>
      <c r="F914" s="1" t="str">
        <f>IFERROR(_xlfn.XLOOKUP(C914,Champions!J:J,Champions!K:K),"-")</f>
        <v>-</v>
      </c>
      <c r="G914" s="1" t="str">
        <f>IFERROR(_xlfn.XLOOKUP($C914,EuropaL!J:J,EuropaL!K:K),"-")</f>
        <v>-</v>
      </c>
      <c r="H914" s="1" t="str">
        <f>IFERROR(_xlfn.XLOOKUP($C914,WC!J:J,WC!K:K),"-")</f>
        <v>-</v>
      </c>
      <c r="I914" s="1" t="str">
        <f>IFERROR(_xlfn.XLOOKUP($C914,EURO!J:J,EURO!K:K),"-")</f>
        <v>-</v>
      </c>
      <c r="J914" s="1" t="str">
        <f>IFERROR(_xlfn.XLOOKUP($C914,Other!J:J,Other!K:K),"-")</f>
        <v>-</v>
      </c>
      <c r="K914" s="1" t="str">
        <f>IFERROR(_xlfn.XLOOKUP($C914,Premier!J:J,Premier!K:K),"-")</f>
        <v>-</v>
      </c>
      <c r="L914" s="1" t="str">
        <f>IFERROR(_xlfn.XLOOKUP($C914,LaLiga!K:K,LaLiga!L:L),"-")</f>
        <v>-</v>
      </c>
      <c r="M914" s="1" t="str">
        <f>IFERROR(_xlfn.XLOOKUP($C914,SerieA!J:J,SerieA!K:K),"-")</f>
        <v>-</v>
      </c>
    </row>
    <row r="915" spans="1:13" x14ac:dyDescent="0.35">
      <c r="A915" s="3">
        <f t="shared" si="52"/>
        <v>46181</v>
      </c>
      <c r="B915" s="5">
        <f t="shared" si="50"/>
        <v>1</v>
      </c>
      <c r="C915" s="9">
        <f t="shared" si="53"/>
        <v>914</v>
      </c>
      <c r="D915" s="6" t="str" cm="1">
        <f t="array" ref="D915">IFERROR(INDEX(F915:M915, MATCH(TRUE, F915:M915&lt;&gt;"-",0)),"")</f>
        <v/>
      </c>
      <c r="E915" s="6" t="str">
        <f t="shared" si="51"/>
        <v/>
      </c>
      <c r="F915" s="1" t="str">
        <f>IFERROR(_xlfn.XLOOKUP(C915,Champions!J:J,Champions!K:K),"-")</f>
        <v>-</v>
      </c>
      <c r="G915" s="1" t="str">
        <f>IFERROR(_xlfn.XLOOKUP($C915,EuropaL!J:J,EuropaL!K:K),"-")</f>
        <v>-</v>
      </c>
      <c r="H915" s="1" t="str">
        <f>IFERROR(_xlfn.XLOOKUP($C915,WC!J:J,WC!K:K),"-")</f>
        <v>-</v>
      </c>
      <c r="I915" s="1" t="str">
        <f>IFERROR(_xlfn.XLOOKUP($C915,EURO!J:J,EURO!K:K),"-")</f>
        <v>-</v>
      </c>
      <c r="J915" s="1" t="str">
        <f>IFERROR(_xlfn.XLOOKUP($C915,Other!J:J,Other!K:K),"-")</f>
        <v>-</v>
      </c>
      <c r="K915" s="1" t="str">
        <f>IFERROR(_xlfn.XLOOKUP($C915,Premier!J:J,Premier!K:K),"-")</f>
        <v>-</v>
      </c>
      <c r="L915" s="1" t="str">
        <f>IFERROR(_xlfn.XLOOKUP($C915,LaLiga!K:K,LaLiga!L:L),"-")</f>
        <v>-</v>
      </c>
      <c r="M915" s="1" t="str">
        <f>IFERROR(_xlfn.XLOOKUP($C915,SerieA!J:J,SerieA!K:K),"-")</f>
        <v>-</v>
      </c>
    </row>
    <row r="916" spans="1:13" x14ac:dyDescent="0.35">
      <c r="A916" s="3">
        <f t="shared" si="52"/>
        <v>46182</v>
      </c>
      <c r="B916" s="5">
        <f t="shared" si="50"/>
        <v>2</v>
      </c>
      <c r="C916" s="9">
        <f t="shared" si="53"/>
        <v>915</v>
      </c>
      <c r="D916" s="6" t="str" cm="1">
        <f t="array" ref="D916">IFERROR(INDEX(F916:M916, MATCH(TRUE, F916:M916&lt;&gt;"-",0)),"")</f>
        <v/>
      </c>
      <c r="E916" s="6" t="str">
        <f t="shared" si="51"/>
        <v/>
      </c>
      <c r="F916" s="1" t="str">
        <f>IFERROR(_xlfn.XLOOKUP(C916,Champions!J:J,Champions!K:K),"-")</f>
        <v>-</v>
      </c>
      <c r="G916" s="1" t="str">
        <f>IFERROR(_xlfn.XLOOKUP($C916,EuropaL!J:J,EuropaL!K:K),"-")</f>
        <v>-</v>
      </c>
      <c r="H916" s="1" t="str">
        <f>IFERROR(_xlfn.XLOOKUP($C916,WC!J:J,WC!K:K),"-")</f>
        <v>-</v>
      </c>
      <c r="I916" s="1" t="str">
        <f>IFERROR(_xlfn.XLOOKUP($C916,EURO!J:J,EURO!K:K),"-")</f>
        <v>-</v>
      </c>
      <c r="J916" s="1" t="str">
        <f>IFERROR(_xlfn.XLOOKUP($C916,Other!J:J,Other!K:K),"-")</f>
        <v>-</v>
      </c>
      <c r="K916" s="1" t="str">
        <f>IFERROR(_xlfn.XLOOKUP($C916,Premier!J:J,Premier!K:K),"-")</f>
        <v>-</v>
      </c>
      <c r="L916" s="1" t="str">
        <f>IFERROR(_xlfn.XLOOKUP($C916,LaLiga!K:K,LaLiga!L:L),"-")</f>
        <v>-</v>
      </c>
      <c r="M916" s="1" t="str">
        <f>IFERROR(_xlfn.XLOOKUP($C916,SerieA!J:J,SerieA!K:K),"-")</f>
        <v>-</v>
      </c>
    </row>
    <row r="917" spans="1:13" x14ac:dyDescent="0.35">
      <c r="A917" s="3">
        <f t="shared" si="52"/>
        <v>46183</v>
      </c>
      <c r="B917" s="5">
        <f t="shared" si="50"/>
        <v>3</v>
      </c>
      <c r="C917" s="9">
        <f t="shared" si="53"/>
        <v>916</v>
      </c>
      <c r="D917" s="6" t="str" cm="1">
        <f t="array" ref="D917">IFERROR(INDEX(F917:M917, MATCH(TRUE, F917:M917&lt;&gt;"-",0)),"")</f>
        <v/>
      </c>
      <c r="E917" s="6" t="str">
        <f t="shared" si="51"/>
        <v/>
      </c>
      <c r="F917" s="1" t="str">
        <f>IFERROR(_xlfn.XLOOKUP(C917,Champions!J:J,Champions!K:K),"-")</f>
        <v>-</v>
      </c>
      <c r="G917" s="1" t="str">
        <f>IFERROR(_xlfn.XLOOKUP($C917,EuropaL!J:J,EuropaL!K:K),"-")</f>
        <v>-</v>
      </c>
      <c r="H917" s="1" t="str">
        <f>IFERROR(_xlfn.XLOOKUP($C917,WC!J:J,WC!K:K),"-")</f>
        <v>-</v>
      </c>
      <c r="I917" s="1" t="str">
        <f>IFERROR(_xlfn.XLOOKUP($C917,EURO!J:J,EURO!K:K),"-")</f>
        <v>-</v>
      </c>
      <c r="J917" s="1" t="str">
        <f>IFERROR(_xlfn.XLOOKUP($C917,Other!J:J,Other!K:K),"-")</f>
        <v>-</v>
      </c>
      <c r="K917" s="1" t="str">
        <f>IFERROR(_xlfn.XLOOKUP($C917,Premier!J:J,Premier!K:K),"-")</f>
        <v>-</v>
      </c>
      <c r="L917" s="1" t="str">
        <f>IFERROR(_xlfn.XLOOKUP($C917,LaLiga!K:K,LaLiga!L:L),"-")</f>
        <v>-</v>
      </c>
      <c r="M917" s="1" t="str">
        <f>IFERROR(_xlfn.XLOOKUP($C917,SerieA!J:J,SerieA!K:K),"-")</f>
        <v>-</v>
      </c>
    </row>
    <row r="918" spans="1:13" x14ac:dyDescent="0.35">
      <c r="A918" s="3">
        <f t="shared" si="52"/>
        <v>46184</v>
      </c>
      <c r="B918" s="5">
        <f t="shared" si="50"/>
        <v>4</v>
      </c>
      <c r="C918" s="9">
        <f t="shared" si="53"/>
        <v>917</v>
      </c>
      <c r="D918" s="6" t="str" cm="1">
        <f t="array" ref="D918">IFERROR(INDEX(F918:M918, MATCH(TRUE, F918:M918&lt;&gt;"-",0)),"")</f>
        <v/>
      </c>
      <c r="E918" s="6" t="str">
        <f t="shared" si="51"/>
        <v/>
      </c>
      <c r="F918" s="1" t="str">
        <f>IFERROR(_xlfn.XLOOKUP(C918,Champions!J:J,Champions!K:K),"-")</f>
        <v>-</v>
      </c>
      <c r="G918" s="1" t="str">
        <f>IFERROR(_xlfn.XLOOKUP($C918,EuropaL!J:J,EuropaL!K:K),"-")</f>
        <v>-</v>
      </c>
      <c r="H918" s="1" t="str">
        <f>IFERROR(_xlfn.XLOOKUP($C918,WC!J:J,WC!K:K),"-")</f>
        <v>-</v>
      </c>
      <c r="I918" s="1" t="str">
        <f>IFERROR(_xlfn.XLOOKUP($C918,EURO!J:J,EURO!K:K),"-")</f>
        <v>-</v>
      </c>
      <c r="J918" s="1" t="str">
        <f>IFERROR(_xlfn.XLOOKUP($C918,Other!J:J,Other!K:K),"-")</f>
        <v>-</v>
      </c>
      <c r="K918" s="1" t="str">
        <f>IFERROR(_xlfn.XLOOKUP($C918,Premier!J:J,Premier!K:K),"-")</f>
        <v>-</v>
      </c>
      <c r="L918" s="1" t="str">
        <f>IFERROR(_xlfn.XLOOKUP($C918,LaLiga!K:K,LaLiga!L:L),"-")</f>
        <v>-</v>
      </c>
      <c r="M918" s="1" t="str">
        <f>IFERROR(_xlfn.XLOOKUP($C918,SerieA!J:J,SerieA!K:K),"-")</f>
        <v>-</v>
      </c>
    </row>
    <row r="919" spans="1:13" x14ac:dyDescent="0.35">
      <c r="A919" s="3">
        <f t="shared" si="52"/>
        <v>46185</v>
      </c>
      <c r="B919" s="5">
        <f t="shared" si="50"/>
        <v>5</v>
      </c>
      <c r="C919" s="9">
        <f t="shared" si="53"/>
        <v>918</v>
      </c>
      <c r="D919" s="6" t="str" cm="1">
        <f t="array" ref="D919">IFERROR(INDEX(F919:M919, MATCH(TRUE, F919:M919&lt;&gt;"-",0)),"")</f>
        <v/>
      </c>
      <c r="E919" s="6" t="str">
        <f t="shared" si="51"/>
        <v/>
      </c>
      <c r="F919" s="1" t="str">
        <f>IFERROR(_xlfn.XLOOKUP(C919,Champions!J:J,Champions!K:K),"-")</f>
        <v>-</v>
      </c>
      <c r="G919" s="1" t="str">
        <f>IFERROR(_xlfn.XLOOKUP($C919,EuropaL!J:J,EuropaL!K:K),"-")</f>
        <v>-</v>
      </c>
      <c r="H919" s="1" t="str">
        <f>IFERROR(_xlfn.XLOOKUP($C919,WC!J:J,WC!K:K),"-")</f>
        <v>-</v>
      </c>
      <c r="I919" s="1" t="str">
        <f>IFERROR(_xlfn.XLOOKUP($C919,EURO!J:J,EURO!K:K),"-")</f>
        <v>-</v>
      </c>
      <c r="J919" s="1" t="str">
        <f>IFERROR(_xlfn.XLOOKUP($C919,Other!J:J,Other!K:K),"-")</f>
        <v>-</v>
      </c>
      <c r="K919" s="1" t="str">
        <f>IFERROR(_xlfn.XLOOKUP($C919,Premier!J:J,Premier!K:K),"-")</f>
        <v>-</v>
      </c>
      <c r="L919" s="1" t="str">
        <f>IFERROR(_xlfn.XLOOKUP($C919,LaLiga!K:K,LaLiga!L:L),"-")</f>
        <v>-</v>
      </c>
      <c r="M919" s="1" t="str">
        <f>IFERROR(_xlfn.XLOOKUP($C919,SerieA!J:J,SerieA!K:K),"-")</f>
        <v>-</v>
      </c>
    </row>
    <row r="920" spans="1:13" x14ac:dyDescent="0.35">
      <c r="A920" s="3">
        <f t="shared" si="52"/>
        <v>46186</v>
      </c>
      <c r="B920" s="5">
        <f t="shared" si="50"/>
        <v>6</v>
      </c>
      <c r="C920" s="9">
        <f t="shared" si="53"/>
        <v>919</v>
      </c>
      <c r="D920" s="6" t="str" cm="1">
        <f t="array" ref="D920">IFERROR(INDEX(F920:M920, MATCH(TRUE, F920:M920&lt;&gt;"-",0)),"")</f>
        <v/>
      </c>
      <c r="E920" s="6" t="str">
        <f t="shared" si="51"/>
        <v/>
      </c>
      <c r="F920" s="1" t="str">
        <f>IFERROR(_xlfn.XLOOKUP(C920,Champions!J:J,Champions!K:K),"-")</f>
        <v>-</v>
      </c>
      <c r="G920" s="1" t="str">
        <f>IFERROR(_xlfn.XLOOKUP($C920,EuropaL!J:J,EuropaL!K:K),"-")</f>
        <v>-</v>
      </c>
      <c r="H920" s="1" t="str">
        <f>IFERROR(_xlfn.XLOOKUP($C920,WC!J:J,WC!K:K),"-")</f>
        <v>-</v>
      </c>
      <c r="I920" s="1" t="str">
        <f>IFERROR(_xlfn.XLOOKUP($C920,EURO!J:J,EURO!K:K),"-")</f>
        <v>-</v>
      </c>
      <c r="J920" s="1" t="str">
        <f>IFERROR(_xlfn.XLOOKUP($C920,Other!J:J,Other!K:K),"-")</f>
        <v>-</v>
      </c>
      <c r="K920" s="1" t="str">
        <f>IFERROR(_xlfn.XLOOKUP($C920,Premier!J:J,Premier!K:K),"-")</f>
        <v>-</v>
      </c>
      <c r="L920" s="1" t="str">
        <f>IFERROR(_xlfn.XLOOKUP($C920,LaLiga!K:K,LaLiga!L:L),"-")</f>
        <v>-</v>
      </c>
      <c r="M920" s="1" t="str">
        <f>IFERROR(_xlfn.XLOOKUP($C920,SerieA!J:J,SerieA!K:K),"-")</f>
        <v>-</v>
      </c>
    </row>
    <row r="921" spans="1:13" x14ac:dyDescent="0.35">
      <c r="A921" s="3">
        <f t="shared" si="52"/>
        <v>46187</v>
      </c>
      <c r="B921" s="5">
        <f t="shared" ref="B921:B984" si="54">WEEKDAY(A921,2)</f>
        <v>7</v>
      </c>
      <c r="C921" s="9">
        <f t="shared" si="53"/>
        <v>920</v>
      </c>
      <c r="D921" s="6" t="str" cm="1">
        <f t="array" ref="D921">IFERROR(INDEX(F921:M921, MATCH(TRUE, F921:M921&lt;&gt;"-",0)),"")</f>
        <v/>
      </c>
      <c r="E921" s="6" t="str">
        <f t="shared" ref="E921:E984" si="55">SUBSTITUTE(SUBSTITUTE(SUBSTITUTE(SUBSTITUTE(SUBSTITUTE(SUBSTITUTE(SUBSTITUTE(SUBSTITUTE(D921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921" s="1" t="str">
        <f>IFERROR(_xlfn.XLOOKUP(C921,Champions!J:J,Champions!K:K),"-")</f>
        <v>-</v>
      </c>
      <c r="G921" s="1" t="str">
        <f>IFERROR(_xlfn.XLOOKUP($C921,EuropaL!J:J,EuropaL!K:K),"-")</f>
        <v>-</v>
      </c>
      <c r="H921" s="1" t="str">
        <f>IFERROR(_xlfn.XLOOKUP($C921,WC!J:J,WC!K:K),"-")</f>
        <v>-</v>
      </c>
      <c r="I921" s="1" t="str">
        <f>IFERROR(_xlfn.XLOOKUP($C921,EURO!J:J,EURO!K:K),"-")</f>
        <v>-</v>
      </c>
      <c r="J921" s="1" t="str">
        <f>IFERROR(_xlfn.XLOOKUP($C921,Other!J:J,Other!K:K),"-")</f>
        <v>-</v>
      </c>
      <c r="K921" s="1" t="str">
        <f>IFERROR(_xlfn.XLOOKUP($C921,Premier!J:J,Premier!K:K),"-")</f>
        <v>-</v>
      </c>
      <c r="L921" s="1" t="str">
        <f>IFERROR(_xlfn.XLOOKUP($C921,LaLiga!K:K,LaLiga!L:L),"-")</f>
        <v>-</v>
      </c>
      <c r="M921" s="1" t="str">
        <f>IFERROR(_xlfn.XLOOKUP($C921,SerieA!J:J,SerieA!K:K),"-")</f>
        <v>-</v>
      </c>
    </row>
    <row r="922" spans="1:13" x14ac:dyDescent="0.35">
      <c r="A922" s="3">
        <f t="shared" si="52"/>
        <v>46188</v>
      </c>
      <c r="B922" s="5">
        <f t="shared" si="54"/>
        <v>1</v>
      </c>
      <c r="C922" s="9">
        <f t="shared" si="53"/>
        <v>921</v>
      </c>
      <c r="D922" s="6" t="str" cm="1">
        <f t="array" ref="D922">IFERROR(INDEX(F922:M922, MATCH(TRUE, F922:M922&lt;&gt;"-",0)),"")</f>
        <v/>
      </c>
      <c r="E922" s="6" t="str">
        <f t="shared" si="55"/>
        <v/>
      </c>
      <c r="F922" s="1" t="str">
        <f>IFERROR(_xlfn.XLOOKUP(C922,Champions!J:J,Champions!K:K),"-")</f>
        <v>-</v>
      </c>
      <c r="G922" s="1" t="str">
        <f>IFERROR(_xlfn.XLOOKUP($C922,EuropaL!J:J,EuropaL!K:K),"-")</f>
        <v>-</v>
      </c>
      <c r="H922" s="1" t="str">
        <f>IFERROR(_xlfn.XLOOKUP($C922,WC!J:J,WC!K:K),"-")</f>
        <v>-</v>
      </c>
      <c r="I922" s="1" t="str">
        <f>IFERROR(_xlfn.XLOOKUP($C922,EURO!J:J,EURO!K:K),"-")</f>
        <v>-</v>
      </c>
      <c r="J922" s="1" t="str">
        <f>IFERROR(_xlfn.XLOOKUP($C922,Other!J:J,Other!K:K),"-")</f>
        <v>-</v>
      </c>
      <c r="K922" s="1" t="str">
        <f>IFERROR(_xlfn.XLOOKUP($C922,Premier!J:J,Premier!K:K),"-")</f>
        <v>-</v>
      </c>
      <c r="L922" s="1" t="str">
        <f>IFERROR(_xlfn.XLOOKUP($C922,LaLiga!K:K,LaLiga!L:L),"-")</f>
        <v>-</v>
      </c>
      <c r="M922" s="1" t="str">
        <f>IFERROR(_xlfn.XLOOKUP($C922,SerieA!J:J,SerieA!K:K),"-")</f>
        <v>-</v>
      </c>
    </row>
    <row r="923" spans="1:13" x14ac:dyDescent="0.35">
      <c r="A923" s="3">
        <f t="shared" si="52"/>
        <v>46189</v>
      </c>
      <c r="B923" s="5">
        <f t="shared" si="54"/>
        <v>2</v>
      </c>
      <c r="C923" s="9">
        <f t="shared" si="53"/>
        <v>922</v>
      </c>
      <c r="D923" s="6" t="str" cm="1">
        <f t="array" ref="D923">IFERROR(INDEX(F923:M923, MATCH(TRUE, F923:M923&lt;&gt;"-",0)),"")</f>
        <v/>
      </c>
      <c r="E923" s="6" t="str">
        <f t="shared" si="55"/>
        <v/>
      </c>
      <c r="F923" s="1" t="str">
        <f>IFERROR(_xlfn.XLOOKUP(C923,Champions!J:J,Champions!K:K),"-")</f>
        <v>-</v>
      </c>
      <c r="G923" s="1" t="str">
        <f>IFERROR(_xlfn.XLOOKUP($C923,EuropaL!J:J,EuropaL!K:K),"-")</f>
        <v>-</v>
      </c>
      <c r="H923" s="1" t="str">
        <f>IFERROR(_xlfn.XLOOKUP($C923,WC!J:J,WC!K:K),"-")</f>
        <v>-</v>
      </c>
      <c r="I923" s="1" t="str">
        <f>IFERROR(_xlfn.XLOOKUP($C923,EURO!J:J,EURO!K:K),"-")</f>
        <v>-</v>
      </c>
      <c r="J923" s="1" t="str">
        <f>IFERROR(_xlfn.XLOOKUP($C923,Other!J:J,Other!K:K),"-")</f>
        <v>-</v>
      </c>
      <c r="K923" s="1" t="str">
        <f>IFERROR(_xlfn.XLOOKUP($C923,Premier!J:J,Premier!K:K),"-")</f>
        <v>-</v>
      </c>
      <c r="L923" s="1" t="str">
        <f>IFERROR(_xlfn.XLOOKUP($C923,LaLiga!K:K,LaLiga!L:L),"-")</f>
        <v>-</v>
      </c>
      <c r="M923" s="1" t="str">
        <f>IFERROR(_xlfn.XLOOKUP($C923,SerieA!J:J,SerieA!K:K),"-")</f>
        <v>-</v>
      </c>
    </row>
    <row r="924" spans="1:13" x14ac:dyDescent="0.35">
      <c r="A924" s="3">
        <f t="shared" si="52"/>
        <v>46190</v>
      </c>
      <c r="B924" s="5">
        <f t="shared" si="54"/>
        <v>3</v>
      </c>
      <c r="C924" s="9">
        <f t="shared" si="53"/>
        <v>923</v>
      </c>
      <c r="D924" s="6" t="str" cm="1">
        <f t="array" ref="D924">IFERROR(INDEX(F924:M924, MATCH(TRUE, F924:M924&lt;&gt;"-",0)),"")</f>
        <v/>
      </c>
      <c r="E924" s="6" t="str">
        <f t="shared" si="55"/>
        <v/>
      </c>
      <c r="F924" s="1" t="str">
        <f>IFERROR(_xlfn.XLOOKUP(C924,Champions!J:J,Champions!K:K),"-")</f>
        <v>-</v>
      </c>
      <c r="G924" s="1" t="str">
        <f>IFERROR(_xlfn.XLOOKUP($C924,EuropaL!J:J,EuropaL!K:K),"-")</f>
        <v>-</v>
      </c>
      <c r="H924" s="1" t="str">
        <f>IFERROR(_xlfn.XLOOKUP($C924,WC!J:J,WC!K:K),"-")</f>
        <v>-</v>
      </c>
      <c r="I924" s="1" t="str">
        <f>IFERROR(_xlfn.XLOOKUP($C924,EURO!J:J,EURO!K:K),"-")</f>
        <v>-</v>
      </c>
      <c r="J924" s="1" t="str">
        <f>IFERROR(_xlfn.XLOOKUP($C924,Other!J:J,Other!K:K),"-")</f>
        <v>-</v>
      </c>
      <c r="K924" s="1" t="str">
        <f>IFERROR(_xlfn.XLOOKUP($C924,Premier!J:J,Premier!K:K),"-")</f>
        <v>-</v>
      </c>
      <c r="L924" s="1" t="str">
        <f>IFERROR(_xlfn.XLOOKUP($C924,LaLiga!K:K,LaLiga!L:L),"-")</f>
        <v>-</v>
      </c>
      <c r="M924" s="1" t="str">
        <f>IFERROR(_xlfn.XLOOKUP($C924,SerieA!J:J,SerieA!K:K),"-")</f>
        <v>-</v>
      </c>
    </row>
    <row r="925" spans="1:13" x14ac:dyDescent="0.35">
      <c r="A925" s="3">
        <f t="shared" si="52"/>
        <v>46191</v>
      </c>
      <c r="B925" s="5">
        <f t="shared" si="54"/>
        <v>4</v>
      </c>
      <c r="C925" s="9">
        <f t="shared" si="53"/>
        <v>924</v>
      </c>
      <c r="D925" s="6" t="str" cm="1">
        <f t="array" ref="D925">IFERROR(INDEX(F925:M925, MATCH(TRUE, F925:M925&lt;&gt;"-",0)),"")</f>
        <v/>
      </c>
      <c r="E925" s="6" t="str">
        <f t="shared" si="55"/>
        <v/>
      </c>
      <c r="F925" s="1" t="str">
        <f>IFERROR(_xlfn.XLOOKUP(C925,Champions!J:J,Champions!K:K),"-")</f>
        <v>-</v>
      </c>
      <c r="G925" s="1" t="str">
        <f>IFERROR(_xlfn.XLOOKUP($C925,EuropaL!J:J,EuropaL!K:K),"-")</f>
        <v>-</v>
      </c>
      <c r="H925" s="1" t="str">
        <f>IFERROR(_xlfn.XLOOKUP($C925,WC!J:J,WC!K:K),"-")</f>
        <v>-</v>
      </c>
      <c r="I925" s="1" t="str">
        <f>IFERROR(_xlfn.XLOOKUP($C925,EURO!J:J,EURO!K:K),"-")</f>
        <v>-</v>
      </c>
      <c r="J925" s="1" t="str">
        <f>IFERROR(_xlfn.XLOOKUP($C925,Other!J:J,Other!K:K),"-")</f>
        <v>-</v>
      </c>
      <c r="K925" s="1" t="str">
        <f>IFERROR(_xlfn.XLOOKUP($C925,Premier!J:J,Premier!K:K),"-")</f>
        <v>-</v>
      </c>
      <c r="L925" s="1" t="str">
        <f>IFERROR(_xlfn.XLOOKUP($C925,LaLiga!K:K,LaLiga!L:L),"-")</f>
        <v>-</v>
      </c>
      <c r="M925" s="1" t="str">
        <f>IFERROR(_xlfn.XLOOKUP($C925,SerieA!J:J,SerieA!K:K),"-")</f>
        <v>-</v>
      </c>
    </row>
    <row r="926" spans="1:13" x14ac:dyDescent="0.35">
      <c r="A926" s="3">
        <f t="shared" si="52"/>
        <v>46192</v>
      </c>
      <c r="B926" s="5">
        <f t="shared" si="54"/>
        <v>5</v>
      </c>
      <c r="C926" s="9">
        <f t="shared" si="53"/>
        <v>925</v>
      </c>
      <c r="D926" s="6" t="str" cm="1">
        <f t="array" ref="D926">IFERROR(INDEX(F926:M926, MATCH(TRUE, F926:M926&lt;&gt;"-",0)),"")</f>
        <v/>
      </c>
      <c r="E926" s="6" t="str">
        <f t="shared" si="55"/>
        <v/>
      </c>
      <c r="F926" s="1" t="str">
        <f>IFERROR(_xlfn.XLOOKUP(C926,Champions!J:J,Champions!K:K),"-")</f>
        <v>-</v>
      </c>
      <c r="G926" s="1" t="str">
        <f>IFERROR(_xlfn.XLOOKUP($C926,EuropaL!J:J,EuropaL!K:K),"-")</f>
        <v>-</v>
      </c>
      <c r="H926" s="1" t="str">
        <f>IFERROR(_xlfn.XLOOKUP($C926,WC!J:J,WC!K:K),"-")</f>
        <v>-</v>
      </c>
      <c r="I926" s="1" t="str">
        <f>IFERROR(_xlfn.XLOOKUP($C926,EURO!J:J,EURO!K:K),"-")</f>
        <v>-</v>
      </c>
      <c r="J926" s="1" t="str">
        <f>IFERROR(_xlfn.XLOOKUP($C926,Other!J:J,Other!K:K),"-")</f>
        <v>-</v>
      </c>
      <c r="K926" s="1" t="str">
        <f>IFERROR(_xlfn.XLOOKUP($C926,Premier!J:J,Premier!K:K),"-")</f>
        <v>-</v>
      </c>
      <c r="L926" s="1" t="str">
        <f>IFERROR(_xlfn.XLOOKUP($C926,LaLiga!K:K,LaLiga!L:L),"-")</f>
        <v>-</v>
      </c>
      <c r="M926" s="1" t="str">
        <f>IFERROR(_xlfn.XLOOKUP($C926,SerieA!J:J,SerieA!K:K),"-")</f>
        <v>-</v>
      </c>
    </row>
    <row r="927" spans="1:13" x14ac:dyDescent="0.35">
      <c r="A927" s="3">
        <f t="shared" si="52"/>
        <v>46193</v>
      </c>
      <c r="B927" s="5">
        <f t="shared" si="54"/>
        <v>6</v>
      </c>
      <c r="C927" s="9">
        <f t="shared" si="53"/>
        <v>926</v>
      </c>
      <c r="D927" s="6" t="str" cm="1">
        <f t="array" ref="D927">IFERROR(INDEX(F927:M927, MATCH(TRUE, F927:M927&lt;&gt;"-",0)),"")</f>
        <v/>
      </c>
      <c r="E927" s="6" t="str">
        <f t="shared" si="55"/>
        <v/>
      </c>
      <c r="F927" s="1" t="str">
        <f>IFERROR(_xlfn.XLOOKUP(C927,Champions!J:J,Champions!K:K),"-")</f>
        <v>-</v>
      </c>
      <c r="G927" s="1" t="str">
        <f>IFERROR(_xlfn.XLOOKUP($C927,EuropaL!J:J,EuropaL!K:K),"-")</f>
        <v>-</v>
      </c>
      <c r="H927" s="1" t="str">
        <f>IFERROR(_xlfn.XLOOKUP($C927,WC!J:J,WC!K:K),"-")</f>
        <v>-</v>
      </c>
      <c r="I927" s="1" t="str">
        <f>IFERROR(_xlfn.XLOOKUP($C927,EURO!J:J,EURO!K:K),"-")</f>
        <v>-</v>
      </c>
      <c r="J927" s="1" t="str">
        <f>IFERROR(_xlfn.XLOOKUP($C927,Other!J:J,Other!K:K),"-")</f>
        <v>-</v>
      </c>
      <c r="K927" s="1" t="str">
        <f>IFERROR(_xlfn.XLOOKUP($C927,Premier!J:J,Premier!K:K),"-")</f>
        <v>-</v>
      </c>
      <c r="L927" s="1" t="str">
        <f>IFERROR(_xlfn.XLOOKUP($C927,LaLiga!K:K,LaLiga!L:L),"-")</f>
        <v>-</v>
      </c>
      <c r="M927" s="1" t="str">
        <f>IFERROR(_xlfn.XLOOKUP($C927,SerieA!J:J,SerieA!K:K),"-")</f>
        <v>-</v>
      </c>
    </row>
    <row r="928" spans="1:13" x14ac:dyDescent="0.35">
      <c r="A928" s="3">
        <f t="shared" si="52"/>
        <v>46194</v>
      </c>
      <c r="B928" s="5">
        <f t="shared" si="54"/>
        <v>7</v>
      </c>
      <c r="C928" s="9">
        <f t="shared" si="53"/>
        <v>927</v>
      </c>
      <c r="D928" s="6" t="str" cm="1">
        <f t="array" ref="D928">IFERROR(INDEX(F928:M928, MATCH(TRUE, F928:M928&lt;&gt;"-",0)),"")</f>
        <v/>
      </c>
      <c r="E928" s="6" t="str">
        <f t="shared" si="55"/>
        <v/>
      </c>
      <c r="F928" s="1" t="str">
        <f>IFERROR(_xlfn.XLOOKUP(C928,Champions!J:J,Champions!K:K),"-")</f>
        <v>-</v>
      </c>
      <c r="G928" s="1" t="str">
        <f>IFERROR(_xlfn.XLOOKUP($C928,EuropaL!J:J,EuropaL!K:K),"-")</f>
        <v>-</v>
      </c>
      <c r="H928" s="1" t="str">
        <f>IFERROR(_xlfn.XLOOKUP($C928,WC!J:J,WC!K:K),"-")</f>
        <v>-</v>
      </c>
      <c r="I928" s="1" t="str">
        <f>IFERROR(_xlfn.XLOOKUP($C928,EURO!J:J,EURO!K:K),"-")</f>
        <v>-</v>
      </c>
      <c r="J928" s="1" t="str">
        <f>IFERROR(_xlfn.XLOOKUP($C928,Other!J:J,Other!K:K),"-")</f>
        <v>-</v>
      </c>
      <c r="K928" s="1" t="str">
        <f>IFERROR(_xlfn.XLOOKUP($C928,Premier!J:J,Premier!K:K),"-")</f>
        <v>-</v>
      </c>
      <c r="L928" s="1" t="str">
        <f>IFERROR(_xlfn.XLOOKUP($C928,LaLiga!K:K,LaLiga!L:L),"-")</f>
        <v>-</v>
      </c>
      <c r="M928" s="1" t="str">
        <f>IFERROR(_xlfn.XLOOKUP($C928,SerieA!J:J,SerieA!K:K),"-")</f>
        <v>-</v>
      </c>
    </row>
    <row r="929" spans="1:13" x14ac:dyDescent="0.35">
      <c r="A929" s="3">
        <f t="shared" si="52"/>
        <v>46195</v>
      </c>
      <c r="B929" s="5">
        <f t="shared" si="54"/>
        <v>1</v>
      </c>
      <c r="C929" s="9">
        <f t="shared" si="53"/>
        <v>928</v>
      </c>
      <c r="D929" s="6" t="str" cm="1">
        <f t="array" ref="D929">IFERROR(INDEX(F929:M929, MATCH(TRUE, F929:M929&lt;&gt;"-",0)),"")</f>
        <v/>
      </c>
      <c r="E929" s="6" t="str">
        <f t="shared" si="55"/>
        <v/>
      </c>
      <c r="F929" s="1" t="str">
        <f>IFERROR(_xlfn.XLOOKUP(C929,Champions!J:J,Champions!K:K),"-")</f>
        <v>-</v>
      </c>
      <c r="G929" s="1" t="str">
        <f>IFERROR(_xlfn.XLOOKUP($C929,EuropaL!J:J,EuropaL!K:K),"-")</f>
        <v>-</v>
      </c>
      <c r="H929" s="1" t="str">
        <f>IFERROR(_xlfn.XLOOKUP($C929,WC!J:J,WC!K:K),"-")</f>
        <v>-</v>
      </c>
      <c r="I929" s="1" t="str">
        <f>IFERROR(_xlfn.XLOOKUP($C929,EURO!J:J,EURO!K:K),"-")</f>
        <v>-</v>
      </c>
      <c r="J929" s="1" t="str">
        <f>IFERROR(_xlfn.XLOOKUP($C929,Other!J:J,Other!K:K),"-")</f>
        <v>-</v>
      </c>
      <c r="K929" s="1" t="str">
        <f>IFERROR(_xlfn.XLOOKUP($C929,Premier!J:J,Premier!K:K),"-")</f>
        <v>-</v>
      </c>
      <c r="L929" s="1" t="str">
        <f>IFERROR(_xlfn.XLOOKUP($C929,LaLiga!K:K,LaLiga!L:L),"-")</f>
        <v>-</v>
      </c>
      <c r="M929" s="1" t="str">
        <f>IFERROR(_xlfn.XLOOKUP($C929,SerieA!J:J,SerieA!K:K),"-")</f>
        <v>-</v>
      </c>
    </row>
    <row r="930" spans="1:13" x14ac:dyDescent="0.35">
      <c r="A930" s="3">
        <f t="shared" si="52"/>
        <v>46196</v>
      </c>
      <c r="B930" s="5">
        <f t="shared" si="54"/>
        <v>2</v>
      </c>
      <c r="C930" s="9">
        <f t="shared" si="53"/>
        <v>929</v>
      </c>
      <c r="D930" s="6" t="str" cm="1">
        <f t="array" ref="D930">IFERROR(INDEX(F930:M930, MATCH(TRUE, F930:M930&lt;&gt;"-",0)),"")</f>
        <v/>
      </c>
      <c r="E930" s="6" t="str">
        <f t="shared" si="55"/>
        <v/>
      </c>
      <c r="F930" s="1" t="str">
        <f>IFERROR(_xlfn.XLOOKUP(C930,Champions!J:J,Champions!K:K),"-")</f>
        <v>-</v>
      </c>
      <c r="G930" s="1" t="str">
        <f>IFERROR(_xlfn.XLOOKUP($C930,EuropaL!J:J,EuropaL!K:K),"-")</f>
        <v>-</v>
      </c>
      <c r="H930" s="1" t="str">
        <f>IFERROR(_xlfn.XLOOKUP($C930,WC!J:J,WC!K:K),"-")</f>
        <v>-</v>
      </c>
      <c r="I930" s="1" t="str">
        <f>IFERROR(_xlfn.XLOOKUP($C930,EURO!J:J,EURO!K:K),"-")</f>
        <v>-</v>
      </c>
      <c r="J930" s="1" t="str">
        <f>IFERROR(_xlfn.XLOOKUP($C930,Other!J:J,Other!K:K),"-")</f>
        <v>-</v>
      </c>
      <c r="K930" s="1" t="str">
        <f>IFERROR(_xlfn.XLOOKUP($C930,Premier!J:J,Premier!K:K),"-")</f>
        <v>-</v>
      </c>
      <c r="L930" s="1" t="str">
        <f>IFERROR(_xlfn.XLOOKUP($C930,LaLiga!K:K,LaLiga!L:L),"-")</f>
        <v>-</v>
      </c>
      <c r="M930" s="1" t="str">
        <f>IFERROR(_xlfn.XLOOKUP($C930,SerieA!J:J,SerieA!K:K),"-")</f>
        <v>-</v>
      </c>
    </row>
    <row r="931" spans="1:13" x14ac:dyDescent="0.35">
      <c r="A931" s="3">
        <f t="shared" si="52"/>
        <v>46197</v>
      </c>
      <c r="B931" s="5">
        <f t="shared" si="54"/>
        <v>3</v>
      </c>
      <c r="C931" s="9">
        <f t="shared" si="53"/>
        <v>930</v>
      </c>
      <c r="D931" s="6" t="str" cm="1">
        <f t="array" ref="D931">IFERROR(INDEX(F931:M931, MATCH(TRUE, F931:M931&lt;&gt;"-",0)),"")</f>
        <v/>
      </c>
      <c r="E931" s="6" t="str">
        <f t="shared" si="55"/>
        <v/>
      </c>
      <c r="F931" s="1" t="str">
        <f>IFERROR(_xlfn.XLOOKUP(C931,Champions!J:J,Champions!K:K),"-")</f>
        <v>-</v>
      </c>
      <c r="G931" s="1" t="str">
        <f>IFERROR(_xlfn.XLOOKUP($C931,EuropaL!J:J,EuropaL!K:K),"-")</f>
        <v>-</v>
      </c>
      <c r="H931" s="1" t="str">
        <f>IFERROR(_xlfn.XLOOKUP($C931,WC!J:J,WC!K:K),"-")</f>
        <v>-</v>
      </c>
      <c r="I931" s="1" t="str">
        <f>IFERROR(_xlfn.XLOOKUP($C931,EURO!J:J,EURO!K:K),"-")</f>
        <v>-</v>
      </c>
      <c r="J931" s="1" t="str">
        <f>IFERROR(_xlfn.XLOOKUP($C931,Other!J:J,Other!K:K),"-")</f>
        <v>-</v>
      </c>
      <c r="K931" s="1" t="str">
        <f>IFERROR(_xlfn.XLOOKUP($C931,Premier!J:J,Premier!K:K),"-")</f>
        <v>-</v>
      </c>
      <c r="L931" s="1" t="str">
        <f>IFERROR(_xlfn.XLOOKUP($C931,LaLiga!K:K,LaLiga!L:L),"-")</f>
        <v>-</v>
      </c>
      <c r="M931" s="1" t="str">
        <f>IFERROR(_xlfn.XLOOKUP($C931,SerieA!J:J,SerieA!K:K),"-")</f>
        <v>-</v>
      </c>
    </row>
    <row r="932" spans="1:13" x14ac:dyDescent="0.35">
      <c r="A932" s="3">
        <f t="shared" si="52"/>
        <v>46198</v>
      </c>
      <c r="B932" s="5">
        <f t="shared" si="54"/>
        <v>4</v>
      </c>
      <c r="C932" s="9">
        <f t="shared" si="53"/>
        <v>931</v>
      </c>
      <c r="D932" s="6" t="str" cm="1">
        <f t="array" ref="D932">IFERROR(INDEX(F932:M932, MATCH(TRUE, F932:M932&lt;&gt;"-",0)),"")</f>
        <v/>
      </c>
      <c r="E932" s="6" t="str">
        <f t="shared" si="55"/>
        <v/>
      </c>
      <c r="F932" s="1" t="str">
        <f>IFERROR(_xlfn.XLOOKUP(C932,Champions!J:J,Champions!K:K),"-")</f>
        <v>-</v>
      </c>
      <c r="G932" s="1" t="str">
        <f>IFERROR(_xlfn.XLOOKUP($C932,EuropaL!J:J,EuropaL!K:K),"-")</f>
        <v>-</v>
      </c>
      <c r="H932" s="1" t="str">
        <f>IFERROR(_xlfn.XLOOKUP($C932,WC!J:J,WC!K:K),"-")</f>
        <v>-</v>
      </c>
      <c r="I932" s="1" t="str">
        <f>IFERROR(_xlfn.XLOOKUP($C932,EURO!J:J,EURO!K:K),"-")</f>
        <v>-</v>
      </c>
      <c r="J932" s="1" t="str">
        <f>IFERROR(_xlfn.XLOOKUP($C932,Other!J:J,Other!K:K),"-")</f>
        <v>-</v>
      </c>
      <c r="K932" s="1" t="str">
        <f>IFERROR(_xlfn.XLOOKUP($C932,Premier!J:J,Premier!K:K),"-")</f>
        <v>-</v>
      </c>
      <c r="L932" s="1" t="str">
        <f>IFERROR(_xlfn.XLOOKUP($C932,LaLiga!K:K,LaLiga!L:L),"-")</f>
        <v>-</v>
      </c>
      <c r="M932" s="1" t="str">
        <f>IFERROR(_xlfn.XLOOKUP($C932,SerieA!J:J,SerieA!K:K),"-")</f>
        <v>-</v>
      </c>
    </row>
    <row r="933" spans="1:13" x14ac:dyDescent="0.35">
      <c r="A933" s="3">
        <f t="shared" si="52"/>
        <v>46199</v>
      </c>
      <c r="B933" s="5">
        <f t="shared" si="54"/>
        <v>5</v>
      </c>
      <c r="C933" s="9">
        <f t="shared" si="53"/>
        <v>932</v>
      </c>
      <c r="D933" s="6" t="str" cm="1">
        <f t="array" ref="D933">IFERROR(INDEX(F933:M933, MATCH(TRUE, F933:M933&lt;&gt;"-",0)),"")</f>
        <v/>
      </c>
      <c r="E933" s="6" t="str">
        <f t="shared" si="55"/>
        <v/>
      </c>
      <c r="F933" s="1" t="str">
        <f>IFERROR(_xlfn.XLOOKUP(C933,Champions!J:J,Champions!K:K),"-")</f>
        <v>-</v>
      </c>
      <c r="G933" s="1" t="str">
        <f>IFERROR(_xlfn.XLOOKUP($C933,EuropaL!J:J,EuropaL!K:K),"-")</f>
        <v>-</v>
      </c>
      <c r="H933" s="1" t="str">
        <f>IFERROR(_xlfn.XLOOKUP($C933,WC!J:J,WC!K:K),"-")</f>
        <v>-</v>
      </c>
      <c r="I933" s="1" t="str">
        <f>IFERROR(_xlfn.XLOOKUP($C933,EURO!J:J,EURO!K:K),"-")</f>
        <v>-</v>
      </c>
      <c r="J933" s="1" t="str">
        <f>IFERROR(_xlfn.XLOOKUP($C933,Other!J:J,Other!K:K),"-")</f>
        <v>-</v>
      </c>
      <c r="K933" s="1" t="str">
        <f>IFERROR(_xlfn.XLOOKUP($C933,Premier!J:J,Premier!K:K),"-")</f>
        <v>-</v>
      </c>
      <c r="L933" s="1" t="str">
        <f>IFERROR(_xlfn.XLOOKUP($C933,LaLiga!K:K,LaLiga!L:L),"-")</f>
        <v>-</v>
      </c>
      <c r="M933" s="1" t="str">
        <f>IFERROR(_xlfn.XLOOKUP($C933,SerieA!J:J,SerieA!K:K),"-")</f>
        <v>-</v>
      </c>
    </row>
    <row r="934" spans="1:13" x14ac:dyDescent="0.35">
      <c r="A934" s="3">
        <f t="shared" si="52"/>
        <v>46200</v>
      </c>
      <c r="B934" s="5">
        <f t="shared" si="54"/>
        <v>6</v>
      </c>
      <c r="C934" s="9">
        <f t="shared" si="53"/>
        <v>933</v>
      </c>
      <c r="D934" s="6" t="str" cm="1">
        <f t="array" ref="D934">IFERROR(INDEX(F934:M934, MATCH(TRUE, F934:M934&lt;&gt;"-",0)),"")</f>
        <v/>
      </c>
      <c r="E934" s="6" t="str">
        <f t="shared" si="55"/>
        <v/>
      </c>
      <c r="F934" s="1" t="str">
        <f>IFERROR(_xlfn.XLOOKUP(C934,Champions!J:J,Champions!K:K),"-")</f>
        <v>-</v>
      </c>
      <c r="G934" s="1" t="str">
        <f>IFERROR(_xlfn.XLOOKUP($C934,EuropaL!J:J,EuropaL!K:K),"-")</f>
        <v>-</v>
      </c>
      <c r="H934" s="1" t="str">
        <f>IFERROR(_xlfn.XLOOKUP($C934,WC!J:J,WC!K:K),"-")</f>
        <v>-</v>
      </c>
      <c r="I934" s="1" t="str">
        <f>IFERROR(_xlfn.XLOOKUP($C934,EURO!J:J,EURO!K:K),"-")</f>
        <v>-</v>
      </c>
      <c r="J934" s="1" t="str">
        <f>IFERROR(_xlfn.XLOOKUP($C934,Other!J:J,Other!K:K),"-")</f>
        <v>-</v>
      </c>
      <c r="K934" s="1" t="str">
        <f>IFERROR(_xlfn.XLOOKUP($C934,Premier!J:J,Premier!K:K),"-")</f>
        <v>-</v>
      </c>
      <c r="L934" s="1" t="str">
        <f>IFERROR(_xlfn.XLOOKUP($C934,LaLiga!K:K,LaLiga!L:L),"-")</f>
        <v>-</v>
      </c>
      <c r="M934" s="1" t="str">
        <f>IFERROR(_xlfn.XLOOKUP($C934,SerieA!J:J,SerieA!K:K),"-")</f>
        <v>-</v>
      </c>
    </row>
    <row r="935" spans="1:13" x14ac:dyDescent="0.35">
      <c r="A935" s="3">
        <f t="shared" si="52"/>
        <v>46201</v>
      </c>
      <c r="B935" s="5">
        <f t="shared" si="54"/>
        <v>7</v>
      </c>
      <c r="C935" s="9">
        <f t="shared" si="53"/>
        <v>934</v>
      </c>
      <c r="D935" s="6" t="str" cm="1">
        <f t="array" ref="D935">IFERROR(INDEX(F935:M935, MATCH(TRUE, F935:M935&lt;&gt;"-",0)),"")</f>
        <v/>
      </c>
      <c r="E935" s="6" t="str">
        <f t="shared" si="55"/>
        <v/>
      </c>
      <c r="F935" s="1" t="str">
        <f>IFERROR(_xlfn.XLOOKUP(C935,Champions!J:J,Champions!K:K),"-")</f>
        <v>-</v>
      </c>
      <c r="G935" s="1" t="str">
        <f>IFERROR(_xlfn.XLOOKUP($C935,EuropaL!J:J,EuropaL!K:K),"-")</f>
        <v>-</v>
      </c>
      <c r="H935" s="1" t="str">
        <f>IFERROR(_xlfn.XLOOKUP($C935,WC!J:J,WC!K:K),"-")</f>
        <v>-</v>
      </c>
      <c r="I935" s="1" t="str">
        <f>IFERROR(_xlfn.XLOOKUP($C935,EURO!J:J,EURO!K:K),"-")</f>
        <v>-</v>
      </c>
      <c r="J935" s="1" t="str">
        <f>IFERROR(_xlfn.XLOOKUP($C935,Other!J:J,Other!K:K),"-")</f>
        <v>-</v>
      </c>
      <c r="K935" s="1" t="str">
        <f>IFERROR(_xlfn.XLOOKUP($C935,Premier!J:J,Premier!K:K),"-")</f>
        <v>-</v>
      </c>
      <c r="L935" s="1" t="str">
        <f>IFERROR(_xlfn.XLOOKUP($C935,LaLiga!K:K,LaLiga!L:L),"-")</f>
        <v>-</v>
      </c>
      <c r="M935" s="1" t="str">
        <f>IFERROR(_xlfn.XLOOKUP($C935,SerieA!J:J,SerieA!K:K),"-")</f>
        <v>-</v>
      </c>
    </row>
    <row r="936" spans="1:13" x14ac:dyDescent="0.35">
      <c r="A936" s="3">
        <f t="shared" si="52"/>
        <v>46202</v>
      </c>
      <c r="B936" s="5">
        <f t="shared" si="54"/>
        <v>1</v>
      </c>
      <c r="C936" s="9">
        <f t="shared" si="53"/>
        <v>935</v>
      </c>
      <c r="D936" s="6" t="str" cm="1">
        <f t="array" ref="D936">IFERROR(INDEX(F936:M936, MATCH(TRUE, F936:M936&lt;&gt;"-",0)),"")</f>
        <v/>
      </c>
      <c r="E936" s="6" t="str">
        <f t="shared" si="55"/>
        <v/>
      </c>
      <c r="F936" s="1" t="str">
        <f>IFERROR(_xlfn.XLOOKUP(C936,Champions!J:J,Champions!K:K),"-")</f>
        <v>-</v>
      </c>
      <c r="G936" s="1" t="str">
        <f>IFERROR(_xlfn.XLOOKUP($C936,EuropaL!J:J,EuropaL!K:K),"-")</f>
        <v>-</v>
      </c>
      <c r="H936" s="1" t="str">
        <f>IFERROR(_xlfn.XLOOKUP($C936,WC!J:J,WC!K:K),"-")</f>
        <v>-</v>
      </c>
      <c r="I936" s="1" t="str">
        <f>IFERROR(_xlfn.XLOOKUP($C936,EURO!J:J,EURO!K:K),"-")</f>
        <v>-</v>
      </c>
      <c r="J936" s="1" t="str">
        <f>IFERROR(_xlfn.XLOOKUP($C936,Other!J:J,Other!K:K),"-")</f>
        <v>-</v>
      </c>
      <c r="K936" s="1" t="str">
        <f>IFERROR(_xlfn.XLOOKUP($C936,Premier!J:J,Premier!K:K),"-")</f>
        <v>-</v>
      </c>
      <c r="L936" s="1" t="str">
        <f>IFERROR(_xlfn.XLOOKUP($C936,LaLiga!K:K,LaLiga!L:L),"-")</f>
        <v>-</v>
      </c>
      <c r="M936" s="1" t="str">
        <f>IFERROR(_xlfn.XLOOKUP($C936,SerieA!J:J,SerieA!K:K),"-")</f>
        <v>-</v>
      </c>
    </row>
    <row r="937" spans="1:13" x14ac:dyDescent="0.35">
      <c r="A937" s="3">
        <f t="shared" si="52"/>
        <v>46203</v>
      </c>
      <c r="B937" s="5">
        <f t="shared" si="54"/>
        <v>2</v>
      </c>
      <c r="C937" s="9">
        <f t="shared" si="53"/>
        <v>936</v>
      </c>
      <c r="D937" s="6" t="str" cm="1">
        <f t="array" ref="D937">IFERROR(INDEX(F937:M937, MATCH(TRUE, F937:M937&lt;&gt;"-",0)),"")</f>
        <v/>
      </c>
      <c r="E937" s="6" t="str">
        <f t="shared" si="55"/>
        <v/>
      </c>
      <c r="F937" s="1" t="str">
        <f>IFERROR(_xlfn.XLOOKUP(C937,Champions!J:J,Champions!K:K),"-")</f>
        <v>-</v>
      </c>
      <c r="G937" s="1" t="str">
        <f>IFERROR(_xlfn.XLOOKUP($C937,EuropaL!J:J,EuropaL!K:K),"-")</f>
        <v>-</v>
      </c>
      <c r="H937" s="1" t="str">
        <f>IFERROR(_xlfn.XLOOKUP($C937,WC!J:J,WC!K:K),"-")</f>
        <v>-</v>
      </c>
      <c r="I937" s="1" t="str">
        <f>IFERROR(_xlfn.XLOOKUP($C937,EURO!J:J,EURO!K:K),"-")</f>
        <v>-</v>
      </c>
      <c r="J937" s="1" t="str">
        <f>IFERROR(_xlfn.XLOOKUP($C937,Other!J:J,Other!K:K),"-")</f>
        <v>-</v>
      </c>
      <c r="K937" s="1" t="str">
        <f>IFERROR(_xlfn.XLOOKUP($C937,Premier!J:J,Premier!K:K),"-")</f>
        <v>-</v>
      </c>
      <c r="L937" s="1" t="str">
        <f>IFERROR(_xlfn.XLOOKUP($C937,LaLiga!K:K,LaLiga!L:L),"-")</f>
        <v>-</v>
      </c>
      <c r="M937" s="1" t="str">
        <f>IFERROR(_xlfn.XLOOKUP($C937,SerieA!J:J,SerieA!K:K),"-")</f>
        <v>-</v>
      </c>
    </row>
    <row r="938" spans="1:13" x14ac:dyDescent="0.35">
      <c r="A938" s="3">
        <f t="shared" si="52"/>
        <v>46204</v>
      </c>
      <c r="B938" s="5">
        <f t="shared" si="54"/>
        <v>3</v>
      </c>
      <c r="C938" s="9">
        <f t="shared" si="53"/>
        <v>937</v>
      </c>
      <c r="D938" s="6" t="str" cm="1">
        <f t="array" ref="D938">IFERROR(INDEX(F938:M938, MATCH(TRUE, F938:M938&lt;&gt;"-",0)),"")</f>
        <v/>
      </c>
      <c r="E938" s="6" t="str">
        <f t="shared" si="55"/>
        <v/>
      </c>
      <c r="F938" s="1" t="str">
        <f>IFERROR(_xlfn.XLOOKUP(C938,Champions!J:J,Champions!K:K),"-")</f>
        <v>-</v>
      </c>
      <c r="G938" s="1" t="str">
        <f>IFERROR(_xlfn.XLOOKUP($C938,EuropaL!J:J,EuropaL!K:K),"-")</f>
        <v>-</v>
      </c>
      <c r="H938" s="1" t="str">
        <f>IFERROR(_xlfn.XLOOKUP($C938,WC!J:J,WC!K:K),"-")</f>
        <v>-</v>
      </c>
      <c r="I938" s="1" t="str">
        <f>IFERROR(_xlfn.XLOOKUP($C938,EURO!J:J,EURO!K:K),"-")</f>
        <v>-</v>
      </c>
      <c r="J938" s="1" t="str">
        <f>IFERROR(_xlfn.XLOOKUP($C938,Other!J:J,Other!K:K),"-")</f>
        <v>-</v>
      </c>
      <c r="K938" s="1" t="str">
        <f>IFERROR(_xlfn.XLOOKUP($C938,Premier!J:J,Premier!K:K),"-")</f>
        <v>-</v>
      </c>
      <c r="L938" s="1" t="str">
        <f>IFERROR(_xlfn.XLOOKUP($C938,LaLiga!K:K,LaLiga!L:L),"-")</f>
        <v>-</v>
      </c>
      <c r="M938" s="1" t="str">
        <f>IFERROR(_xlfn.XLOOKUP($C938,SerieA!J:J,SerieA!K:K),"-")</f>
        <v>-</v>
      </c>
    </row>
    <row r="939" spans="1:13" x14ac:dyDescent="0.35">
      <c r="A939" s="3">
        <f t="shared" si="52"/>
        <v>46205</v>
      </c>
      <c r="B939" s="5">
        <f t="shared" si="54"/>
        <v>4</v>
      </c>
      <c r="C939" s="9">
        <f t="shared" si="53"/>
        <v>938</v>
      </c>
      <c r="D939" s="6" t="str" cm="1">
        <f t="array" ref="D939">IFERROR(INDEX(F939:M939, MATCH(TRUE, F939:M939&lt;&gt;"-",0)),"")</f>
        <v/>
      </c>
      <c r="E939" s="6" t="str">
        <f t="shared" si="55"/>
        <v/>
      </c>
      <c r="F939" s="1" t="str">
        <f>IFERROR(_xlfn.XLOOKUP(C939,Champions!J:J,Champions!K:K),"-")</f>
        <v>-</v>
      </c>
      <c r="G939" s="1" t="str">
        <f>IFERROR(_xlfn.XLOOKUP($C939,EuropaL!J:J,EuropaL!K:K),"-")</f>
        <v>-</v>
      </c>
      <c r="H939" s="1" t="str">
        <f>IFERROR(_xlfn.XLOOKUP($C939,WC!J:J,WC!K:K),"-")</f>
        <v>-</v>
      </c>
      <c r="I939" s="1" t="str">
        <f>IFERROR(_xlfn.XLOOKUP($C939,EURO!J:J,EURO!K:K),"-")</f>
        <v>-</v>
      </c>
      <c r="J939" s="1" t="str">
        <f>IFERROR(_xlfn.XLOOKUP($C939,Other!J:J,Other!K:K),"-")</f>
        <v>-</v>
      </c>
      <c r="K939" s="1" t="str">
        <f>IFERROR(_xlfn.XLOOKUP($C939,Premier!J:J,Premier!K:K),"-")</f>
        <v>-</v>
      </c>
      <c r="L939" s="1" t="str">
        <f>IFERROR(_xlfn.XLOOKUP($C939,LaLiga!K:K,LaLiga!L:L),"-")</f>
        <v>-</v>
      </c>
      <c r="M939" s="1" t="str">
        <f>IFERROR(_xlfn.XLOOKUP($C939,SerieA!J:J,SerieA!K:K),"-")</f>
        <v>-</v>
      </c>
    </row>
    <row r="940" spans="1:13" x14ac:dyDescent="0.35">
      <c r="A940" s="3">
        <f t="shared" si="52"/>
        <v>46206</v>
      </c>
      <c r="B940" s="5">
        <f t="shared" si="54"/>
        <v>5</v>
      </c>
      <c r="C940" s="9">
        <f t="shared" si="53"/>
        <v>939</v>
      </c>
      <c r="D940" s="6" t="str" cm="1">
        <f t="array" ref="D940">IFERROR(INDEX(F940:M940, MATCH(TRUE, F940:M940&lt;&gt;"-",0)),"")</f>
        <v/>
      </c>
      <c r="E940" s="6" t="str">
        <f t="shared" si="55"/>
        <v/>
      </c>
      <c r="F940" s="1" t="str">
        <f>IFERROR(_xlfn.XLOOKUP(C940,Champions!J:J,Champions!K:K),"-")</f>
        <v>-</v>
      </c>
      <c r="G940" s="1" t="str">
        <f>IFERROR(_xlfn.XLOOKUP($C940,EuropaL!J:J,EuropaL!K:K),"-")</f>
        <v>-</v>
      </c>
      <c r="H940" s="1" t="str">
        <f>IFERROR(_xlfn.XLOOKUP($C940,WC!J:J,WC!K:K),"-")</f>
        <v>-</v>
      </c>
      <c r="I940" s="1" t="str">
        <f>IFERROR(_xlfn.XLOOKUP($C940,EURO!J:J,EURO!K:K),"-")</f>
        <v>-</v>
      </c>
      <c r="J940" s="1" t="str">
        <f>IFERROR(_xlfn.XLOOKUP($C940,Other!J:J,Other!K:K),"-")</f>
        <v>-</v>
      </c>
      <c r="K940" s="1" t="str">
        <f>IFERROR(_xlfn.XLOOKUP($C940,Premier!J:J,Premier!K:K),"-")</f>
        <v>-</v>
      </c>
      <c r="L940" s="1" t="str">
        <f>IFERROR(_xlfn.XLOOKUP($C940,LaLiga!K:K,LaLiga!L:L),"-")</f>
        <v>-</v>
      </c>
      <c r="M940" s="1" t="str">
        <f>IFERROR(_xlfn.XLOOKUP($C940,SerieA!J:J,SerieA!K:K),"-")</f>
        <v>-</v>
      </c>
    </row>
    <row r="941" spans="1:13" x14ac:dyDescent="0.35">
      <c r="A941" s="3">
        <f t="shared" si="52"/>
        <v>46207</v>
      </c>
      <c r="B941" s="5">
        <f t="shared" si="54"/>
        <v>6</v>
      </c>
      <c r="C941" s="9">
        <f t="shared" si="53"/>
        <v>940</v>
      </c>
      <c r="D941" s="6" t="str" cm="1">
        <f t="array" ref="D941">IFERROR(INDEX(F941:M941, MATCH(TRUE, F941:M941&lt;&gt;"-",0)),"")</f>
        <v/>
      </c>
      <c r="E941" s="6" t="str">
        <f t="shared" si="55"/>
        <v/>
      </c>
      <c r="F941" s="1" t="str">
        <f>IFERROR(_xlfn.XLOOKUP(C941,Champions!J:J,Champions!K:K),"-")</f>
        <v>-</v>
      </c>
      <c r="G941" s="1" t="str">
        <f>IFERROR(_xlfn.XLOOKUP($C941,EuropaL!J:J,EuropaL!K:K),"-")</f>
        <v>-</v>
      </c>
      <c r="H941" s="1" t="str">
        <f>IFERROR(_xlfn.XLOOKUP($C941,WC!J:J,WC!K:K),"-")</f>
        <v>-</v>
      </c>
      <c r="I941" s="1" t="str">
        <f>IFERROR(_xlfn.XLOOKUP($C941,EURO!J:J,EURO!K:K),"-")</f>
        <v>-</v>
      </c>
      <c r="J941" s="1" t="str">
        <f>IFERROR(_xlfn.XLOOKUP($C941,Other!J:J,Other!K:K),"-")</f>
        <v>-</v>
      </c>
      <c r="K941" s="1" t="str">
        <f>IFERROR(_xlfn.XLOOKUP($C941,Premier!J:J,Premier!K:K),"-")</f>
        <v>-</v>
      </c>
      <c r="L941" s="1" t="str">
        <f>IFERROR(_xlfn.XLOOKUP($C941,LaLiga!K:K,LaLiga!L:L),"-")</f>
        <v>-</v>
      </c>
      <c r="M941" s="1" t="str">
        <f>IFERROR(_xlfn.XLOOKUP($C941,SerieA!J:J,SerieA!K:K),"-")</f>
        <v>-</v>
      </c>
    </row>
    <row r="942" spans="1:13" x14ac:dyDescent="0.35">
      <c r="A942" s="3">
        <f t="shared" ref="A942:A1005" si="56">A941+1</f>
        <v>46208</v>
      </c>
      <c r="B942" s="5">
        <f t="shared" si="54"/>
        <v>7</v>
      </c>
      <c r="C942" s="9">
        <f t="shared" ref="C942:C1005" si="57">C941+1</f>
        <v>941</v>
      </c>
      <c r="D942" s="6" t="str" cm="1">
        <f t="array" ref="D942">IFERROR(INDEX(F942:M942, MATCH(TRUE, F942:M942&lt;&gt;"-",0)),"")</f>
        <v/>
      </c>
      <c r="E942" s="6" t="str">
        <f t="shared" si="55"/>
        <v/>
      </c>
      <c r="F942" s="1" t="str">
        <f>IFERROR(_xlfn.XLOOKUP(C942,Champions!J:J,Champions!K:K),"-")</f>
        <v>-</v>
      </c>
      <c r="G942" s="1" t="str">
        <f>IFERROR(_xlfn.XLOOKUP($C942,EuropaL!J:J,EuropaL!K:K),"-")</f>
        <v>-</v>
      </c>
      <c r="H942" s="1" t="str">
        <f>IFERROR(_xlfn.XLOOKUP($C942,WC!J:J,WC!K:K),"-")</f>
        <v>-</v>
      </c>
      <c r="I942" s="1" t="str">
        <f>IFERROR(_xlfn.XLOOKUP($C942,EURO!J:J,EURO!K:K),"-")</f>
        <v>-</v>
      </c>
      <c r="J942" s="1" t="str">
        <f>IFERROR(_xlfn.XLOOKUP($C942,Other!J:J,Other!K:K),"-")</f>
        <v>-</v>
      </c>
      <c r="K942" s="1" t="str">
        <f>IFERROR(_xlfn.XLOOKUP($C942,Premier!J:J,Premier!K:K),"-")</f>
        <v>-</v>
      </c>
      <c r="L942" s="1" t="str">
        <f>IFERROR(_xlfn.XLOOKUP($C942,LaLiga!K:K,LaLiga!L:L),"-")</f>
        <v>-</v>
      </c>
      <c r="M942" s="1" t="str">
        <f>IFERROR(_xlfn.XLOOKUP($C942,SerieA!J:J,SerieA!K:K),"-")</f>
        <v>-</v>
      </c>
    </row>
    <row r="943" spans="1:13" x14ac:dyDescent="0.35">
      <c r="A943" s="3">
        <f t="shared" si="56"/>
        <v>46209</v>
      </c>
      <c r="B943" s="5">
        <f t="shared" si="54"/>
        <v>1</v>
      </c>
      <c r="C943" s="9">
        <f t="shared" si="57"/>
        <v>942</v>
      </c>
      <c r="D943" s="6" t="str" cm="1">
        <f t="array" ref="D943">IFERROR(INDEX(F943:M943, MATCH(TRUE, F943:M943&lt;&gt;"-",0)),"")</f>
        <v/>
      </c>
      <c r="E943" s="6" t="str">
        <f t="shared" si="55"/>
        <v/>
      </c>
      <c r="F943" s="1" t="str">
        <f>IFERROR(_xlfn.XLOOKUP(C943,Champions!J:J,Champions!K:K),"-")</f>
        <v>-</v>
      </c>
      <c r="G943" s="1" t="str">
        <f>IFERROR(_xlfn.XLOOKUP($C943,EuropaL!J:J,EuropaL!K:K),"-")</f>
        <v>-</v>
      </c>
      <c r="H943" s="1" t="str">
        <f>IFERROR(_xlfn.XLOOKUP($C943,WC!J:J,WC!K:K),"-")</f>
        <v>-</v>
      </c>
      <c r="I943" s="1" t="str">
        <f>IFERROR(_xlfn.XLOOKUP($C943,EURO!J:J,EURO!K:K),"-")</f>
        <v>-</v>
      </c>
      <c r="J943" s="1" t="str">
        <f>IFERROR(_xlfn.XLOOKUP($C943,Other!J:J,Other!K:K),"-")</f>
        <v>-</v>
      </c>
      <c r="K943" s="1" t="str">
        <f>IFERROR(_xlfn.XLOOKUP($C943,Premier!J:J,Premier!K:K),"-")</f>
        <v>-</v>
      </c>
      <c r="L943" s="1" t="str">
        <f>IFERROR(_xlfn.XLOOKUP($C943,LaLiga!K:K,LaLiga!L:L),"-")</f>
        <v>-</v>
      </c>
      <c r="M943" s="1" t="str">
        <f>IFERROR(_xlfn.XLOOKUP($C943,SerieA!J:J,SerieA!K:K),"-")</f>
        <v>-</v>
      </c>
    </row>
    <row r="944" spans="1:13" x14ac:dyDescent="0.35">
      <c r="A944" s="3">
        <f t="shared" si="56"/>
        <v>46210</v>
      </c>
      <c r="B944" s="5">
        <f t="shared" si="54"/>
        <v>2</v>
      </c>
      <c r="C944" s="9">
        <f t="shared" si="57"/>
        <v>943</v>
      </c>
      <c r="D944" s="6" t="str" cm="1">
        <f t="array" ref="D944">IFERROR(INDEX(F944:M944, MATCH(TRUE, F944:M944&lt;&gt;"-",0)),"")</f>
        <v/>
      </c>
      <c r="E944" s="6" t="str">
        <f t="shared" si="55"/>
        <v/>
      </c>
      <c r="F944" s="1" t="str">
        <f>IFERROR(_xlfn.XLOOKUP(C944,Champions!J:J,Champions!K:K),"-")</f>
        <v>-</v>
      </c>
      <c r="G944" s="1" t="str">
        <f>IFERROR(_xlfn.XLOOKUP($C944,EuropaL!J:J,EuropaL!K:K),"-")</f>
        <v>-</v>
      </c>
      <c r="H944" s="1" t="str">
        <f>IFERROR(_xlfn.XLOOKUP($C944,WC!J:J,WC!K:K),"-")</f>
        <v>-</v>
      </c>
      <c r="I944" s="1" t="str">
        <f>IFERROR(_xlfn.XLOOKUP($C944,EURO!J:J,EURO!K:K),"-")</f>
        <v>-</v>
      </c>
      <c r="J944" s="1" t="str">
        <f>IFERROR(_xlfn.XLOOKUP($C944,Other!J:J,Other!K:K),"-")</f>
        <v>-</v>
      </c>
      <c r="K944" s="1" t="str">
        <f>IFERROR(_xlfn.XLOOKUP($C944,Premier!J:J,Premier!K:K),"-")</f>
        <v>-</v>
      </c>
      <c r="L944" s="1" t="str">
        <f>IFERROR(_xlfn.XLOOKUP($C944,LaLiga!K:K,LaLiga!L:L),"-")</f>
        <v>-</v>
      </c>
      <c r="M944" s="1" t="str">
        <f>IFERROR(_xlfn.XLOOKUP($C944,SerieA!J:J,SerieA!K:K),"-")</f>
        <v>-</v>
      </c>
    </row>
    <row r="945" spans="1:13" x14ac:dyDescent="0.35">
      <c r="A945" s="3">
        <f t="shared" si="56"/>
        <v>46211</v>
      </c>
      <c r="B945" s="5">
        <f t="shared" si="54"/>
        <v>3</v>
      </c>
      <c r="C945" s="9">
        <f t="shared" si="57"/>
        <v>944</v>
      </c>
      <c r="D945" s="6" t="str" cm="1">
        <f t="array" ref="D945">IFERROR(INDEX(F945:M945, MATCH(TRUE, F945:M945&lt;&gt;"-",0)),"")</f>
        <v/>
      </c>
      <c r="E945" s="6" t="str">
        <f t="shared" si="55"/>
        <v/>
      </c>
      <c r="F945" s="1" t="str">
        <f>IFERROR(_xlfn.XLOOKUP(C945,Champions!J:J,Champions!K:K),"-")</f>
        <v>-</v>
      </c>
      <c r="G945" s="1" t="str">
        <f>IFERROR(_xlfn.XLOOKUP($C945,EuropaL!J:J,EuropaL!K:K),"-")</f>
        <v>-</v>
      </c>
      <c r="H945" s="1" t="str">
        <f>IFERROR(_xlfn.XLOOKUP($C945,WC!J:J,WC!K:K),"-")</f>
        <v>-</v>
      </c>
      <c r="I945" s="1" t="str">
        <f>IFERROR(_xlfn.XLOOKUP($C945,EURO!J:J,EURO!K:K),"-")</f>
        <v>-</v>
      </c>
      <c r="J945" s="1" t="str">
        <f>IFERROR(_xlfn.XLOOKUP($C945,Other!J:J,Other!K:K),"-")</f>
        <v>-</v>
      </c>
      <c r="K945" s="1" t="str">
        <f>IFERROR(_xlfn.XLOOKUP($C945,Premier!J:J,Premier!K:K),"-")</f>
        <v>-</v>
      </c>
      <c r="L945" s="1" t="str">
        <f>IFERROR(_xlfn.XLOOKUP($C945,LaLiga!K:K,LaLiga!L:L),"-")</f>
        <v>-</v>
      </c>
      <c r="M945" s="1" t="str">
        <f>IFERROR(_xlfn.XLOOKUP($C945,SerieA!J:J,SerieA!K:K),"-")</f>
        <v>-</v>
      </c>
    </row>
    <row r="946" spans="1:13" x14ac:dyDescent="0.35">
      <c r="A946" s="3">
        <f t="shared" si="56"/>
        <v>46212</v>
      </c>
      <c r="B946" s="5">
        <f t="shared" si="54"/>
        <v>4</v>
      </c>
      <c r="C946" s="9">
        <f t="shared" si="57"/>
        <v>945</v>
      </c>
      <c r="D946" s="6" t="str" cm="1">
        <f t="array" ref="D946">IFERROR(INDEX(F946:M946, MATCH(TRUE, F946:M946&lt;&gt;"-",0)),"")</f>
        <v/>
      </c>
      <c r="E946" s="6" t="str">
        <f t="shared" si="55"/>
        <v/>
      </c>
      <c r="F946" s="1" t="str">
        <f>IFERROR(_xlfn.XLOOKUP(C946,Champions!J:J,Champions!K:K),"-")</f>
        <v>-</v>
      </c>
      <c r="G946" s="1" t="str">
        <f>IFERROR(_xlfn.XLOOKUP($C946,EuropaL!J:J,EuropaL!K:K),"-")</f>
        <v>-</v>
      </c>
      <c r="H946" s="1" t="str">
        <f>IFERROR(_xlfn.XLOOKUP($C946,WC!J:J,WC!K:K),"-")</f>
        <v>-</v>
      </c>
      <c r="I946" s="1" t="str">
        <f>IFERROR(_xlfn.XLOOKUP($C946,EURO!J:J,EURO!K:K),"-")</f>
        <v>-</v>
      </c>
      <c r="J946" s="1" t="str">
        <f>IFERROR(_xlfn.XLOOKUP($C946,Other!J:J,Other!K:K),"-")</f>
        <v>-</v>
      </c>
      <c r="K946" s="1" t="str">
        <f>IFERROR(_xlfn.XLOOKUP($C946,Premier!J:J,Premier!K:K),"-")</f>
        <v>-</v>
      </c>
      <c r="L946" s="1" t="str">
        <f>IFERROR(_xlfn.XLOOKUP($C946,LaLiga!K:K,LaLiga!L:L),"-")</f>
        <v>-</v>
      </c>
      <c r="M946" s="1" t="str">
        <f>IFERROR(_xlfn.XLOOKUP($C946,SerieA!J:J,SerieA!K:K),"-")</f>
        <v>-</v>
      </c>
    </row>
    <row r="947" spans="1:13" x14ac:dyDescent="0.35">
      <c r="A947" s="3">
        <f t="shared" si="56"/>
        <v>46213</v>
      </c>
      <c r="B947" s="5">
        <f t="shared" si="54"/>
        <v>5</v>
      </c>
      <c r="C947" s="9">
        <f t="shared" si="57"/>
        <v>946</v>
      </c>
      <c r="D947" s="6" t="str" cm="1">
        <f t="array" ref="D947">IFERROR(INDEX(F947:M947, MATCH(TRUE, F947:M947&lt;&gt;"-",0)),"")</f>
        <v/>
      </c>
      <c r="E947" s="6" t="str">
        <f t="shared" si="55"/>
        <v/>
      </c>
      <c r="F947" s="1" t="str">
        <f>IFERROR(_xlfn.XLOOKUP(C947,Champions!J:J,Champions!K:K),"-")</f>
        <v>-</v>
      </c>
      <c r="G947" s="1" t="str">
        <f>IFERROR(_xlfn.XLOOKUP($C947,EuropaL!J:J,EuropaL!K:K),"-")</f>
        <v>-</v>
      </c>
      <c r="H947" s="1" t="str">
        <f>IFERROR(_xlfn.XLOOKUP($C947,WC!J:J,WC!K:K),"-")</f>
        <v>-</v>
      </c>
      <c r="I947" s="1" t="str">
        <f>IFERROR(_xlfn.XLOOKUP($C947,EURO!J:J,EURO!K:K),"-")</f>
        <v>-</v>
      </c>
      <c r="J947" s="1" t="str">
        <f>IFERROR(_xlfn.XLOOKUP($C947,Other!J:J,Other!K:K),"-")</f>
        <v>-</v>
      </c>
      <c r="K947" s="1" t="str">
        <f>IFERROR(_xlfn.XLOOKUP($C947,Premier!J:J,Premier!K:K),"-")</f>
        <v>-</v>
      </c>
      <c r="L947" s="1" t="str">
        <f>IFERROR(_xlfn.XLOOKUP($C947,LaLiga!K:K,LaLiga!L:L),"-")</f>
        <v>-</v>
      </c>
      <c r="M947" s="1" t="str">
        <f>IFERROR(_xlfn.XLOOKUP($C947,SerieA!J:J,SerieA!K:K),"-")</f>
        <v>-</v>
      </c>
    </row>
    <row r="948" spans="1:13" x14ac:dyDescent="0.35">
      <c r="A948" s="3">
        <f t="shared" si="56"/>
        <v>46214</v>
      </c>
      <c r="B948" s="5">
        <f t="shared" si="54"/>
        <v>6</v>
      </c>
      <c r="C948" s="9">
        <f t="shared" si="57"/>
        <v>947</v>
      </c>
      <c r="D948" s="6" t="str" cm="1">
        <f t="array" ref="D948">IFERROR(INDEX(F948:M948, MATCH(TRUE, F948:M948&lt;&gt;"-",0)),"")</f>
        <v/>
      </c>
      <c r="E948" s="6" t="str">
        <f t="shared" si="55"/>
        <v/>
      </c>
      <c r="F948" s="1" t="str">
        <f>IFERROR(_xlfn.XLOOKUP(C948,Champions!J:J,Champions!K:K),"-")</f>
        <v>-</v>
      </c>
      <c r="G948" s="1" t="str">
        <f>IFERROR(_xlfn.XLOOKUP($C948,EuropaL!J:J,EuropaL!K:K),"-")</f>
        <v>-</v>
      </c>
      <c r="H948" s="1" t="str">
        <f>IFERROR(_xlfn.XLOOKUP($C948,WC!J:J,WC!K:K),"-")</f>
        <v>-</v>
      </c>
      <c r="I948" s="1" t="str">
        <f>IFERROR(_xlfn.XLOOKUP($C948,EURO!J:J,EURO!K:K),"-")</f>
        <v>-</v>
      </c>
      <c r="J948" s="1" t="str">
        <f>IFERROR(_xlfn.XLOOKUP($C948,Other!J:J,Other!K:K),"-")</f>
        <v>-</v>
      </c>
      <c r="K948" s="1" t="str">
        <f>IFERROR(_xlfn.XLOOKUP($C948,Premier!J:J,Premier!K:K),"-")</f>
        <v>-</v>
      </c>
      <c r="L948" s="1" t="str">
        <f>IFERROR(_xlfn.XLOOKUP($C948,LaLiga!K:K,LaLiga!L:L),"-")</f>
        <v>-</v>
      </c>
      <c r="M948" s="1" t="str">
        <f>IFERROR(_xlfn.XLOOKUP($C948,SerieA!J:J,SerieA!K:K),"-")</f>
        <v>-</v>
      </c>
    </row>
    <row r="949" spans="1:13" x14ac:dyDescent="0.35">
      <c r="A949" s="3">
        <f t="shared" si="56"/>
        <v>46215</v>
      </c>
      <c r="B949" s="5">
        <f t="shared" si="54"/>
        <v>7</v>
      </c>
      <c r="C949" s="9">
        <f t="shared" si="57"/>
        <v>948</v>
      </c>
      <c r="D949" s="6" t="str" cm="1">
        <f t="array" ref="D949">IFERROR(INDEX(F949:M949, MATCH(TRUE, F949:M949&lt;&gt;"-",0)),"")</f>
        <v/>
      </c>
      <c r="E949" s="6" t="str">
        <f t="shared" si="55"/>
        <v/>
      </c>
      <c r="F949" s="1" t="str">
        <f>IFERROR(_xlfn.XLOOKUP(C949,Champions!J:J,Champions!K:K),"-")</f>
        <v>-</v>
      </c>
      <c r="G949" s="1" t="str">
        <f>IFERROR(_xlfn.XLOOKUP($C949,EuropaL!J:J,EuropaL!K:K),"-")</f>
        <v>-</v>
      </c>
      <c r="H949" s="1" t="str">
        <f>IFERROR(_xlfn.XLOOKUP($C949,WC!J:J,WC!K:K),"-")</f>
        <v>-</v>
      </c>
      <c r="I949" s="1" t="str">
        <f>IFERROR(_xlfn.XLOOKUP($C949,EURO!J:J,EURO!K:K),"-")</f>
        <v>-</v>
      </c>
      <c r="J949" s="1" t="str">
        <f>IFERROR(_xlfn.XLOOKUP($C949,Other!J:J,Other!K:K),"-")</f>
        <v>-</v>
      </c>
      <c r="K949" s="1" t="str">
        <f>IFERROR(_xlfn.XLOOKUP($C949,Premier!J:J,Premier!K:K),"-")</f>
        <v>-</v>
      </c>
      <c r="L949" s="1" t="str">
        <f>IFERROR(_xlfn.XLOOKUP($C949,LaLiga!K:K,LaLiga!L:L),"-")</f>
        <v>-</v>
      </c>
      <c r="M949" s="1" t="str">
        <f>IFERROR(_xlfn.XLOOKUP($C949,SerieA!J:J,SerieA!K:K),"-")</f>
        <v>-</v>
      </c>
    </row>
    <row r="950" spans="1:13" x14ac:dyDescent="0.35">
      <c r="A950" s="3">
        <f t="shared" si="56"/>
        <v>46216</v>
      </c>
      <c r="B950" s="5">
        <f t="shared" si="54"/>
        <v>1</v>
      </c>
      <c r="C950" s="9">
        <f t="shared" si="57"/>
        <v>949</v>
      </c>
      <c r="D950" s="6" t="str" cm="1">
        <f t="array" ref="D950">IFERROR(INDEX(F950:M950, MATCH(TRUE, F950:M950&lt;&gt;"-",0)),"")</f>
        <v/>
      </c>
      <c r="E950" s="6" t="str">
        <f t="shared" si="55"/>
        <v/>
      </c>
      <c r="F950" s="1" t="str">
        <f>IFERROR(_xlfn.XLOOKUP(C950,Champions!J:J,Champions!K:K),"-")</f>
        <v>-</v>
      </c>
      <c r="G950" s="1" t="str">
        <f>IFERROR(_xlfn.XLOOKUP($C950,EuropaL!J:J,EuropaL!K:K),"-")</f>
        <v>-</v>
      </c>
      <c r="H950" s="1" t="str">
        <f>IFERROR(_xlfn.XLOOKUP($C950,WC!J:J,WC!K:K),"-")</f>
        <v>-</v>
      </c>
      <c r="I950" s="1" t="str">
        <f>IFERROR(_xlfn.XLOOKUP($C950,EURO!J:J,EURO!K:K),"-")</f>
        <v>-</v>
      </c>
      <c r="J950" s="1" t="str">
        <f>IFERROR(_xlfn.XLOOKUP($C950,Other!J:J,Other!K:K),"-")</f>
        <v>-</v>
      </c>
      <c r="K950" s="1" t="str">
        <f>IFERROR(_xlfn.XLOOKUP($C950,Premier!J:J,Premier!K:K),"-")</f>
        <v>-</v>
      </c>
      <c r="L950" s="1" t="str">
        <f>IFERROR(_xlfn.XLOOKUP($C950,LaLiga!K:K,LaLiga!L:L),"-")</f>
        <v>-</v>
      </c>
      <c r="M950" s="1" t="str">
        <f>IFERROR(_xlfn.XLOOKUP($C950,SerieA!J:J,SerieA!K:K),"-")</f>
        <v>-</v>
      </c>
    </row>
    <row r="951" spans="1:13" x14ac:dyDescent="0.35">
      <c r="A951" s="3">
        <f t="shared" si="56"/>
        <v>46217</v>
      </c>
      <c r="B951" s="5">
        <f t="shared" si="54"/>
        <v>2</v>
      </c>
      <c r="C951" s="9">
        <f t="shared" si="57"/>
        <v>950</v>
      </c>
      <c r="D951" s="6" t="str" cm="1">
        <f t="array" ref="D951">IFERROR(INDEX(F951:M951, MATCH(TRUE, F951:M951&lt;&gt;"-",0)),"")</f>
        <v/>
      </c>
      <c r="E951" s="6" t="str">
        <f t="shared" si="55"/>
        <v/>
      </c>
      <c r="F951" s="1" t="str">
        <f>IFERROR(_xlfn.XLOOKUP(C951,Champions!J:J,Champions!K:K),"-")</f>
        <v>-</v>
      </c>
      <c r="G951" s="1" t="str">
        <f>IFERROR(_xlfn.XLOOKUP($C951,EuropaL!J:J,EuropaL!K:K),"-")</f>
        <v>-</v>
      </c>
      <c r="H951" s="1" t="str">
        <f>IFERROR(_xlfn.XLOOKUP($C951,WC!J:J,WC!K:K),"-")</f>
        <v>-</v>
      </c>
      <c r="I951" s="1" t="str">
        <f>IFERROR(_xlfn.XLOOKUP($C951,EURO!J:J,EURO!K:K),"-")</f>
        <v>-</v>
      </c>
      <c r="J951" s="1" t="str">
        <f>IFERROR(_xlfn.XLOOKUP($C951,Other!J:J,Other!K:K),"-")</f>
        <v>-</v>
      </c>
      <c r="K951" s="1" t="str">
        <f>IFERROR(_xlfn.XLOOKUP($C951,Premier!J:J,Premier!K:K),"-")</f>
        <v>-</v>
      </c>
      <c r="L951" s="1" t="str">
        <f>IFERROR(_xlfn.XLOOKUP($C951,LaLiga!K:K,LaLiga!L:L),"-")</f>
        <v>-</v>
      </c>
      <c r="M951" s="1" t="str">
        <f>IFERROR(_xlfn.XLOOKUP($C951,SerieA!J:J,SerieA!K:K),"-")</f>
        <v>-</v>
      </c>
    </row>
    <row r="952" spans="1:13" x14ac:dyDescent="0.35">
      <c r="A952" s="3">
        <f t="shared" si="56"/>
        <v>46218</v>
      </c>
      <c r="B952" s="5">
        <f t="shared" si="54"/>
        <v>3</v>
      </c>
      <c r="C952" s="9">
        <f t="shared" si="57"/>
        <v>951</v>
      </c>
      <c r="D952" s="6" t="str" cm="1">
        <f t="array" ref="D952">IFERROR(INDEX(F952:M952, MATCH(TRUE, F952:M952&lt;&gt;"-",0)),"")</f>
        <v/>
      </c>
      <c r="E952" s="6" t="str">
        <f t="shared" si="55"/>
        <v/>
      </c>
      <c r="F952" s="1" t="str">
        <f>IFERROR(_xlfn.XLOOKUP(C952,Champions!J:J,Champions!K:K),"-")</f>
        <v>-</v>
      </c>
      <c r="G952" s="1" t="str">
        <f>IFERROR(_xlfn.XLOOKUP($C952,EuropaL!J:J,EuropaL!K:K),"-")</f>
        <v>-</v>
      </c>
      <c r="H952" s="1" t="str">
        <f>IFERROR(_xlfn.XLOOKUP($C952,WC!J:J,WC!K:K),"-")</f>
        <v>-</v>
      </c>
      <c r="I952" s="1" t="str">
        <f>IFERROR(_xlfn.XLOOKUP($C952,EURO!J:J,EURO!K:K),"-")</f>
        <v>-</v>
      </c>
      <c r="J952" s="1" t="str">
        <f>IFERROR(_xlfn.XLOOKUP($C952,Other!J:J,Other!K:K),"-")</f>
        <v>-</v>
      </c>
      <c r="K952" s="1" t="str">
        <f>IFERROR(_xlfn.XLOOKUP($C952,Premier!J:J,Premier!K:K),"-")</f>
        <v>-</v>
      </c>
      <c r="L952" s="1" t="str">
        <f>IFERROR(_xlfn.XLOOKUP($C952,LaLiga!K:K,LaLiga!L:L),"-")</f>
        <v>-</v>
      </c>
      <c r="M952" s="1" t="str">
        <f>IFERROR(_xlfn.XLOOKUP($C952,SerieA!J:J,SerieA!K:K),"-")</f>
        <v>-</v>
      </c>
    </row>
    <row r="953" spans="1:13" x14ac:dyDescent="0.35">
      <c r="A953" s="3">
        <f t="shared" si="56"/>
        <v>46219</v>
      </c>
      <c r="B953" s="5">
        <f t="shared" si="54"/>
        <v>4</v>
      </c>
      <c r="C953" s="9">
        <f t="shared" si="57"/>
        <v>952</v>
      </c>
      <c r="D953" s="6" t="str" cm="1">
        <f t="array" ref="D953">IFERROR(INDEX(F953:M953, MATCH(TRUE, F953:M953&lt;&gt;"-",0)),"")</f>
        <v/>
      </c>
      <c r="E953" s="6" t="str">
        <f t="shared" si="55"/>
        <v/>
      </c>
      <c r="F953" s="1" t="str">
        <f>IFERROR(_xlfn.XLOOKUP(C953,Champions!J:J,Champions!K:K),"-")</f>
        <v>-</v>
      </c>
      <c r="G953" s="1" t="str">
        <f>IFERROR(_xlfn.XLOOKUP($C953,EuropaL!J:J,EuropaL!K:K),"-")</f>
        <v>-</v>
      </c>
      <c r="H953" s="1" t="str">
        <f>IFERROR(_xlfn.XLOOKUP($C953,WC!J:J,WC!K:K),"-")</f>
        <v>-</v>
      </c>
      <c r="I953" s="1" t="str">
        <f>IFERROR(_xlfn.XLOOKUP($C953,EURO!J:J,EURO!K:K),"-")</f>
        <v>-</v>
      </c>
      <c r="J953" s="1" t="str">
        <f>IFERROR(_xlfn.XLOOKUP($C953,Other!J:J,Other!K:K),"-")</f>
        <v>-</v>
      </c>
      <c r="K953" s="1" t="str">
        <f>IFERROR(_xlfn.XLOOKUP($C953,Premier!J:J,Premier!K:K),"-")</f>
        <v>-</v>
      </c>
      <c r="L953" s="1" t="str">
        <f>IFERROR(_xlfn.XLOOKUP($C953,LaLiga!K:K,LaLiga!L:L),"-")</f>
        <v>-</v>
      </c>
      <c r="M953" s="1" t="str">
        <f>IFERROR(_xlfn.XLOOKUP($C953,SerieA!J:J,SerieA!K:K),"-")</f>
        <v>-</v>
      </c>
    </row>
    <row r="954" spans="1:13" x14ac:dyDescent="0.35">
      <c r="A954" s="3">
        <f t="shared" si="56"/>
        <v>46220</v>
      </c>
      <c r="B954" s="5">
        <f t="shared" si="54"/>
        <v>5</v>
      </c>
      <c r="C954" s="9">
        <f t="shared" si="57"/>
        <v>953</v>
      </c>
      <c r="D954" s="6" t="str" cm="1">
        <f t="array" ref="D954">IFERROR(INDEX(F954:M954, MATCH(TRUE, F954:M954&lt;&gt;"-",0)),"")</f>
        <v/>
      </c>
      <c r="E954" s="6" t="str">
        <f t="shared" si="55"/>
        <v/>
      </c>
      <c r="F954" s="1" t="str">
        <f>IFERROR(_xlfn.XLOOKUP(C954,Champions!J:J,Champions!K:K),"-")</f>
        <v>-</v>
      </c>
      <c r="G954" s="1" t="str">
        <f>IFERROR(_xlfn.XLOOKUP($C954,EuropaL!J:J,EuropaL!K:K),"-")</f>
        <v>-</v>
      </c>
      <c r="H954" s="1" t="str">
        <f>IFERROR(_xlfn.XLOOKUP($C954,WC!J:J,WC!K:K),"-")</f>
        <v>-</v>
      </c>
      <c r="I954" s="1" t="str">
        <f>IFERROR(_xlfn.XLOOKUP($C954,EURO!J:J,EURO!K:K),"-")</f>
        <v>-</v>
      </c>
      <c r="J954" s="1" t="str">
        <f>IFERROR(_xlfn.XLOOKUP($C954,Other!J:J,Other!K:K),"-")</f>
        <v>-</v>
      </c>
      <c r="K954" s="1" t="str">
        <f>IFERROR(_xlfn.XLOOKUP($C954,Premier!J:J,Premier!K:K),"-")</f>
        <v>-</v>
      </c>
      <c r="L954" s="1" t="str">
        <f>IFERROR(_xlfn.XLOOKUP($C954,LaLiga!K:K,LaLiga!L:L),"-")</f>
        <v>-</v>
      </c>
      <c r="M954" s="1" t="str">
        <f>IFERROR(_xlfn.XLOOKUP($C954,SerieA!J:J,SerieA!K:K),"-")</f>
        <v>-</v>
      </c>
    </row>
    <row r="955" spans="1:13" x14ac:dyDescent="0.35">
      <c r="A955" s="3">
        <f t="shared" si="56"/>
        <v>46221</v>
      </c>
      <c r="B955" s="5">
        <f t="shared" si="54"/>
        <v>6</v>
      </c>
      <c r="C955" s="9">
        <f t="shared" si="57"/>
        <v>954</v>
      </c>
      <c r="D955" s="6" t="str" cm="1">
        <f t="array" ref="D955">IFERROR(INDEX(F955:M955, MATCH(TRUE, F955:M955&lt;&gt;"-",0)),"")</f>
        <v/>
      </c>
      <c r="E955" s="6" t="str">
        <f t="shared" si="55"/>
        <v/>
      </c>
      <c r="F955" s="1" t="str">
        <f>IFERROR(_xlfn.XLOOKUP(C955,Champions!J:J,Champions!K:K),"-")</f>
        <v>-</v>
      </c>
      <c r="G955" s="1" t="str">
        <f>IFERROR(_xlfn.XLOOKUP($C955,EuropaL!J:J,EuropaL!K:K),"-")</f>
        <v>-</v>
      </c>
      <c r="H955" s="1" t="str">
        <f>IFERROR(_xlfn.XLOOKUP($C955,WC!J:J,WC!K:K),"-")</f>
        <v>-</v>
      </c>
      <c r="I955" s="1" t="str">
        <f>IFERROR(_xlfn.XLOOKUP($C955,EURO!J:J,EURO!K:K),"-")</f>
        <v>-</v>
      </c>
      <c r="J955" s="1" t="str">
        <f>IFERROR(_xlfn.XLOOKUP($C955,Other!J:J,Other!K:K),"-")</f>
        <v>-</v>
      </c>
      <c r="K955" s="1" t="str">
        <f>IFERROR(_xlfn.XLOOKUP($C955,Premier!J:J,Premier!K:K),"-")</f>
        <v>-</v>
      </c>
      <c r="L955" s="1" t="str">
        <f>IFERROR(_xlfn.XLOOKUP($C955,LaLiga!K:K,LaLiga!L:L),"-")</f>
        <v>-</v>
      </c>
      <c r="M955" s="1" t="str">
        <f>IFERROR(_xlfn.XLOOKUP($C955,SerieA!J:J,SerieA!K:K),"-")</f>
        <v>-</v>
      </c>
    </row>
    <row r="956" spans="1:13" x14ac:dyDescent="0.35">
      <c r="A956" s="3">
        <f t="shared" si="56"/>
        <v>46222</v>
      </c>
      <c r="B956" s="5">
        <f t="shared" si="54"/>
        <v>7</v>
      </c>
      <c r="C956" s="9">
        <f t="shared" si="57"/>
        <v>955</v>
      </c>
      <c r="D956" s="6" t="str" cm="1">
        <f t="array" ref="D956">IFERROR(INDEX(F956:M956, MATCH(TRUE, F956:M956&lt;&gt;"-",0)),"")</f>
        <v/>
      </c>
      <c r="E956" s="6" t="str">
        <f t="shared" si="55"/>
        <v/>
      </c>
      <c r="F956" s="1" t="str">
        <f>IFERROR(_xlfn.XLOOKUP(C956,Champions!J:J,Champions!K:K),"-")</f>
        <v>-</v>
      </c>
      <c r="G956" s="1" t="str">
        <f>IFERROR(_xlfn.XLOOKUP($C956,EuropaL!J:J,EuropaL!K:K),"-")</f>
        <v>-</v>
      </c>
      <c r="H956" s="1" t="str">
        <f>IFERROR(_xlfn.XLOOKUP($C956,WC!J:J,WC!K:K),"-")</f>
        <v>-</v>
      </c>
      <c r="I956" s="1" t="str">
        <f>IFERROR(_xlfn.XLOOKUP($C956,EURO!J:J,EURO!K:K),"-")</f>
        <v>-</v>
      </c>
      <c r="J956" s="1" t="str">
        <f>IFERROR(_xlfn.XLOOKUP($C956,Other!J:J,Other!K:K),"-")</f>
        <v>-</v>
      </c>
      <c r="K956" s="1" t="str">
        <f>IFERROR(_xlfn.XLOOKUP($C956,Premier!J:J,Premier!K:K),"-")</f>
        <v>-</v>
      </c>
      <c r="L956" s="1" t="str">
        <f>IFERROR(_xlfn.XLOOKUP($C956,LaLiga!K:K,LaLiga!L:L),"-")</f>
        <v>-</v>
      </c>
      <c r="M956" s="1" t="str">
        <f>IFERROR(_xlfn.XLOOKUP($C956,SerieA!J:J,SerieA!K:K),"-")</f>
        <v>-</v>
      </c>
    </row>
    <row r="957" spans="1:13" x14ac:dyDescent="0.35">
      <c r="A957" s="3">
        <f t="shared" si="56"/>
        <v>46223</v>
      </c>
      <c r="B957" s="5">
        <f t="shared" si="54"/>
        <v>1</v>
      </c>
      <c r="C957" s="9">
        <f t="shared" si="57"/>
        <v>956</v>
      </c>
      <c r="D957" s="6" t="str" cm="1">
        <f t="array" ref="D957">IFERROR(INDEX(F957:M957, MATCH(TRUE, F957:M957&lt;&gt;"-",0)),"")</f>
        <v/>
      </c>
      <c r="E957" s="6" t="str">
        <f t="shared" si="55"/>
        <v/>
      </c>
      <c r="F957" s="1" t="str">
        <f>IFERROR(_xlfn.XLOOKUP(C957,Champions!J:J,Champions!K:K),"-")</f>
        <v>-</v>
      </c>
      <c r="G957" s="1" t="str">
        <f>IFERROR(_xlfn.XLOOKUP($C957,EuropaL!J:J,EuropaL!K:K),"-")</f>
        <v>-</v>
      </c>
      <c r="H957" s="1" t="str">
        <f>IFERROR(_xlfn.XLOOKUP($C957,WC!J:J,WC!K:K),"-")</f>
        <v>-</v>
      </c>
      <c r="I957" s="1" t="str">
        <f>IFERROR(_xlfn.XLOOKUP($C957,EURO!J:J,EURO!K:K),"-")</f>
        <v>-</v>
      </c>
      <c r="J957" s="1" t="str">
        <f>IFERROR(_xlfn.XLOOKUP($C957,Other!J:J,Other!K:K),"-")</f>
        <v>-</v>
      </c>
      <c r="K957" s="1" t="str">
        <f>IFERROR(_xlfn.XLOOKUP($C957,Premier!J:J,Premier!K:K),"-")</f>
        <v>-</v>
      </c>
      <c r="L957" s="1" t="str">
        <f>IFERROR(_xlfn.XLOOKUP($C957,LaLiga!K:K,LaLiga!L:L),"-")</f>
        <v>-</v>
      </c>
      <c r="M957" s="1" t="str">
        <f>IFERROR(_xlfn.XLOOKUP($C957,SerieA!J:J,SerieA!K:K),"-")</f>
        <v>-</v>
      </c>
    </row>
    <row r="958" spans="1:13" x14ac:dyDescent="0.35">
      <c r="A958" s="3">
        <f t="shared" si="56"/>
        <v>46224</v>
      </c>
      <c r="B958" s="5">
        <f t="shared" si="54"/>
        <v>2</v>
      </c>
      <c r="C958" s="9">
        <f t="shared" si="57"/>
        <v>957</v>
      </c>
      <c r="D958" s="6" t="str" cm="1">
        <f t="array" ref="D958">IFERROR(INDEX(F958:M958, MATCH(TRUE, F958:M958&lt;&gt;"-",0)),"")</f>
        <v/>
      </c>
      <c r="E958" s="6" t="str">
        <f t="shared" si="55"/>
        <v/>
      </c>
      <c r="F958" s="1" t="str">
        <f>IFERROR(_xlfn.XLOOKUP(C958,Champions!J:J,Champions!K:K),"-")</f>
        <v>-</v>
      </c>
      <c r="G958" s="1" t="str">
        <f>IFERROR(_xlfn.XLOOKUP($C958,EuropaL!J:J,EuropaL!K:K),"-")</f>
        <v>-</v>
      </c>
      <c r="H958" s="1" t="str">
        <f>IFERROR(_xlfn.XLOOKUP($C958,WC!J:J,WC!K:K),"-")</f>
        <v>-</v>
      </c>
      <c r="I958" s="1" t="str">
        <f>IFERROR(_xlfn.XLOOKUP($C958,EURO!J:J,EURO!K:K),"-")</f>
        <v>-</v>
      </c>
      <c r="J958" s="1" t="str">
        <f>IFERROR(_xlfn.XLOOKUP($C958,Other!J:J,Other!K:K),"-")</f>
        <v>-</v>
      </c>
      <c r="K958" s="1" t="str">
        <f>IFERROR(_xlfn.XLOOKUP($C958,Premier!J:J,Premier!K:K),"-")</f>
        <v>-</v>
      </c>
      <c r="L958" s="1" t="str">
        <f>IFERROR(_xlfn.XLOOKUP($C958,LaLiga!K:K,LaLiga!L:L),"-")</f>
        <v>-</v>
      </c>
      <c r="M958" s="1" t="str">
        <f>IFERROR(_xlfn.XLOOKUP($C958,SerieA!J:J,SerieA!K:K),"-")</f>
        <v>-</v>
      </c>
    </row>
    <row r="959" spans="1:13" x14ac:dyDescent="0.35">
      <c r="A959" s="3">
        <f t="shared" si="56"/>
        <v>46225</v>
      </c>
      <c r="B959" s="5">
        <f t="shared" si="54"/>
        <v>3</v>
      </c>
      <c r="C959" s="9">
        <f t="shared" si="57"/>
        <v>958</v>
      </c>
      <c r="D959" s="6" t="str" cm="1">
        <f t="array" ref="D959">IFERROR(INDEX(F959:M959, MATCH(TRUE, F959:M959&lt;&gt;"-",0)),"")</f>
        <v/>
      </c>
      <c r="E959" s="6" t="str">
        <f t="shared" si="55"/>
        <v/>
      </c>
      <c r="F959" s="1" t="str">
        <f>IFERROR(_xlfn.XLOOKUP(C959,Champions!J:J,Champions!K:K),"-")</f>
        <v>-</v>
      </c>
      <c r="G959" s="1" t="str">
        <f>IFERROR(_xlfn.XLOOKUP($C959,EuropaL!J:J,EuropaL!K:K),"-")</f>
        <v>-</v>
      </c>
      <c r="H959" s="1" t="str">
        <f>IFERROR(_xlfn.XLOOKUP($C959,WC!J:J,WC!K:K),"-")</f>
        <v>-</v>
      </c>
      <c r="I959" s="1" t="str">
        <f>IFERROR(_xlfn.XLOOKUP($C959,EURO!J:J,EURO!K:K),"-")</f>
        <v>-</v>
      </c>
      <c r="J959" s="1" t="str">
        <f>IFERROR(_xlfn.XLOOKUP($C959,Other!J:J,Other!K:K),"-")</f>
        <v>-</v>
      </c>
      <c r="K959" s="1" t="str">
        <f>IFERROR(_xlfn.XLOOKUP($C959,Premier!J:J,Premier!K:K),"-")</f>
        <v>-</v>
      </c>
      <c r="L959" s="1" t="str">
        <f>IFERROR(_xlfn.XLOOKUP($C959,LaLiga!K:K,LaLiga!L:L),"-")</f>
        <v>-</v>
      </c>
      <c r="M959" s="1" t="str">
        <f>IFERROR(_xlfn.XLOOKUP($C959,SerieA!J:J,SerieA!K:K),"-")</f>
        <v>-</v>
      </c>
    </row>
    <row r="960" spans="1:13" x14ac:dyDescent="0.35">
      <c r="A960" s="3">
        <f t="shared" si="56"/>
        <v>46226</v>
      </c>
      <c r="B960" s="5">
        <f t="shared" si="54"/>
        <v>4</v>
      </c>
      <c r="C960" s="9">
        <f t="shared" si="57"/>
        <v>959</v>
      </c>
      <c r="D960" s="6" t="str" cm="1">
        <f t="array" ref="D960">IFERROR(INDEX(F960:M960, MATCH(TRUE, F960:M960&lt;&gt;"-",0)),"")</f>
        <v/>
      </c>
      <c r="E960" s="6" t="str">
        <f t="shared" si="55"/>
        <v/>
      </c>
      <c r="F960" s="1" t="str">
        <f>IFERROR(_xlfn.XLOOKUP(C960,Champions!J:J,Champions!K:K),"-")</f>
        <v>-</v>
      </c>
      <c r="G960" s="1" t="str">
        <f>IFERROR(_xlfn.XLOOKUP($C960,EuropaL!J:J,EuropaL!K:K),"-")</f>
        <v>-</v>
      </c>
      <c r="H960" s="1" t="str">
        <f>IFERROR(_xlfn.XLOOKUP($C960,WC!J:J,WC!K:K),"-")</f>
        <v>-</v>
      </c>
      <c r="I960" s="1" t="str">
        <f>IFERROR(_xlfn.XLOOKUP($C960,EURO!J:J,EURO!K:K),"-")</f>
        <v>-</v>
      </c>
      <c r="J960" s="1" t="str">
        <f>IFERROR(_xlfn.XLOOKUP($C960,Other!J:J,Other!K:K),"-")</f>
        <v>-</v>
      </c>
      <c r="K960" s="1" t="str">
        <f>IFERROR(_xlfn.XLOOKUP($C960,Premier!J:J,Premier!K:K),"-")</f>
        <v>-</v>
      </c>
      <c r="L960" s="1" t="str">
        <f>IFERROR(_xlfn.XLOOKUP($C960,LaLiga!K:K,LaLiga!L:L),"-")</f>
        <v>-</v>
      </c>
      <c r="M960" s="1" t="str">
        <f>IFERROR(_xlfn.XLOOKUP($C960,SerieA!J:J,SerieA!K:K),"-")</f>
        <v>-</v>
      </c>
    </row>
    <row r="961" spans="1:13" x14ac:dyDescent="0.35">
      <c r="A961" s="3">
        <f t="shared" si="56"/>
        <v>46227</v>
      </c>
      <c r="B961" s="5">
        <f t="shared" si="54"/>
        <v>5</v>
      </c>
      <c r="C961" s="9">
        <f t="shared" si="57"/>
        <v>960</v>
      </c>
      <c r="D961" s="6" t="str" cm="1">
        <f t="array" ref="D961">IFERROR(INDEX(F961:M961, MATCH(TRUE, F961:M961&lt;&gt;"-",0)),"")</f>
        <v/>
      </c>
      <c r="E961" s="6" t="str">
        <f t="shared" si="55"/>
        <v/>
      </c>
      <c r="F961" s="1" t="str">
        <f>IFERROR(_xlfn.XLOOKUP(C961,Champions!J:J,Champions!K:K),"-")</f>
        <v>-</v>
      </c>
      <c r="G961" s="1" t="str">
        <f>IFERROR(_xlfn.XLOOKUP($C961,EuropaL!J:J,EuropaL!K:K),"-")</f>
        <v>-</v>
      </c>
      <c r="H961" s="1" t="str">
        <f>IFERROR(_xlfn.XLOOKUP($C961,WC!J:J,WC!K:K),"-")</f>
        <v>-</v>
      </c>
      <c r="I961" s="1" t="str">
        <f>IFERROR(_xlfn.XLOOKUP($C961,EURO!J:J,EURO!K:K),"-")</f>
        <v>-</v>
      </c>
      <c r="J961" s="1" t="str">
        <f>IFERROR(_xlfn.XLOOKUP($C961,Other!J:J,Other!K:K),"-")</f>
        <v>-</v>
      </c>
      <c r="K961" s="1" t="str">
        <f>IFERROR(_xlfn.XLOOKUP($C961,Premier!J:J,Premier!K:K),"-")</f>
        <v>-</v>
      </c>
      <c r="L961" s="1" t="str">
        <f>IFERROR(_xlfn.XLOOKUP($C961,LaLiga!K:K,LaLiga!L:L),"-")</f>
        <v>-</v>
      </c>
      <c r="M961" s="1" t="str">
        <f>IFERROR(_xlfn.XLOOKUP($C961,SerieA!J:J,SerieA!K:K),"-")</f>
        <v>-</v>
      </c>
    </row>
    <row r="962" spans="1:13" x14ac:dyDescent="0.35">
      <c r="A962" s="3">
        <f t="shared" si="56"/>
        <v>46228</v>
      </c>
      <c r="B962" s="5">
        <f t="shared" si="54"/>
        <v>6</v>
      </c>
      <c r="C962" s="9">
        <f t="shared" si="57"/>
        <v>961</v>
      </c>
      <c r="D962" s="6" t="str" cm="1">
        <f t="array" ref="D962">IFERROR(INDEX(F962:M962, MATCH(TRUE, F962:M962&lt;&gt;"-",0)),"")</f>
        <v/>
      </c>
      <c r="E962" s="6" t="str">
        <f t="shared" si="55"/>
        <v/>
      </c>
      <c r="F962" s="1" t="str">
        <f>IFERROR(_xlfn.XLOOKUP(C962,Champions!J:J,Champions!K:K),"-")</f>
        <v>-</v>
      </c>
      <c r="G962" s="1" t="str">
        <f>IFERROR(_xlfn.XLOOKUP($C962,EuropaL!J:J,EuropaL!K:K),"-")</f>
        <v>-</v>
      </c>
      <c r="H962" s="1" t="str">
        <f>IFERROR(_xlfn.XLOOKUP($C962,WC!J:J,WC!K:K),"-")</f>
        <v>-</v>
      </c>
      <c r="I962" s="1" t="str">
        <f>IFERROR(_xlfn.XLOOKUP($C962,EURO!J:J,EURO!K:K),"-")</f>
        <v>-</v>
      </c>
      <c r="J962" s="1" t="str">
        <f>IFERROR(_xlfn.XLOOKUP($C962,Other!J:J,Other!K:K),"-")</f>
        <v>-</v>
      </c>
      <c r="K962" s="1" t="str">
        <f>IFERROR(_xlfn.XLOOKUP($C962,Premier!J:J,Premier!K:K),"-")</f>
        <v>-</v>
      </c>
      <c r="L962" s="1" t="str">
        <f>IFERROR(_xlfn.XLOOKUP($C962,LaLiga!K:K,LaLiga!L:L),"-")</f>
        <v>-</v>
      </c>
      <c r="M962" s="1" t="str">
        <f>IFERROR(_xlfn.XLOOKUP($C962,SerieA!J:J,SerieA!K:K),"-")</f>
        <v>-</v>
      </c>
    </row>
    <row r="963" spans="1:13" x14ac:dyDescent="0.35">
      <c r="A963" s="3">
        <f t="shared" si="56"/>
        <v>46229</v>
      </c>
      <c r="B963" s="5">
        <f t="shared" si="54"/>
        <v>7</v>
      </c>
      <c r="C963" s="9">
        <f t="shared" si="57"/>
        <v>962</v>
      </c>
      <c r="D963" s="6" t="str" cm="1">
        <f t="array" ref="D963">IFERROR(INDEX(F963:M963, MATCH(TRUE, F963:M963&lt;&gt;"-",0)),"")</f>
        <v/>
      </c>
      <c r="E963" s="6" t="str">
        <f t="shared" si="55"/>
        <v/>
      </c>
      <c r="F963" s="1" t="str">
        <f>IFERROR(_xlfn.XLOOKUP(C963,Champions!J:J,Champions!K:K),"-")</f>
        <v>-</v>
      </c>
      <c r="G963" s="1" t="str">
        <f>IFERROR(_xlfn.XLOOKUP($C963,EuropaL!J:J,EuropaL!K:K),"-")</f>
        <v>-</v>
      </c>
      <c r="H963" s="1" t="str">
        <f>IFERROR(_xlfn.XLOOKUP($C963,WC!J:J,WC!K:K),"-")</f>
        <v>-</v>
      </c>
      <c r="I963" s="1" t="str">
        <f>IFERROR(_xlfn.XLOOKUP($C963,EURO!J:J,EURO!K:K),"-")</f>
        <v>-</v>
      </c>
      <c r="J963" s="1" t="str">
        <f>IFERROR(_xlfn.XLOOKUP($C963,Other!J:J,Other!K:K),"-")</f>
        <v>-</v>
      </c>
      <c r="K963" s="1" t="str">
        <f>IFERROR(_xlfn.XLOOKUP($C963,Premier!J:J,Premier!K:K),"-")</f>
        <v>-</v>
      </c>
      <c r="L963" s="1" t="str">
        <f>IFERROR(_xlfn.XLOOKUP($C963,LaLiga!K:K,LaLiga!L:L),"-")</f>
        <v>-</v>
      </c>
      <c r="M963" s="1" t="str">
        <f>IFERROR(_xlfn.XLOOKUP($C963,SerieA!J:J,SerieA!K:K),"-")</f>
        <v>-</v>
      </c>
    </row>
    <row r="964" spans="1:13" x14ac:dyDescent="0.35">
      <c r="A964" s="3">
        <f t="shared" si="56"/>
        <v>46230</v>
      </c>
      <c r="B964" s="5">
        <f t="shared" si="54"/>
        <v>1</v>
      </c>
      <c r="C964" s="9">
        <f t="shared" si="57"/>
        <v>963</v>
      </c>
      <c r="D964" s="6" t="str" cm="1">
        <f t="array" ref="D964">IFERROR(INDEX(F964:M964, MATCH(TRUE, F964:M964&lt;&gt;"-",0)),"")</f>
        <v/>
      </c>
      <c r="E964" s="6" t="str">
        <f t="shared" si="55"/>
        <v/>
      </c>
      <c r="F964" s="1" t="str">
        <f>IFERROR(_xlfn.XLOOKUP(C964,Champions!J:J,Champions!K:K),"-")</f>
        <v>-</v>
      </c>
      <c r="G964" s="1" t="str">
        <f>IFERROR(_xlfn.XLOOKUP($C964,EuropaL!J:J,EuropaL!K:K),"-")</f>
        <v>-</v>
      </c>
      <c r="H964" s="1" t="str">
        <f>IFERROR(_xlfn.XLOOKUP($C964,WC!J:J,WC!K:K),"-")</f>
        <v>-</v>
      </c>
      <c r="I964" s="1" t="str">
        <f>IFERROR(_xlfn.XLOOKUP($C964,EURO!J:J,EURO!K:K),"-")</f>
        <v>-</v>
      </c>
      <c r="J964" s="1" t="str">
        <f>IFERROR(_xlfn.XLOOKUP($C964,Other!J:J,Other!K:K),"-")</f>
        <v>-</v>
      </c>
      <c r="K964" s="1" t="str">
        <f>IFERROR(_xlfn.XLOOKUP($C964,Premier!J:J,Premier!K:K),"-")</f>
        <v>-</v>
      </c>
      <c r="L964" s="1" t="str">
        <f>IFERROR(_xlfn.XLOOKUP($C964,LaLiga!K:K,LaLiga!L:L),"-")</f>
        <v>-</v>
      </c>
      <c r="M964" s="1" t="str">
        <f>IFERROR(_xlfn.XLOOKUP($C964,SerieA!J:J,SerieA!K:K),"-")</f>
        <v>-</v>
      </c>
    </row>
    <row r="965" spans="1:13" x14ac:dyDescent="0.35">
      <c r="A965" s="3">
        <f t="shared" si="56"/>
        <v>46231</v>
      </c>
      <c r="B965" s="5">
        <f t="shared" si="54"/>
        <v>2</v>
      </c>
      <c r="C965" s="9">
        <f t="shared" si="57"/>
        <v>964</v>
      </c>
      <c r="D965" s="6" t="str" cm="1">
        <f t="array" ref="D965">IFERROR(INDEX(F965:M965, MATCH(TRUE, F965:M965&lt;&gt;"-",0)),"")</f>
        <v/>
      </c>
      <c r="E965" s="6" t="str">
        <f t="shared" si="55"/>
        <v/>
      </c>
      <c r="F965" s="1" t="str">
        <f>IFERROR(_xlfn.XLOOKUP(C965,Champions!J:J,Champions!K:K),"-")</f>
        <v>-</v>
      </c>
      <c r="G965" s="1" t="str">
        <f>IFERROR(_xlfn.XLOOKUP($C965,EuropaL!J:J,EuropaL!K:K),"-")</f>
        <v>-</v>
      </c>
      <c r="H965" s="1" t="str">
        <f>IFERROR(_xlfn.XLOOKUP($C965,WC!J:J,WC!K:K),"-")</f>
        <v>-</v>
      </c>
      <c r="I965" s="1" t="str">
        <f>IFERROR(_xlfn.XLOOKUP($C965,EURO!J:J,EURO!K:K),"-")</f>
        <v>-</v>
      </c>
      <c r="J965" s="1" t="str">
        <f>IFERROR(_xlfn.XLOOKUP($C965,Other!J:J,Other!K:K),"-")</f>
        <v>-</v>
      </c>
      <c r="K965" s="1" t="str">
        <f>IFERROR(_xlfn.XLOOKUP($C965,Premier!J:J,Premier!K:K),"-")</f>
        <v>-</v>
      </c>
      <c r="L965" s="1" t="str">
        <f>IFERROR(_xlfn.XLOOKUP($C965,LaLiga!K:K,LaLiga!L:L),"-")</f>
        <v>-</v>
      </c>
      <c r="M965" s="1" t="str">
        <f>IFERROR(_xlfn.XLOOKUP($C965,SerieA!J:J,SerieA!K:K),"-")</f>
        <v>-</v>
      </c>
    </row>
    <row r="966" spans="1:13" x14ac:dyDescent="0.35">
      <c r="A966" s="3">
        <f t="shared" si="56"/>
        <v>46232</v>
      </c>
      <c r="B966" s="5">
        <f t="shared" si="54"/>
        <v>3</v>
      </c>
      <c r="C966" s="9">
        <f t="shared" si="57"/>
        <v>965</v>
      </c>
      <c r="D966" s="6" t="str" cm="1">
        <f t="array" ref="D966">IFERROR(INDEX(F966:M966, MATCH(TRUE, F966:M966&lt;&gt;"-",0)),"")</f>
        <v/>
      </c>
      <c r="E966" s="6" t="str">
        <f t="shared" si="55"/>
        <v/>
      </c>
      <c r="F966" s="1" t="str">
        <f>IFERROR(_xlfn.XLOOKUP(C966,Champions!J:J,Champions!K:K),"-")</f>
        <v>-</v>
      </c>
      <c r="G966" s="1" t="str">
        <f>IFERROR(_xlfn.XLOOKUP($C966,EuropaL!J:J,EuropaL!K:K),"-")</f>
        <v>-</v>
      </c>
      <c r="H966" s="1" t="str">
        <f>IFERROR(_xlfn.XLOOKUP($C966,WC!J:J,WC!K:K),"-")</f>
        <v>-</v>
      </c>
      <c r="I966" s="1" t="str">
        <f>IFERROR(_xlfn.XLOOKUP($C966,EURO!J:J,EURO!K:K),"-")</f>
        <v>-</v>
      </c>
      <c r="J966" s="1" t="str">
        <f>IFERROR(_xlfn.XLOOKUP($C966,Other!J:J,Other!K:K),"-")</f>
        <v>-</v>
      </c>
      <c r="K966" s="1" t="str">
        <f>IFERROR(_xlfn.XLOOKUP($C966,Premier!J:J,Premier!K:K),"-")</f>
        <v>-</v>
      </c>
      <c r="L966" s="1" t="str">
        <f>IFERROR(_xlfn.XLOOKUP($C966,LaLiga!K:K,LaLiga!L:L),"-")</f>
        <v>-</v>
      </c>
      <c r="M966" s="1" t="str">
        <f>IFERROR(_xlfn.XLOOKUP($C966,SerieA!J:J,SerieA!K:K),"-")</f>
        <v>-</v>
      </c>
    </row>
    <row r="967" spans="1:13" x14ac:dyDescent="0.35">
      <c r="A967" s="3">
        <f t="shared" si="56"/>
        <v>46233</v>
      </c>
      <c r="B967" s="5">
        <f t="shared" si="54"/>
        <v>4</v>
      </c>
      <c r="C967" s="9">
        <f t="shared" si="57"/>
        <v>966</v>
      </c>
      <c r="D967" s="6" t="str" cm="1">
        <f t="array" ref="D967">IFERROR(INDEX(F967:M967, MATCH(TRUE, F967:M967&lt;&gt;"-",0)),"")</f>
        <v/>
      </c>
      <c r="E967" s="6" t="str">
        <f t="shared" si="55"/>
        <v/>
      </c>
      <c r="F967" s="1" t="str">
        <f>IFERROR(_xlfn.XLOOKUP(C967,Champions!J:J,Champions!K:K),"-")</f>
        <v>-</v>
      </c>
      <c r="G967" s="1" t="str">
        <f>IFERROR(_xlfn.XLOOKUP($C967,EuropaL!J:J,EuropaL!K:K),"-")</f>
        <v>-</v>
      </c>
      <c r="H967" s="1" t="str">
        <f>IFERROR(_xlfn.XLOOKUP($C967,WC!J:J,WC!K:K),"-")</f>
        <v>-</v>
      </c>
      <c r="I967" s="1" t="str">
        <f>IFERROR(_xlfn.XLOOKUP($C967,EURO!J:J,EURO!K:K),"-")</f>
        <v>-</v>
      </c>
      <c r="J967" s="1" t="str">
        <f>IFERROR(_xlfn.XLOOKUP($C967,Other!J:J,Other!K:K),"-")</f>
        <v>-</v>
      </c>
      <c r="K967" s="1" t="str">
        <f>IFERROR(_xlfn.XLOOKUP($C967,Premier!J:J,Premier!K:K),"-")</f>
        <v>-</v>
      </c>
      <c r="L967" s="1" t="str">
        <f>IFERROR(_xlfn.XLOOKUP($C967,LaLiga!K:K,LaLiga!L:L),"-")</f>
        <v>-</v>
      </c>
      <c r="M967" s="1" t="str">
        <f>IFERROR(_xlfn.XLOOKUP($C967,SerieA!J:J,SerieA!K:K),"-")</f>
        <v>-</v>
      </c>
    </row>
    <row r="968" spans="1:13" x14ac:dyDescent="0.35">
      <c r="A968" s="3">
        <f t="shared" si="56"/>
        <v>46234</v>
      </c>
      <c r="B968" s="5">
        <f t="shared" si="54"/>
        <v>5</v>
      </c>
      <c r="C968" s="9">
        <f t="shared" si="57"/>
        <v>967</v>
      </c>
      <c r="D968" s="6" t="str" cm="1">
        <f t="array" ref="D968">IFERROR(INDEX(F968:M968, MATCH(TRUE, F968:M968&lt;&gt;"-",0)),"")</f>
        <v/>
      </c>
      <c r="E968" s="6" t="str">
        <f t="shared" si="55"/>
        <v/>
      </c>
      <c r="F968" s="1" t="str">
        <f>IFERROR(_xlfn.XLOOKUP(C968,Champions!J:J,Champions!K:K),"-")</f>
        <v>-</v>
      </c>
      <c r="G968" s="1" t="str">
        <f>IFERROR(_xlfn.XLOOKUP($C968,EuropaL!J:J,EuropaL!K:K),"-")</f>
        <v>-</v>
      </c>
      <c r="H968" s="1" t="str">
        <f>IFERROR(_xlfn.XLOOKUP($C968,WC!J:J,WC!K:K),"-")</f>
        <v>-</v>
      </c>
      <c r="I968" s="1" t="str">
        <f>IFERROR(_xlfn.XLOOKUP($C968,EURO!J:J,EURO!K:K),"-")</f>
        <v>-</v>
      </c>
      <c r="J968" s="1" t="str">
        <f>IFERROR(_xlfn.XLOOKUP($C968,Other!J:J,Other!K:K),"-")</f>
        <v>-</v>
      </c>
      <c r="K968" s="1" t="str">
        <f>IFERROR(_xlfn.XLOOKUP($C968,Premier!J:J,Premier!K:K),"-")</f>
        <v>-</v>
      </c>
      <c r="L968" s="1" t="str">
        <f>IFERROR(_xlfn.XLOOKUP($C968,LaLiga!K:K,LaLiga!L:L),"-")</f>
        <v>-</v>
      </c>
      <c r="M968" s="1" t="str">
        <f>IFERROR(_xlfn.XLOOKUP($C968,SerieA!J:J,SerieA!K:K),"-")</f>
        <v>-</v>
      </c>
    </row>
    <row r="969" spans="1:13" x14ac:dyDescent="0.35">
      <c r="A969" s="3">
        <f t="shared" si="56"/>
        <v>46235</v>
      </c>
      <c r="B969" s="5">
        <f t="shared" si="54"/>
        <v>6</v>
      </c>
      <c r="C969" s="9">
        <f t="shared" si="57"/>
        <v>968</v>
      </c>
      <c r="D969" s="6" t="str" cm="1">
        <f t="array" ref="D969">IFERROR(INDEX(F969:M969, MATCH(TRUE, F969:M969&lt;&gt;"-",0)),"")</f>
        <v/>
      </c>
      <c r="E969" s="6" t="str">
        <f t="shared" si="55"/>
        <v/>
      </c>
      <c r="F969" s="1" t="str">
        <f>IFERROR(_xlfn.XLOOKUP(C969,Champions!J:J,Champions!K:K),"-")</f>
        <v>-</v>
      </c>
      <c r="G969" s="1" t="str">
        <f>IFERROR(_xlfn.XLOOKUP($C969,EuropaL!J:J,EuropaL!K:K),"-")</f>
        <v>-</v>
      </c>
      <c r="H969" s="1" t="str">
        <f>IFERROR(_xlfn.XLOOKUP($C969,WC!J:J,WC!K:K),"-")</f>
        <v>-</v>
      </c>
      <c r="I969" s="1" t="str">
        <f>IFERROR(_xlfn.XLOOKUP($C969,EURO!J:J,EURO!K:K),"-")</f>
        <v>-</v>
      </c>
      <c r="J969" s="1" t="str">
        <f>IFERROR(_xlfn.XLOOKUP($C969,Other!J:J,Other!K:K),"-")</f>
        <v>-</v>
      </c>
      <c r="K969" s="1" t="str">
        <f>IFERROR(_xlfn.XLOOKUP($C969,Premier!J:J,Premier!K:K),"-")</f>
        <v>-</v>
      </c>
      <c r="L969" s="1" t="str">
        <f>IFERROR(_xlfn.XLOOKUP($C969,LaLiga!K:K,LaLiga!L:L),"-")</f>
        <v>-</v>
      </c>
      <c r="M969" s="1" t="str">
        <f>IFERROR(_xlfn.XLOOKUP($C969,SerieA!J:J,SerieA!K:K),"-")</f>
        <v>-</v>
      </c>
    </row>
    <row r="970" spans="1:13" x14ac:dyDescent="0.35">
      <c r="A970" s="3">
        <f t="shared" si="56"/>
        <v>46236</v>
      </c>
      <c r="B970" s="5">
        <f t="shared" si="54"/>
        <v>7</v>
      </c>
      <c r="C970" s="9">
        <f t="shared" si="57"/>
        <v>969</v>
      </c>
      <c r="D970" s="6" t="str" cm="1">
        <f t="array" ref="D970">IFERROR(INDEX(F970:M970, MATCH(TRUE, F970:M970&lt;&gt;"-",0)),"")</f>
        <v/>
      </c>
      <c r="E970" s="6" t="str">
        <f t="shared" si="55"/>
        <v/>
      </c>
      <c r="F970" s="1" t="str">
        <f>IFERROR(_xlfn.XLOOKUP(C970,Champions!J:J,Champions!K:K),"-")</f>
        <v>-</v>
      </c>
      <c r="G970" s="1" t="str">
        <f>IFERROR(_xlfn.XLOOKUP($C970,EuropaL!J:J,EuropaL!K:K),"-")</f>
        <v>-</v>
      </c>
      <c r="H970" s="1" t="str">
        <f>IFERROR(_xlfn.XLOOKUP($C970,WC!J:J,WC!K:K),"-")</f>
        <v>-</v>
      </c>
      <c r="I970" s="1" t="str">
        <f>IFERROR(_xlfn.XLOOKUP($C970,EURO!J:J,EURO!K:K),"-")</f>
        <v>-</v>
      </c>
      <c r="J970" s="1" t="str">
        <f>IFERROR(_xlfn.XLOOKUP($C970,Other!J:J,Other!K:K),"-")</f>
        <v>-</v>
      </c>
      <c r="K970" s="1" t="str">
        <f>IFERROR(_xlfn.XLOOKUP($C970,Premier!J:J,Premier!K:K),"-")</f>
        <v>-</v>
      </c>
      <c r="L970" s="1" t="str">
        <f>IFERROR(_xlfn.XLOOKUP($C970,LaLiga!K:K,LaLiga!L:L),"-")</f>
        <v>-</v>
      </c>
      <c r="M970" s="1" t="str">
        <f>IFERROR(_xlfn.XLOOKUP($C970,SerieA!J:J,SerieA!K:K),"-")</f>
        <v>-</v>
      </c>
    </row>
    <row r="971" spans="1:13" x14ac:dyDescent="0.35">
      <c r="A971" s="3">
        <f t="shared" si="56"/>
        <v>46237</v>
      </c>
      <c r="B971" s="5">
        <f t="shared" si="54"/>
        <v>1</v>
      </c>
      <c r="C971" s="9">
        <f t="shared" si="57"/>
        <v>970</v>
      </c>
      <c r="D971" s="6" t="str" cm="1">
        <f t="array" ref="D971">IFERROR(INDEX(F971:M971, MATCH(TRUE, F971:M971&lt;&gt;"-",0)),"")</f>
        <v/>
      </c>
      <c r="E971" s="6" t="str">
        <f t="shared" si="55"/>
        <v/>
      </c>
      <c r="F971" s="1" t="str">
        <f>IFERROR(_xlfn.XLOOKUP(C971,Champions!J:J,Champions!K:K),"-")</f>
        <v>-</v>
      </c>
      <c r="G971" s="1" t="str">
        <f>IFERROR(_xlfn.XLOOKUP($C971,EuropaL!J:J,EuropaL!K:K),"-")</f>
        <v>-</v>
      </c>
      <c r="H971" s="1" t="str">
        <f>IFERROR(_xlfn.XLOOKUP($C971,WC!J:J,WC!K:K),"-")</f>
        <v>-</v>
      </c>
      <c r="I971" s="1" t="str">
        <f>IFERROR(_xlfn.XLOOKUP($C971,EURO!J:J,EURO!K:K),"-")</f>
        <v>-</v>
      </c>
      <c r="J971" s="1" t="str">
        <f>IFERROR(_xlfn.XLOOKUP($C971,Other!J:J,Other!K:K),"-")</f>
        <v>-</v>
      </c>
      <c r="K971" s="1" t="str">
        <f>IFERROR(_xlfn.XLOOKUP($C971,Premier!J:J,Premier!K:K),"-")</f>
        <v>-</v>
      </c>
      <c r="L971" s="1" t="str">
        <f>IFERROR(_xlfn.XLOOKUP($C971,LaLiga!K:K,LaLiga!L:L),"-")</f>
        <v>-</v>
      </c>
      <c r="M971" s="1" t="str">
        <f>IFERROR(_xlfn.XLOOKUP($C971,SerieA!J:J,SerieA!K:K),"-")</f>
        <v>-</v>
      </c>
    </row>
    <row r="972" spans="1:13" x14ac:dyDescent="0.35">
      <c r="A972" s="3">
        <f t="shared" si="56"/>
        <v>46238</v>
      </c>
      <c r="B972" s="5">
        <f t="shared" si="54"/>
        <v>2</v>
      </c>
      <c r="C972" s="9">
        <f t="shared" si="57"/>
        <v>971</v>
      </c>
      <c r="D972" s="6" t="str" cm="1">
        <f t="array" ref="D972">IFERROR(INDEX(F972:M972, MATCH(TRUE, F972:M972&lt;&gt;"-",0)),"")</f>
        <v/>
      </c>
      <c r="E972" s="6" t="str">
        <f t="shared" si="55"/>
        <v/>
      </c>
      <c r="F972" s="1" t="str">
        <f>IFERROR(_xlfn.XLOOKUP(C972,Champions!J:J,Champions!K:K),"-")</f>
        <v>-</v>
      </c>
      <c r="G972" s="1" t="str">
        <f>IFERROR(_xlfn.XLOOKUP($C972,EuropaL!J:J,EuropaL!K:K),"-")</f>
        <v>-</v>
      </c>
      <c r="H972" s="1" t="str">
        <f>IFERROR(_xlfn.XLOOKUP($C972,WC!J:J,WC!K:K),"-")</f>
        <v>-</v>
      </c>
      <c r="I972" s="1" t="str">
        <f>IFERROR(_xlfn.XLOOKUP($C972,EURO!J:J,EURO!K:K),"-")</f>
        <v>-</v>
      </c>
      <c r="J972" s="1" t="str">
        <f>IFERROR(_xlfn.XLOOKUP($C972,Other!J:J,Other!K:K),"-")</f>
        <v>-</v>
      </c>
      <c r="K972" s="1" t="str">
        <f>IFERROR(_xlfn.XLOOKUP($C972,Premier!J:J,Premier!K:K),"-")</f>
        <v>-</v>
      </c>
      <c r="L972" s="1" t="str">
        <f>IFERROR(_xlfn.XLOOKUP($C972,LaLiga!K:K,LaLiga!L:L),"-")</f>
        <v>-</v>
      </c>
      <c r="M972" s="1" t="str">
        <f>IFERROR(_xlfn.XLOOKUP($C972,SerieA!J:J,SerieA!K:K),"-")</f>
        <v>-</v>
      </c>
    </row>
    <row r="973" spans="1:13" x14ac:dyDescent="0.35">
      <c r="A973" s="3">
        <f t="shared" si="56"/>
        <v>46239</v>
      </c>
      <c r="B973" s="5">
        <f t="shared" si="54"/>
        <v>3</v>
      </c>
      <c r="C973" s="9">
        <f t="shared" si="57"/>
        <v>972</v>
      </c>
      <c r="D973" s="6" t="str" cm="1">
        <f t="array" ref="D973">IFERROR(INDEX(F973:M973, MATCH(TRUE, F973:M973&lt;&gt;"-",0)),"")</f>
        <v/>
      </c>
      <c r="E973" s="6" t="str">
        <f t="shared" si="55"/>
        <v/>
      </c>
      <c r="F973" s="1" t="str">
        <f>IFERROR(_xlfn.XLOOKUP(C973,Champions!J:J,Champions!K:K),"-")</f>
        <v>-</v>
      </c>
      <c r="G973" s="1" t="str">
        <f>IFERROR(_xlfn.XLOOKUP($C973,EuropaL!J:J,EuropaL!K:K),"-")</f>
        <v>-</v>
      </c>
      <c r="H973" s="1" t="str">
        <f>IFERROR(_xlfn.XLOOKUP($C973,WC!J:J,WC!K:K),"-")</f>
        <v>-</v>
      </c>
      <c r="I973" s="1" t="str">
        <f>IFERROR(_xlfn.XLOOKUP($C973,EURO!J:J,EURO!K:K),"-")</f>
        <v>-</v>
      </c>
      <c r="J973" s="1" t="str">
        <f>IFERROR(_xlfn.XLOOKUP($C973,Other!J:J,Other!K:K),"-")</f>
        <v>-</v>
      </c>
      <c r="K973" s="1" t="str">
        <f>IFERROR(_xlfn.XLOOKUP($C973,Premier!J:J,Premier!K:K),"-")</f>
        <v>-</v>
      </c>
      <c r="L973" s="1" t="str">
        <f>IFERROR(_xlfn.XLOOKUP($C973,LaLiga!K:K,LaLiga!L:L),"-")</f>
        <v>-</v>
      </c>
      <c r="M973" s="1" t="str">
        <f>IFERROR(_xlfn.XLOOKUP($C973,SerieA!J:J,SerieA!K:K),"-")</f>
        <v>-</v>
      </c>
    </row>
    <row r="974" spans="1:13" x14ac:dyDescent="0.35">
      <c r="A974" s="3">
        <f t="shared" si="56"/>
        <v>46240</v>
      </c>
      <c r="B974" s="5">
        <f t="shared" si="54"/>
        <v>4</v>
      </c>
      <c r="C974" s="9">
        <f t="shared" si="57"/>
        <v>973</v>
      </c>
      <c r="D974" s="6" t="str" cm="1">
        <f t="array" ref="D974">IFERROR(INDEX(F974:M974, MATCH(TRUE, F974:M974&lt;&gt;"-",0)),"")</f>
        <v/>
      </c>
      <c r="E974" s="6" t="str">
        <f t="shared" si="55"/>
        <v/>
      </c>
      <c r="F974" s="1" t="str">
        <f>IFERROR(_xlfn.XLOOKUP(C974,Champions!J:J,Champions!K:K),"-")</f>
        <v>-</v>
      </c>
      <c r="G974" s="1" t="str">
        <f>IFERROR(_xlfn.XLOOKUP($C974,EuropaL!J:J,EuropaL!K:K),"-")</f>
        <v>-</v>
      </c>
      <c r="H974" s="1" t="str">
        <f>IFERROR(_xlfn.XLOOKUP($C974,WC!J:J,WC!K:K),"-")</f>
        <v>-</v>
      </c>
      <c r="I974" s="1" t="str">
        <f>IFERROR(_xlfn.XLOOKUP($C974,EURO!J:J,EURO!K:K),"-")</f>
        <v>-</v>
      </c>
      <c r="J974" s="1" t="str">
        <f>IFERROR(_xlfn.XLOOKUP($C974,Other!J:J,Other!K:K),"-")</f>
        <v>-</v>
      </c>
      <c r="K974" s="1" t="str">
        <f>IFERROR(_xlfn.XLOOKUP($C974,Premier!J:J,Premier!K:K),"-")</f>
        <v>-</v>
      </c>
      <c r="L974" s="1" t="str">
        <f>IFERROR(_xlfn.XLOOKUP($C974,LaLiga!K:K,LaLiga!L:L),"-")</f>
        <v>-</v>
      </c>
      <c r="M974" s="1" t="str">
        <f>IFERROR(_xlfn.XLOOKUP($C974,SerieA!J:J,SerieA!K:K),"-")</f>
        <v>-</v>
      </c>
    </row>
    <row r="975" spans="1:13" x14ac:dyDescent="0.35">
      <c r="A975" s="3">
        <f t="shared" si="56"/>
        <v>46241</v>
      </c>
      <c r="B975" s="5">
        <f t="shared" si="54"/>
        <v>5</v>
      </c>
      <c r="C975" s="9">
        <f t="shared" si="57"/>
        <v>974</v>
      </c>
      <c r="D975" s="6" t="str" cm="1">
        <f t="array" ref="D975">IFERROR(INDEX(F975:M975, MATCH(TRUE, F975:M975&lt;&gt;"-",0)),"")</f>
        <v/>
      </c>
      <c r="E975" s="6" t="str">
        <f t="shared" si="55"/>
        <v/>
      </c>
      <c r="F975" s="1" t="str">
        <f>IFERROR(_xlfn.XLOOKUP(C975,Champions!J:J,Champions!K:K),"-")</f>
        <v>-</v>
      </c>
      <c r="G975" s="1" t="str">
        <f>IFERROR(_xlfn.XLOOKUP($C975,EuropaL!J:J,EuropaL!K:K),"-")</f>
        <v>-</v>
      </c>
      <c r="H975" s="1" t="str">
        <f>IFERROR(_xlfn.XLOOKUP($C975,WC!J:J,WC!K:K),"-")</f>
        <v>-</v>
      </c>
      <c r="I975" s="1" t="str">
        <f>IFERROR(_xlfn.XLOOKUP($C975,EURO!J:J,EURO!K:K),"-")</f>
        <v>-</v>
      </c>
      <c r="J975" s="1" t="str">
        <f>IFERROR(_xlfn.XLOOKUP($C975,Other!J:J,Other!K:K),"-")</f>
        <v>-</v>
      </c>
      <c r="K975" s="1" t="str">
        <f>IFERROR(_xlfn.XLOOKUP($C975,Premier!J:J,Premier!K:K),"-")</f>
        <v>-</v>
      </c>
      <c r="L975" s="1" t="str">
        <f>IFERROR(_xlfn.XLOOKUP($C975,LaLiga!K:K,LaLiga!L:L),"-")</f>
        <v>-</v>
      </c>
      <c r="M975" s="1" t="str">
        <f>IFERROR(_xlfn.XLOOKUP($C975,SerieA!J:J,SerieA!K:K),"-")</f>
        <v>-</v>
      </c>
    </row>
    <row r="976" spans="1:13" x14ac:dyDescent="0.35">
      <c r="A976" s="3">
        <f t="shared" si="56"/>
        <v>46242</v>
      </c>
      <c r="B976" s="5">
        <f t="shared" si="54"/>
        <v>6</v>
      </c>
      <c r="C976" s="9">
        <f t="shared" si="57"/>
        <v>975</v>
      </c>
      <c r="D976" s="6" t="str" cm="1">
        <f t="array" ref="D976">IFERROR(INDEX(F976:M976, MATCH(TRUE, F976:M976&lt;&gt;"-",0)),"")</f>
        <v/>
      </c>
      <c r="E976" s="6" t="str">
        <f t="shared" si="55"/>
        <v/>
      </c>
      <c r="F976" s="1" t="str">
        <f>IFERROR(_xlfn.XLOOKUP(C976,Champions!J:J,Champions!K:K),"-")</f>
        <v>-</v>
      </c>
      <c r="G976" s="1" t="str">
        <f>IFERROR(_xlfn.XLOOKUP($C976,EuropaL!J:J,EuropaL!K:K),"-")</f>
        <v>-</v>
      </c>
      <c r="H976" s="1" t="str">
        <f>IFERROR(_xlfn.XLOOKUP($C976,WC!J:J,WC!K:K),"-")</f>
        <v>-</v>
      </c>
      <c r="I976" s="1" t="str">
        <f>IFERROR(_xlfn.XLOOKUP($C976,EURO!J:J,EURO!K:K),"-")</f>
        <v>-</v>
      </c>
      <c r="J976" s="1" t="str">
        <f>IFERROR(_xlfn.XLOOKUP($C976,Other!J:J,Other!K:K),"-")</f>
        <v>-</v>
      </c>
      <c r="K976" s="1" t="str">
        <f>IFERROR(_xlfn.XLOOKUP($C976,Premier!J:J,Premier!K:K),"-")</f>
        <v>-</v>
      </c>
      <c r="L976" s="1" t="str">
        <f>IFERROR(_xlfn.XLOOKUP($C976,LaLiga!K:K,LaLiga!L:L),"-")</f>
        <v>-</v>
      </c>
      <c r="M976" s="1" t="str">
        <f>IFERROR(_xlfn.XLOOKUP($C976,SerieA!J:J,SerieA!K:K),"-")</f>
        <v>-</v>
      </c>
    </row>
    <row r="977" spans="1:13" x14ac:dyDescent="0.35">
      <c r="A977" s="3">
        <f t="shared" si="56"/>
        <v>46243</v>
      </c>
      <c r="B977" s="5">
        <f t="shared" si="54"/>
        <v>7</v>
      </c>
      <c r="C977" s="9">
        <f t="shared" si="57"/>
        <v>976</v>
      </c>
      <c r="D977" s="6" t="str" cm="1">
        <f t="array" ref="D977">IFERROR(INDEX(F977:M977, MATCH(TRUE, F977:M977&lt;&gt;"-",0)),"")</f>
        <v/>
      </c>
      <c r="E977" s="6" t="str">
        <f t="shared" si="55"/>
        <v/>
      </c>
      <c r="F977" s="1" t="str">
        <f>IFERROR(_xlfn.XLOOKUP(C977,Champions!J:J,Champions!K:K),"-")</f>
        <v>-</v>
      </c>
      <c r="G977" s="1" t="str">
        <f>IFERROR(_xlfn.XLOOKUP($C977,EuropaL!J:J,EuropaL!K:K),"-")</f>
        <v>-</v>
      </c>
      <c r="H977" s="1" t="str">
        <f>IFERROR(_xlfn.XLOOKUP($C977,WC!J:J,WC!K:K),"-")</f>
        <v>-</v>
      </c>
      <c r="I977" s="1" t="str">
        <f>IFERROR(_xlfn.XLOOKUP($C977,EURO!J:J,EURO!K:K),"-")</f>
        <v>-</v>
      </c>
      <c r="J977" s="1" t="str">
        <f>IFERROR(_xlfn.XLOOKUP($C977,Other!J:J,Other!K:K),"-")</f>
        <v>-</v>
      </c>
      <c r="K977" s="1" t="str">
        <f>IFERROR(_xlfn.XLOOKUP($C977,Premier!J:J,Premier!K:K),"-")</f>
        <v>-</v>
      </c>
      <c r="L977" s="1" t="str">
        <f>IFERROR(_xlfn.XLOOKUP($C977,LaLiga!K:K,LaLiga!L:L),"-")</f>
        <v>-</v>
      </c>
      <c r="M977" s="1" t="str">
        <f>IFERROR(_xlfn.XLOOKUP($C977,SerieA!J:J,SerieA!K:K),"-")</f>
        <v>-</v>
      </c>
    </row>
    <row r="978" spans="1:13" x14ac:dyDescent="0.35">
      <c r="A978" s="3">
        <f t="shared" si="56"/>
        <v>46244</v>
      </c>
      <c r="B978" s="5">
        <f t="shared" si="54"/>
        <v>1</v>
      </c>
      <c r="C978" s="9">
        <f t="shared" si="57"/>
        <v>977</v>
      </c>
      <c r="D978" s="6" t="str" cm="1">
        <f t="array" ref="D978">IFERROR(INDEX(F978:M978, MATCH(TRUE, F978:M978&lt;&gt;"-",0)),"")</f>
        <v/>
      </c>
      <c r="E978" s="6" t="str">
        <f t="shared" si="55"/>
        <v/>
      </c>
      <c r="F978" s="1" t="str">
        <f>IFERROR(_xlfn.XLOOKUP(C978,Champions!J:J,Champions!K:K),"-")</f>
        <v>-</v>
      </c>
      <c r="G978" s="1" t="str">
        <f>IFERROR(_xlfn.XLOOKUP($C978,EuropaL!J:J,EuropaL!K:K),"-")</f>
        <v>-</v>
      </c>
      <c r="H978" s="1" t="str">
        <f>IFERROR(_xlfn.XLOOKUP($C978,WC!J:J,WC!K:K),"-")</f>
        <v>-</v>
      </c>
      <c r="I978" s="1" t="str">
        <f>IFERROR(_xlfn.XLOOKUP($C978,EURO!J:J,EURO!K:K),"-")</f>
        <v>-</v>
      </c>
      <c r="J978" s="1" t="str">
        <f>IFERROR(_xlfn.XLOOKUP($C978,Other!J:J,Other!K:K),"-")</f>
        <v>-</v>
      </c>
      <c r="K978" s="1" t="str">
        <f>IFERROR(_xlfn.XLOOKUP($C978,Premier!J:J,Premier!K:K),"-")</f>
        <v>-</v>
      </c>
      <c r="L978" s="1" t="str">
        <f>IFERROR(_xlfn.XLOOKUP($C978,LaLiga!K:K,LaLiga!L:L),"-")</f>
        <v>-</v>
      </c>
      <c r="M978" s="1" t="str">
        <f>IFERROR(_xlfn.XLOOKUP($C978,SerieA!J:J,SerieA!K:K),"-")</f>
        <v>-</v>
      </c>
    </row>
    <row r="979" spans="1:13" x14ac:dyDescent="0.35">
      <c r="A979" s="3">
        <f t="shared" si="56"/>
        <v>46245</v>
      </c>
      <c r="B979" s="5">
        <f t="shared" si="54"/>
        <v>2</v>
      </c>
      <c r="C979" s="9">
        <f t="shared" si="57"/>
        <v>978</v>
      </c>
      <c r="D979" s="6" t="str" cm="1">
        <f t="array" ref="D979">IFERROR(INDEX(F979:M979, MATCH(TRUE, F979:M979&lt;&gt;"-",0)),"")</f>
        <v/>
      </c>
      <c r="E979" s="6" t="str">
        <f t="shared" si="55"/>
        <v/>
      </c>
      <c r="F979" s="1" t="str">
        <f>IFERROR(_xlfn.XLOOKUP(C979,Champions!J:J,Champions!K:K),"-")</f>
        <v>-</v>
      </c>
      <c r="G979" s="1" t="str">
        <f>IFERROR(_xlfn.XLOOKUP($C979,EuropaL!J:J,EuropaL!K:K),"-")</f>
        <v>-</v>
      </c>
      <c r="H979" s="1" t="str">
        <f>IFERROR(_xlfn.XLOOKUP($C979,WC!J:J,WC!K:K),"-")</f>
        <v>-</v>
      </c>
      <c r="I979" s="1" t="str">
        <f>IFERROR(_xlfn.XLOOKUP($C979,EURO!J:J,EURO!K:K),"-")</f>
        <v>-</v>
      </c>
      <c r="J979" s="1" t="str">
        <f>IFERROR(_xlfn.XLOOKUP($C979,Other!J:J,Other!K:K),"-")</f>
        <v>-</v>
      </c>
      <c r="K979" s="1" t="str">
        <f>IFERROR(_xlfn.XLOOKUP($C979,Premier!J:J,Premier!K:K),"-")</f>
        <v>-</v>
      </c>
      <c r="L979" s="1" t="str">
        <f>IFERROR(_xlfn.XLOOKUP($C979,LaLiga!K:K,LaLiga!L:L),"-")</f>
        <v>-</v>
      </c>
      <c r="M979" s="1" t="str">
        <f>IFERROR(_xlfn.XLOOKUP($C979,SerieA!J:J,SerieA!K:K),"-")</f>
        <v>-</v>
      </c>
    </row>
    <row r="980" spans="1:13" x14ac:dyDescent="0.35">
      <c r="A980" s="3">
        <f t="shared" si="56"/>
        <v>46246</v>
      </c>
      <c r="B980" s="5">
        <f t="shared" si="54"/>
        <v>3</v>
      </c>
      <c r="C980" s="9">
        <f t="shared" si="57"/>
        <v>979</v>
      </c>
      <c r="D980" s="6" t="str" cm="1">
        <f t="array" ref="D980">IFERROR(INDEX(F980:M980, MATCH(TRUE, F980:M980&lt;&gt;"-",0)),"")</f>
        <v/>
      </c>
      <c r="E980" s="6" t="str">
        <f t="shared" si="55"/>
        <v/>
      </c>
      <c r="F980" s="1" t="str">
        <f>IFERROR(_xlfn.XLOOKUP(C980,Champions!J:J,Champions!K:K),"-")</f>
        <v>-</v>
      </c>
      <c r="G980" s="1" t="str">
        <f>IFERROR(_xlfn.XLOOKUP($C980,EuropaL!J:J,EuropaL!K:K),"-")</f>
        <v>-</v>
      </c>
      <c r="H980" s="1" t="str">
        <f>IFERROR(_xlfn.XLOOKUP($C980,WC!J:J,WC!K:K),"-")</f>
        <v>-</v>
      </c>
      <c r="I980" s="1" t="str">
        <f>IFERROR(_xlfn.XLOOKUP($C980,EURO!J:J,EURO!K:K),"-")</f>
        <v>-</v>
      </c>
      <c r="J980" s="1" t="str">
        <f>IFERROR(_xlfn.XLOOKUP($C980,Other!J:J,Other!K:K),"-")</f>
        <v>-</v>
      </c>
      <c r="K980" s="1" t="str">
        <f>IFERROR(_xlfn.XLOOKUP($C980,Premier!J:J,Premier!K:K),"-")</f>
        <v>-</v>
      </c>
      <c r="L980" s="1" t="str">
        <f>IFERROR(_xlfn.XLOOKUP($C980,LaLiga!K:K,LaLiga!L:L),"-")</f>
        <v>-</v>
      </c>
      <c r="M980" s="1" t="str">
        <f>IFERROR(_xlfn.XLOOKUP($C980,SerieA!J:J,SerieA!K:K),"-")</f>
        <v>-</v>
      </c>
    </row>
    <row r="981" spans="1:13" x14ac:dyDescent="0.35">
      <c r="A981" s="3">
        <f t="shared" si="56"/>
        <v>46247</v>
      </c>
      <c r="B981" s="5">
        <f t="shared" si="54"/>
        <v>4</v>
      </c>
      <c r="C981" s="9">
        <f t="shared" si="57"/>
        <v>980</v>
      </c>
      <c r="D981" s="6" t="str" cm="1">
        <f t="array" ref="D981">IFERROR(INDEX(F981:M981, MATCH(TRUE, F981:M981&lt;&gt;"-",0)),"")</f>
        <v/>
      </c>
      <c r="E981" s="6" t="str">
        <f t="shared" si="55"/>
        <v/>
      </c>
      <c r="F981" s="1" t="str">
        <f>IFERROR(_xlfn.XLOOKUP(C981,Champions!J:J,Champions!K:K),"-")</f>
        <v>-</v>
      </c>
      <c r="G981" s="1" t="str">
        <f>IFERROR(_xlfn.XLOOKUP($C981,EuropaL!J:J,EuropaL!K:K),"-")</f>
        <v>-</v>
      </c>
      <c r="H981" s="1" t="str">
        <f>IFERROR(_xlfn.XLOOKUP($C981,WC!J:J,WC!K:K),"-")</f>
        <v>-</v>
      </c>
      <c r="I981" s="1" t="str">
        <f>IFERROR(_xlfn.XLOOKUP($C981,EURO!J:J,EURO!K:K),"-")</f>
        <v>-</v>
      </c>
      <c r="J981" s="1" t="str">
        <f>IFERROR(_xlfn.XLOOKUP($C981,Other!J:J,Other!K:K),"-")</f>
        <v>-</v>
      </c>
      <c r="K981" s="1" t="str">
        <f>IFERROR(_xlfn.XLOOKUP($C981,Premier!J:J,Premier!K:K),"-")</f>
        <v>-</v>
      </c>
      <c r="L981" s="1" t="str">
        <f>IFERROR(_xlfn.XLOOKUP($C981,LaLiga!K:K,LaLiga!L:L),"-")</f>
        <v>-</v>
      </c>
      <c r="M981" s="1" t="str">
        <f>IFERROR(_xlfn.XLOOKUP($C981,SerieA!J:J,SerieA!K:K),"-")</f>
        <v>-</v>
      </c>
    </row>
    <row r="982" spans="1:13" x14ac:dyDescent="0.35">
      <c r="A982" s="3">
        <f t="shared" si="56"/>
        <v>46248</v>
      </c>
      <c r="B982" s="5">
        <f t="shared" si="54"/>
        <v>5</v>
      </c>
      <c r="C982" s="9">
        <f t="shared" si="57"/>
        <v>981</v>
      </c>
      <c r="D982" s="6" t="str" cm="1">
        <f t="array" ref="D982">IFERROR(INDEX(F982:M982, MATCH(TRUE, F982:M982&lt;&gt;"-",0)),"")</f>
        <v/>
      </c>
      <c r="E982" s="6" t="str">
        <f t="shared" si="55"/>
        <v/>
      </c>
      <c r="F982" s="1" t="str">
        <f>IFERROR(_xlfn.XLOOKUP(C982,Champions!J:J,Champions!K:K),"-")</f>
        <v>-</v>
      </c>
      <c r="G982" s="1" t="str">
        <f>IFERROR(_xlfn.XLOOKUP($C982,EuropaL!J:J,EuropaL!K:K),"-")</f>
        <v>-</v>
      </c>
      <c r="H982" s="1" t="str">
        <f>IFERROR(_xlfn.XLOOKUP($C982,WC!J:J,WC!K:K),"-")</f>
        <v>-</v>
      </c>
      <c r="I982" s="1" t="str">
        <f>IFERROR(_xlfn.XLOOKUP($C982,EURO!J:J,EURO!K:K),"-")</f>
        <v>-</v>
      </c>
      <c r="J982" s="1" t="str">
        <f>IFERROR(_xlfn.XLOOKUP($C982,Other!J:J,Other!K:K),"-")</f>
        <v>-</v>
      </c>
      <c r="K982" s="1" t="str">
        <f>IFERROR(_xlfn.XLOOKUP($C982,Premier!J:J,Premier!K:K),"-")</f>
        <v>-</v>
      </c>
      <c r="L982" s="1" t="str">
        <f>IFERROR(_xlfn.XLOOKUP($C982,LaLiga!K:K,LaLiga!L:L),"-")</f>
        <v>-</v>
      </c>
      <c r="M982" s="1" t="str">
        <f>IFERROR(_xlfn.XLOOKUP($C982,SerieA!J:J,SerieA!K:K),"-")</f>
        <v>-</v>
      </c>
    </row>
    <row r="983" spans="1:13" x14ac:dyDescent="0.35">
      <c r="A983" s="3">
        <f t="shared" si="56"/>
        <v>46249</v>
      </c>
      <c r="B983" s="5">
        <f t="shared" si="54"/>
        <v>6</v>
      </c>
      <c r="C983" s="9">
        <f t="shared" si="57"/>
        <v>982</v>
      </c>
      <c r="D983" s="6" t="str" cm="1">
        <f t="array" ref="D983">IFERROR(INDEX(F983:M983, MATCH(TRUE, F983:M983&lt;&gt;"-",0)),"")</f>
        <v/>
      </c>
      <c r="E983" s="6" t="str">
        <f t="shared" si="55"/>
        <v/>
      </c>
      <c r="F983" s="1" t="str">
        <f>IFERROR(_xlfn.XLOOKUP(C983,Champions!J:J,Champions!K:K),"-")</f>
        <v>-</v>
      </c>
      <c r="G983" s="1" t="str">
        <f>IFERROR(_xlfn.XLOOKUP($C983,EuropaL!J:J,EuropaL!K:K),"-")</f>
        <v>-</v>
      </c>
      <c r="H983" s="1" t="str">
        <f>IFERROR(_xlfn.XLOOKUP($C983,WC!J:J,WC!K:K),"-")</f>
        <v>-</v>
      </c>
      <c r="I983" s="1" t="str">
        <f>IFERROR(_xlfn.XLOOKUP($C983,EURO!J:J,EURO!K:K),"-")</f>
        <v>-</v>
      </c>
      <c r="J983" s="1" t="str">
        <f>IFERROR(_xlfn.XLOOKUP($C983,Other!J:J,Other!K:K),"-")</f>
        <v>-</v>
      </c>
      <c r="K983" s="1" t="str">
        <f>IFERROR(_xlfn.XLOOKUP($C983,Premier!J:J,Premier!K:K),"-")</f>
        <v>-</v>
      </c>
      <c r="L983" s="1" t="str">
        <f>IFERROR(_xlfn.XLOOKUP($C983,LaLiga!K:K,LaLiga!L:L),"-")</f>
        <v>-</v>
      </c>
      <c r="M983" s="1" t="str">
        <f>IFERROR(_xlfn.XLOOKUP($C983,SerieA!J:J,SerieA!K:K),"-")</f>
        <v>-</v>
      </c>
    </row>
    <row r="984" spans="1:13" x14ac:dyDescent="0.35">
      <c r="A984" s="3">
        <f t="shared" si="56"/>
        <v>46250</v>
      </c>
      <c r="B984" s="5">
        <f t="shared" si="54"/>
        <v>7</v>
      </c>
      <c r="C984" s="9">
        <f t="shared" si="57"/>
        <v>983</v>
      </c>
      <c r="D984" s="6" t="str" cm="1">
        <f t="array" ref="D984">IFERROR(INDEX(F984:M984, MATCH(TRUE, F984:M984&lt;&gt;"-",0)),"")</f>
        <v/>
      </c>
      <c r="E984" s="6" t="str">
        <f t="shared" si="55"/>
        <v/>
      </c>
      <c r="F984" s="1" t="str">
        <f>IFERROR(_xlfn.XLOOKUP(C984,Champions!J:J,Champions!K:K),"-")</f>
        <v>-</v>
      </c>
      <c r="G984" s="1" t="str">
        <f>IFERROR(_xlfn.XLOOKUP($C984,EuropaL!J:J,EuropaL!K:K),"-")</f>
        <v>-</v>
      </c>
      <c r="H984" s="1" t="str">
        <f>IFERROR(_xlfn.XLOOKUP($C984,WC!J:J,WC!K:K),"-")</f>
        <v>-</v>
      </c>
      <c r="I984" s="1" t="str">
        <f>IFERROR(_xlfn.XLOOKUP($C984,EURO!J:J,EURO!K:K),"-")</f>
        <v>-</v>
      </c>
      <c r="J984" s="1" t="str">
        <f>IFERROR(_xlfn.XLOOKUP($C984,Other!J:J,Other!K:K),"-")</f>
        <v>-</v>
      </c>
      <c r="K984" s="1" t="str">
        <f>IFERROR(_xlfn.XLOOKUP($C984,Premier!J:J,Premier!K:K),"-")</f>
        <v>-</v>
      </c>
      <c r="L984" s="1" t="str">
        <f>IFERROR(_xlfn.XLOOKUP($C984,LaLiga!K:K,LaLiga!L:L),"-")</f>
        <v>-</v>
      </c>
      <c r="M984" s="1" t="str">
        <f>IFERROR(_xlfn.XLOOKUP($C984,SerieA!J:J,SerieA!K:K),"-")</f>
        <v>-</v>
      </c>
    </row>
    <row r="985" spans="1:13" x14ac:dyDescent="0.35">
      <c r="A985" s="3">
        <f t="shared" si="56"/>
        <v>46251</v>
      </c>
      <c r="B985" s="5">
        <f t="shared" ref="B985:B1048" si="58">WEEKDAY(A985,2)</f>
        <v>1</v>
      </c>
      <c r="C985" s="9">
        <f t="shared" si="57"/>
        <v>984</v>
      </c>
      <c r="D985" s="6" t="str" cm="1">
        <f t="array" ref="D985">IFERROR(INDEX(F985:M985, MATCH(TRUE, F985:M985&lt;&gt;"-",0)),"")</f>
        <v/>
      </c>
      <c r="E985" s="6" t="str">
        <f t="shared" ref="E985:E1048" si="59">SUBSTITUTE(SUBSTITUTE(SUBSTITUTE(SUBSTITUTE(SUBSTITUTE(SUBSTITUTE(SUBSTITUTE(SUBSTITUTE(D985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985" s="1" t="str">
        <f>IFERROR(_xlfn.XLOOKUP(C985,Champions!J:J,Champions!K:K),"-")</f>
        <v>-</v>
      </c>
      <c r="G985" s="1" t="str">
        <f>IFERROR(_xlfn.XLOOKUP($C985,EuropaL!J:J,EuropaL!K:K),"-")</f>
        <v>-</v>
      </c>
      <c r="H985" s="1" t="str">
        <f>IFERROR(_xlfn.XLOOKUP($C985,WC!J:J,WC!K:K),"-")</f>
        <v>-</v>
      </c>
      <c r="I985" s="1" t="str">
        <f>IFERROR(_xlfn.XLOOKUP($C985,EURO!J:J,EURO!K:K),"-")</f>
        <v>-</v>
      </c>
      <c r="J985" s="1" t="str">
        <f>IFERROR(_xlfn.XLOOKUP($C985,Other!J:J,Other!K:K),"-")</f>
        <v>-</v>
      </c>
      <c r="K985" s="1" t="str">
        <f>IFERROR(_xlfn.XLOOKUP($C985,Premier!J:J,Premier!K:K),"-")</f>
        <v>-</v>
      </c>
      <c r="L985" s="1" t="str">
        <f>IFERROR(_xlfn.XLOOKUP($C985,LaLiga!K:K,LaLiga!L:L),"-")</f>
        <v>-</v>
      </c>
      <c r="M985" s="1" t="str">
        <f>IFERROR(_xlfn.XLOOKUP($C985,SerieA!J:J,SerieA!K:K),"-")</f>
        <v>-</v>
      </c>
    </row>
    <row r="986" spans="1:13" x14ac:dyDescent="0.35">
      <c r="A986" s="3">
        <f t="shared" si="56"/>
        <v>46252</v>
      </c>
      <c r="B986" s="5">
        <f t="shared" si="58"/>
        <v>2</v>
      </c>
      <c r="C986" s="9">
        <f t="shared" si="57"/>
        <v>985</v>
      </c>
      <c r="D986" s="6" t="str" cm="1">
        <f t="array" ref="D986">IFERROR(INDEX(F986:M986, MATCH(TRUE, F986:M986&lt;&gt;"-",0)),"")</f>
        <v/>
      </c>
      <c r="E986" s="6" t="str">
        <f t="shared" si="59"/>
        <v/>
      </c>
      <c r="F986" s="1" t="str">
        <f>IFERROR(_xlfn.XLOOKUP(C986,Champions!J:J,Champions!K:K),"-")</f>
        <v>-</v>
      </c>
      <c r="G986" s="1" t="str">
        <f>IFERROR(_xlfn.XLOOKUP($C986,EuropaL!J:J,EuropaL!K:K),"-")</f>
        <v>-</v>
      </c>
      <c r="H986" s="1" t="str">
        <f>IFERROR(_xlfn.XLOOKUP($C986,WC!J:J,WC!K:K),"-")</f>
        <v>-</v>
      </c>
      <c r="I986" s="1" t="str">
        <f>IFERROR(_xlfn.XLOOKUP($C986,EURO!J:J,EURO!K:K),"-")</f>
        <v>-</v>
      </c>
      <c r="J986" s="1" t="str">
        <f>IFERROR(_xlfn.XLOOKUP($C986,Other!J:J,Other!K:K),"-")</f>
        <v>-</v>
      </c>
      <c r="K986" s="1" t="str">
        <f>IFERROR(_xlfn.XLOOKUP($C986,Premier!J:J,Premier!K:K),"-")</f>
        <v>-</v>
      </c>
      <c r="L986" s="1" t="str">
        <f>IFERROR(_xlfn.XLOOKUP($C986,LaLiga!K:K,LaLiga!L:L),"-")</f>
        <v>-</v>
      </c>
      <c r="M986" s="1" t="str">
        <f>IFERROR(_xlfn.XLOOKUP($C986,SerieA!J:J,SerieA!K:K),"-")</f>
        <v>-</v>
      </c>
    </row>
    <row r="987" spans="1:13" x14ac:dyDescent="0.35">
      <c r="A987" s="3">
        <f t="shared" si="56"/>
        <v>46253</v>
      </c>
      <c r="B987" s="5">
        <f t="shared" si="58"/>
        <v>3</v>
      </c>
      <c r="C987" s="9">
        <f t="shared" si="57"/>
        <v>986</v>
      </c>
      <c r="D987" s="6" t="str" cm="1">
        <f t="array" ref="D987">IFERROR(INDEX(F987:M987, MATCH(TRUE, F987:M987&lt;&gt;"-",0)),"")</f>
        <v/>
      </c>
      <c r="E987" s="6" t="str">
        <f t="shared" si="59"/>
        <v/>
      </c>
      <c r="F987" s="1" t="str">
        <f>IFERROR(_xlfn.XLOOKUP(C987,Champions!J:J,Champions!K:K),"-")</f>
        <v>-</v>
      </c>
      <c r="G987" s="1" t="str">
        <f>IFERROR(_xlfn.XLOOKUP($C987,EuropaL!J:J,EuropaL!K:K),"-")</f>
        <v>-</v>
      </c>
      <c r="H987" s="1" t="str">
        <f>IFERROR(_xlfn.XLOOKUP($C987,WC!J:J,WC!K:K),"-")</f>
        <v>-</v>
      </c>
      <c r="I987" s="1" t="str">
        <f>IFERROR(_xlfn.XLOOKUP($C987,EURO!J:J,EURO!K:K),"-")</f>
        <v>-</v>
      </c>
      <c r="J987" s="1" t="str">
        <f>IFERROR(_xlfn.XLOOKUP($C987,Other!J:J,Other!K:K),"-")</f>
        <v>-</v>
      </c>
      <c r="K987" s="1" t="str">
        <f>IFERROR(_xlfn.XLOOKUP($C987,Premier!J:J,Premier!K:K),"-")</f>
        <v>-</v>
      </c>
      <c r="L987" s="1" t="str">
        <f>IFERROR(_xlfn.XLOOKUP($C987,LaLiga!K:K,LaLiga!L:L),"-")</f>
        <v>-</v>
      </c>
      <c r="M987" s="1" t="str">
        <f>IFERROR(_xlfn.XLOOKUP($C987,SerieA!J:J,SerieA!K:K),"-")</f>
        <v>-</v>
      </c>
    </row>
    <row r="988" spans="1:13" x14ac:dyDescent="0.35">
      <c r="A988" s="3">
        <f t="shared" si="56"/>
        <v>46254</v>
      </c>
      <c r="B988" s="5">
        <f t="shared" si="58"/>
        <v>4</v>
      </c>
      <c r="C988" s="9">
        <f t="shared" si="57"/>
        <v>987</v>
      </c>
      <c r="D988" s="6" t="str" cm="1">
        <f t="array" ref="D988">IFERROR(INDEX(F988:M988, MATCH(TRUE, F988:M988&lt;&gt;"-",0)),"")</f>
        <v/>
      </c>
      <c r="E988" s="6" t="str">
        <f t="shared" si="59"/>
        <v/>
      </c>
      <c r="F988" s="1" t="str">
        <f>IFERROR(_xlfn.XLOOKUP(C988,Champions!J:J,Champions!K:K),"-")</f>
        <v>-</v>
      </c>
      <c r="G988" s="1" t="str">
        <f>IFERROR(_xlfn.XLOOKUP($C988,EuropaL!J:J,EuropaL!K:K),"-")</f>
        <v>-</v>
      </c>
      <c r="H988" s="1" t="str">
        <f>IFERROR(_xlfn.XLOOKUP($C988,WC!J:J,WC!K:K),"-")</f>
        <v>-</v>
      </c>
      <c r="I988" s="1" t="str">
        <f>IFERROR(_xlfn.XLOOKUP($C988,EURO!J:J,EURO!K:K),"-")</f>
        <v>-</v>
      </c>
      <c r="J988" s="1" t="str">
        <f>IFERROR(_xlfn.XLOOKUP($C988,Other!J:J,Other!K:K),"-")</f>
        <v>-</v>
      </c>
      <c r="K988" s="1" t="str">
        <f>IFERROR(_xlfn.XLOOKUP($C988,Premier!J:J,Premier!K:K),"-")</f>
        <v>-</v>
      </c>
      <c r="L988" s="1" t="str">
        <f>IFERROR(_xlfn.XLOOKUP($C988,LaLiga!K:K,LaLiga!L:L),"-")</f>
        <v>-</v>
      </c>
      <c r="M988" s="1" t="str">
        <f>IFERROR(_xlfn.XLOOKUP($C988,SerieA!J:J,SerieA!K:K),"-")</f>
        <v>-</v>
      </c>
    </row>
    <row r="989" spans="1:13" x14ac:dyDescent="0.35">
      <c r="A989" s="3">
        <f t="shared" si="56"/>
        <v>46255</v>
      </c>
      <c r="B989" s="5">
        <f t="shared" si="58"/>
        <v>5</v>
      </c>
      <c r="C989" s="9">
        <f t="shared" si="57"/>
        <v>988</v>
      </c>
      <c r="D989" s="6" t="str" cm="1">
        <f t="array" ref="D989">IFERROR(INDEX(F989:M989, MATCH(TRUE, F989:M989&lt;&gt;"-",0)),"")</f>
        <v/>
      </c>
      <c r="E989" s="6" t="str">
        <f t="shared" si="59"/>
        <v/>
      </c>
      <c r="F989" s="1" t="str">
        <f>IFERROR(_xlfn.XLOOKUP(C989,Champions!J:J,Champions!K:K),"-")</f>
        <v>-</v>
      </c>
      <c r="G989" s="1" t="str">
        <f>IFERROR(_xlfn.XLOOKUP($C989,EuropaL!J:J,EuropaL!K:K),"-")</f>
        <v>-</v>
      </c>
      <c r="H989" s="1" t="str">
        <f>IFERROR(_xlfn.XLOOKUP($C989,WC!J:J,WC!K:K),"-")</f>
        <v>-</v>
      </c>
      <c r="I989" s="1" t="str">
        <f>IFERROR(_xlfn.XLOOKUP($C989,EURO!J:J,EURO!K:K),"-")</f>
        <v>-</v>
      </c>
      <c r="J989" s="1" t="str">
        <f>IFERROR(_xlfn.XLOOKUP($C989,Other!J:J,Other!K:K),"-")</f>
        <v>-</v>
      </c>
      <c r="K989" s="1" t="str">
        <f>IFERROR(_xlfn.XLOOKUP($C989,Premier!J:J,Premier!K:K),"-")</f>
        <v>-</v>
      </c>
      <c r="L989" s="1" t="str">
        <f>IFERROR(_xlfn.XLOOKUP($C989,LaLiga!K:K,LaLiga!L:L),"-")</f>
        <v>-</v>
      </c>
      <c r="M989" s="1" t="str">
        <f>IFERROR(_xlfn.XLOOKUP($C989,SerieA!J:J,SerieA!K:K),"-")</f>
        <v>-</v>
      </c>
    </row>
    <row r="990" spans="1:13" x14ac:dyDescent="0.35">
      <c r="A990" s="3">
        <f t="shared" si="56"/>
        <v>46256</v>
      </c>
      <c r="B990" s="5">
        <f t="shared" si="58"/>
        <v>6</v>
      </c>
      <c r="C990" s="9">
        <f t="shared" si="57"/>
        <v>989</v>
      </c>
      <c r="D990" s="6" t="str" cm="1">
        <f t="array" ref="D990">IFERROR(INDEX(F990:M990, MATCH(TRUE, F990:M990&lt;&gt;"-",0)),"")</f>
        <v/>
      </c>
      <c r="E990" s="6" t="str">
        <f t="shared" si="59"/>
        <v/>
      </c>
      <c r="F990" s="1" t="str">
        <f>IFERROR(_xlfn.XLOOKUP(C990,Champions!J:J,Champions!K:K),"-")</f>
        <v>-</v>
      </c>
      <c r="G990" s="1" t="str">
        <f>IFERROR(_xlfn.XLOOKUP($C990,EuropaL!J:J,EuropaL!K:K),"-")</f>
        <v>-</v>
      </c>
      <c r="H990" s="1" t="str">
        <f>IFERROR(_xlfn.XLOOKUP($C990,WC!J:J,WC!K:K),"-")</f>
        <v>-</v>
      </c>
      <c r="I990" s="1" t="str">
        <f>IFERROR(_xlfn.XLOOKUP($C990,EURO!J:J,EURO!K:K),"-")</f>
        <v>-</v>
      </c>
      <c r="J990" s="1" t="str">
        <f>IFERROR(_xlfn.XLOOKUP($C990,Other!J:J,Other!K:K),"-")</f>
        <v>-</v>
      </c>
      <c r="K990" s="1" t="str">
        <f>IFERROR(_xlfn.XLOOKUP($C990,Premier!J:J,Premier!K:K),"-")</f>
        <v>-</v>
      </c>
      <c r="L990" s="1" t="str">
        <f>IFERROR(_xlfn.XLOOKUP($C990,LaLiga!K:K,LaLiga!L:L),"-")</f>
        <v>-</v>
      </c>
      <c r="M990" s="1" t="str">
        <f>IFERROR(_xlfn.XLOOKUP($C990,SerieA!J:J,SerieA!K:K),"-")</f>
        <v>-</v>
      </c>
    </row>
    <row r="991" spans="1:13" x14ac:dyDescent="0.35">
      <c r="A991" s="3">
        <f t="shared" si="56"/>
        <v>46257</v>
      </c>
      <c r="B991" s="5">
        <f t="shared" si="58"/>
        <v>7</v>
      </c>
      <c r="C991" s="9">
        <f t="shared" si="57"/>
        <v>990</v>
      </c>
      <c r="D991" s="6" t="str" cm="1">
        <f t="array" ref="D991">IFERROR(INDEX(F991:M991, MATCH(TRUE, F991:M991&lt;&gt;"-",0)),"")</f>
        <v/>
      </c>
      <c r="E991" s="6" t="str">
        <f t="shared" si="59"/>
        <v/>
      </c>
      <c r="F991" s="1" t="str">
        <f>IFERROR(_xlfn.XLOOKUP(C991,Champions!J:J,Champions!K:K),"-")</f>
        <v>-</v>
      </c>
      <c r="G991" s="1" t="str">
        <f>IFERROR(_xlfn.XLOOKUP($C991,EuropaL!J:J,EuropaL!K:K),"-")</f>
        <v>-</v>
      </c>
      <c r="H991" s="1" t="str">
        <f>IFERROR(_xlfn.XLOOKUP($C991,WC!J:J,WC!K:K),"-")</f>
        <v>-</v>
      </c>
      <c r="I991" s="1" t="str">
        <f>IFERROR(_xlfn.XLOOKUP($C991,EURO!J:J,EURO!K:K),"-")</f>
        <v>-</v>
      </c>
      <c r="J991" s="1" t="str">
        <f>IFERROR(_xlfn.XLOOKUP($C991,Other!J:J,Other!K:K),"-")</f>
        <v>-</v>
      </c>
      <c r="K991" s="1" t="str">
        <f>IFERROR(_xlfn.XLOOKUP($C991,Premier!J:J,Premier!K:K),"-")</f>
        <v>-</v>
      </c>
      <c r="L991" s="1" t="str">
        <f>IFERROR(_xlfn.XLOOKUP($C991,LaLiga!K:K,LaLiga!L:L),"-")</f>
        <v>-</v>
      </c>
      <c r="M991" s="1" t="str">
        <f>IFERROR(_xlfn.XLOOKUP($C991,SerieA!J:J,SerieA!K:K),"-")</f>
        <v>-</v>
      </c>
    </row>
    <row r="992" spans="1:13" x14ac:dyDescent="0.35">
      <c r="A992" s="3">
        <f t="shared" si="56"/>
        <v>46258</v>
      </c>
      <c r="B992" s="5">
        <f t="shared" si="58"/>
        <v>1</v>
      </c>
      <c r="C992" s="9">
        <f t="shared" si="57"/>
        <v>991</v>
      </c>
      <c r="D992" s="6" t="str" cm="1">
        <f t="array" ref="D992">IFERROR(INDEX(F992:M992, MATCH(TRUE, F992:M992&lt;&gt;"-",0)),"")</f>
        <v/>
      </c>
      <c r="E992" s="6" t="str">
        <f t="shared" si="59"/>
        <v/>
      </c>
      <c r="F992" s="1" t="str">
        <f>IFERROR(_xlfn.XLOOKUP(C992,Champions!J:J,Champions!K:K),"-")</f>
        <v>-</v>
      </c>
      <c r="G992" s="1" t="str">
        <f>IFERROR(_xlfn.XLOOKUP($C992,EuropaL!J:J,EuropaL!K:K),"-")</f>
        <v>-</v>
      </c>
      <c r="H992" s="1" t="str">
        <f>IFERROR(_xlfn.XLOOKUP($C992,WC!J:J,WC!K:K),"-")</f>
        <v>-</v>
      </c>
      <c r="I992" s="1" t="str">
        <f>IFERROR(_xlfn.XLOOKUP($C992,EURO!J:J,EURO!K:K),"-")</f>
        <v>-</v>
      </c>
      <c r="J992" s="1" t="str">
        <f>IFERROR(_xlfn.XLOOKUP($C992,Other!J:J,Other!K:K),"-")</f>
        <v>-</v>
      </c>
      <c r="K992" s="1" t="str">
        <f>IFERROR(_xlfn.XLOOKUP($C992,Premier!J:J,Premier!K:K),"-")</f>
        <v>-</v>
      </c>
      <c r="L992" s="1" t="str">
        <f>IFERROR(_xlfn.XLOOKUP($C992,LaLiga!K:K,LaLiga!L:L),"-")</f>
        <v>-</v>
      </c>
      <c r="M992" s="1" t="str">
        <f>IFERROR(_xlfn.XLOOKUP($C992,SerieA!J:J,SerieA!K:K),"-")</f>
        <v>-</v>
      </c>
    </row>
    <row r="993" spans="1:13" x14ac:dyDescent="0.35">
      <c r="A993" s="3">
        <f t="shared" si="56"/>
        <v>46259</v>
      </c>
      <c r="B993" s="5">
        <f t="shared" si="58"/>
        <v>2</v>
      </c>
      <c r="C993" s="9">
        <f t="shared" si="57"/>
        <v>992</v>
      </c>
      <c r="D993" s="6" t="str" cm="1">
        <f t="array" ref="D993">IFERROR(INDEX(F993:M993, MATCH(TRUE, F993:M993&lt;&gt;"-",0)),"")</f>
        <v/>
      </c>
      <c r="E993" s="6" t="str">
        <f t="shared" si="59"/>
        <v/>
      </c>
      <c r="F993" s="1" t="str">
        <f>IFERROR(_xlfn.XLOOKUP(C993,Champions!J:J,Champions!K:K),"-")</f>
        <v>-</v>
      </c>
      <c r="G993" s="1" t="str">
        <f>IFERROR(_xlfn.XLOOKUP($C993,EuropaL!J:J,EuropaL!K:K),"-")</f>
        <v>-</v>
      </c>
      <c r="H993" s="1" t="str">
        <f>IFERROR(_xlfn.XLOOKUP($C993,WC!J:J,WC!K:K),"-")</f>
        <v>-</v>
      </c>
      <c r="I993" s="1" t="str">
        <f>IFERROR(_xlfn.XLOOKUP($C993,EURO!J:J,EURO!K:K),"-")</f>
        <v>-</v>
      </c>
      <c r="J993" s="1" t="str">
        <f>IFERROR(_xlfn.XLOOKUP($C993,Other!J:J,Other!K:K),"-")</f>
        <v>-</v>
      </c>
      <c r="K993" s="1" t="str">
        <f>IFERROR(_xlfn.XLOOKUP($C993,Premier!J:J,Premier!K:K),"-")</f>
        <v>-</v>
      </c>
      <c r="L993" s="1" t="str">
        <f>IFERROR(_xlfn.XLOOKUP($C993,LaLiga!K:K,LaLiga!L:L),"-")</f>
        <v>-</v>
      </c>
      <c r="M993" s="1" t="str">
        <f>IFERROR(_xlfn.XLOOKUP($C993,SerieA!J:J,SerieA!K:K),"-")</f>
        <v>-</v>
      </c>
    </row>
    <row r="994" spans="1:13" x14ac:dyDescent="0.35">
      <c r="A994" s="3">
        <f t="shared" si="56"/>
        <v>46260</v>
      </c>
      <c r="B994" s="5">
        <f t="shared" si="58"/>
        <v>3</v>
      </c>
      <c r="C994" s="9">
        <f t="shared" si="57"/>
        <v>993</v>
      </c>
      <c r="D994" s="6" t="str" cm="1">
        <f t="array" ref="D994">IFERROR(INDEX(F994:M994, MATCH(TRUE, F994:M994&lt;&gt;"-",0)),"")</f>
        <v/>
      </c>
      <c r="E994" s="6" t="str">
        <f t="shared" si="59"/>
        <v/>
      </c>
      <c r="F994" s="1" t="str">
        <f>IFERROR(_xlfn.XLOOKUP(C994,Champions!J:J,Champions!K:K),"-")</f>
        <v>-</v>
      </c>
      <c r="G994" s="1" t="str">
        <f>IFERROR(_xlfn.XLOOKUP($C994,EuropaL!J:J,EuropaL!K:K),"-")</f>
        <v>-</v>
      </c>
      <c r="H994" s="1" t="str">
        <f>IFERROR(_xlfn.XLOOKUP($C994,WC!J:J,WC!K:K),"-")</f>
        <v>-</v>
      </c>
      <c r="I994" s="1" t="str">
        <f>IFERROR(_xlfn.XLOOKUP($C994,EURO!J:J,EURO!K:K),"-")</f>
        <v>-</v>
      </c>
      <c r="J994" s="1" t="str">
        <f>IFERROR(_xlfn.XLOOKUP($C994,Other!J:J,Other!K:K),"-")</f>
        <v>-</v>
      </c>
      <c r="K994" s="1" t="str">
        <f>IFERROR(_xlfn.XLOOKUP($C994,Premier!J:J,Premier!K:K),"-")</f>
        <v>-</v>
      </c>
      <c r="L994" s="1" t="str">
        <f>IFERROR(_xlfn.XLOOKUP($C994,LaLiga!K:K,LaLiga!L:L),"-")</f>
        <v>-</v>
      </c>
      <c r="M994" s="1" t="str">
        <f>IFERROR(_xlfn.XLOOKUP($C994,SerieA!J:J,SerieA!K:K),"-")</f>
        <v>-</v>
      </c>
    </row>
    <row r="995" spans="1:13" x14ac:dyDescent="0.35">
      <c r="A995" s="3">
        <f t="shared" si="56"/>
        <v>46261</v>
      </c>
      <c r="B995" s="5">
        <f t="shared" si="58"/>
        <v>4</v>
      </c>
      <c r="C995" s="9">
        <f t="shared" si="57"/>
        <v>994</v>
      </c>
      <c r="D995" s="6" t="str" cm="1">
        <f t="array" ref="D995">IFERROR(INDEX(F995:M995, MATCH(TRUE, F995:M995&lt;&gt;"-",0)),"")</f>
        <v/>
      </c>
      <c r="E995" s="6" t="str">
        <f t="shared" si="59"/>
        <v/>
      </c>
      <c r="F995" s="1" t="str">
        <f>IFERROR(_xlfn.XLOOKUP(C995,Champions!J:J,Champions!K:K),"-")</f>
        <v>-</v>
      </c>
      <c r="G995" s="1" t="str">
        <f>IFERROR(_xlfn.XLOOKUP($C995,EuropaL!J:J,EuropaL!K:K),"-")</f>
        <v>-</v>
      </c>
      <c r="H995" s="1" t="str">
        <f>IFERROR(_xlfn.XLOOKUP($C995,WC!J:J,WC!K:K),"-")</f>
        <v>-</v>
      </c>
      <c r="I995" s="1" t="str">
        <f>IFERROR(_xlfn.XLOOKUP($C995,EURO!J:J,EURO!K:K),"-")</f>
        <v>-</v>
      </c>
      <c r="J995" s="1" t="str">
        <f>IFERROR(_xlfn.XLOOKUP($C995,Other!J:J,Other!K:K),"-")</f>
        <v>-</v>
      </c>
      <c r="K995" s="1" t="str">
        <f>IFERROR(_xlfn.XLOOKUP($C995,Premier!J:J,Premier!K:K),"-")</f>
        <v>-</v>
      </c>
      <c r="L995" s="1" t="str">
        <f>IFERROR(_xlfn.XLOOKUP($C995,LaLiga!K:K,LaLiga!L:L),"-")</f>
        <v>-</v>
      </c>
      <c r="M995" s="1" t="str">
        <f>IFERROR(_xlfn.XLOOKUP($C995,SerieA!J:J,SerieA!K:K),"-")</f>
        <v>-</v>
      </c>
    </row>
    <row r="996" spans="1:13" x14ac:dyDescent="0.35">
      <c r="A996" s="3">
        <f t="shared" si="56"/>
        <v>46262</v>
      </c>
      <c r="B996" s="5">
        <f t="shared" si="58"/>
        <v>5</v>
      </c>
      <c r="C996" s="9">
        <f t="shared" si="57"/>
        <v>995</v>
      </c>
      <c r="D996" s="6" t="str" cm="1">
        <f t="array" ref="D996">IFERROR(INDEX(F996:M996, MATCH(TRUE, F996:M996&lt;&gt;"-",0)),"")</f>
        <v/>
      </c>
      <c r="E996" s="6" t="str">
        <f t="shared" si="59"/>
        <v/>
      </c>
      <c r="F996" s="1" t="str">
        <f>IFERROR(_xlfn.XLOOKUP(C996,Champions!J:J,Champions!K:K),"-")</f>
        <v>-</v>
      </c>
      <c r="G996" s="1" t="str">
        <f>IFERROR(_xlfn.XLOOKUP($C996,EuropaL!J:J,EuropaL!K:K),"-")</f>
        <v>-</v>
      </c>
      <c r="H996" s="1" t="str">
        <f>IFERROR(_xlfn.XLOOKUP($C996,WC!J:J,WC!K:K),"-")</f>
        <v>-</v>
      </c>
      <c r="I996" s="1" t="str">
        <f>IFERROR(_xlfn.XLOOKUP($C996,EURO!J:J,EURO!K:K),"-")</f>
        <v>-</v>
      </c>
      <c r="J996" s="1" t="str">
        <f>IFERROR(_xlfn.XLOOKUP($C996,Other!J:J,Other!K:K),"-")</f>
        <v>-</v>
      </c>
      <c r="K996" s="1" t="str">
        <f>IFERROR(_xlfn.XLOOKUP($C996,Premier!J:J,Premier!K:K),"-")</f>
        <v>-</v>
      </c>
      <c r="L996" s="1" t="str">
        <f>IFERROR(_xlfn.XLOOKUP($C996,LaLiga!K:K,LaLiga!L:L),"-")</f>
        <v>-</v>
      </c>
      <c r="M996" s="1" t="str">
        <f>IFERROR(_xlfn.XLOOKUP($C996,SerieA!J:J,SerieA!K:K),"-")</f>
        <v>-</v>
      </c>
    </row>
    <row r="997" spans="1:13" x14ac:dyDescent="0.35">
      <c r="A997" s="3">
        <f t="shared" si="56"/>
        <v>46263</v>
      </c>
      <c r="B997" s="5">
        <f t="shared" si="58"/>
        <v>6</v>
      </c>
      <c r="C997" s="9">
        <f t="shared" si="57"/>
        <v>996</v>
      </c>
      <c r="D997" s="6" t="str" cm="1">
        <f t="array" ref="D997">IFERROR(INDEX(F997:M997, MATCH(TRUE, F997:M997&lt;&gt;"-",0)),"")</f>
        <v/>
      </c>
      <c r="E997" s="6" t="str">
        <f t="shared" si="59"/>
        <v/>
      </c>
      <c r="F997" s="1" t="str">
        <f>IFERROR(_xlfn.XLOOKUP(C997,Champions!J:J,Champions!K:K),"-")</f>
        <v>-</v>
      </c>
      <c r="G997" s="1" t="str">
        <f>IFERROR(_xlfn.XLOOKUP($C997,EuropaL!J:J,EuropaL!K:K),"-")</f>
        <v>-</v>
      </c>
      <c r="H997" s="1" t="str">
        <f>IFERROR(_xlfn.XLOOKUP($C997,WC!J:J,WC!K:K),"-")</f>
        <v>-</v>
      </c>
      <c r="I997" s="1" t="str">
        <f>IFERROR(_xlfn.XLOOKUP($C997,EURO!J:J,EURO!K:K),"-")</f>
        <v>-</v>
      </c>
      <c r="J997" s="1" t="str">
        <f>IFERROR(_xlfn.XLOOKUP($C997,Other!J:J,Other!K:K),"-")</f>
        <v>-</v>
      </c>
      <c r="K997" s="1" t="str">
        <f>IFERROR(_xlfn.XLOOKUP($C997,Premier!J:J,Premier!K:K),"-")</f>
        <v>-</v>
      </c>
      <c r="L997" s="1" t="str">
        <f>IFERROR(_xlfn.XLOOKUP($C997,LaLiga!K:K,LaLiga!L:L),"-")</f>
        <v>-</v>
      </c>
      <c r="M997" s="1" t="str">
        <f>IFERROR(_xlfn.XLOOKUP($C997,SerieA!J:J,SerieA!K:K),"-")</f>
        <v>-</v>
      </c>
    </row>
    <row r="998" spans="1:13" x14ac:dyDescent="0.35">
      <c r="A998" s="3">
        <f t="shared" si="56"/>
        <v>46264</v>
      </c>
      <c r="B998" s="5">
        <f t="shared" si="58"/>
        <v>7</v>
      </c>
      <c r="C998" s="9">
        <f t="shared" si="57"/>
        <v>997</v>
      </c>
      <c r="D998" s="6" t="str" cm="1">
        <f t="array" ref="D998">IFERROR(INDEX(F998:M998, MATCH(TRUE, F998:M998&lt;&gt;"-",0)),"")</f>
        <v/>
      </c>
      <c r="E998" s="6" t="str">
        <f t="shared" si="59"/>
        <v/>
      </c>
      <c r="F998" s="1" t="str">
        <f>IFERROR(_xlfn.XLOOKUP(C998,Champions!J:J,Champions!K:K),"-")</f>
        <v>-</v>
      </c>
      <c r="G998" s="1" t="str">
        <f>IFERROR(_xlfn.XLOOKUP($C998,EuropaL!J:J,EuropaL!K:K),"-")</f>
        <v>-</v>
      </c>
      <c r="H998" s="1" t="str">
        <f>IFERROR(_xlfn.XLOOKUP($C998,WC!J:J,WC!K:K),"-")</f>
        <v>-</v>
      </c>
      <c r="I998" s="1" t="str">
        <f>IFERROR(_xlfn.XLOOKUP($C998,EURO!J:J,EURO!K:K),"-")</f>
        <v>-</v>
      </c>
      <c r="J998" s="1" t="str">
        <f>IFERROR(_xlfn.XLOOKUP($C998,Other!J:J,Other!K:K),"-")</f>
        <v>-</v>
      </c>
      <c r="K998" s="1" t="str">
        <f>IFERROR(_xlfn.XLOOKUP($C998,Premier!J:J,Premier!K:K),"-")</f>
        <v>-</v>
      </c>
      <c r="L998" s="1" t="str">
        <f>IFERROR(_xlfn.XLOOKUP($C998,LaLiga!K:K,LaLiga!L:L),"-")</f>
        <v>-</v>
      </c>
      <c r="M998" s="1" t="str">
        <f>IFERROR(_xlfn.XLOOKUP($C998,SerieA!J:J,SerieA!K:K),"-")</f>
        <v>-</v>
      </c>
    </row>
    <row r="999" spans="1:13" x14ac:dyDescent="0.35">
      <c r="A999" s="3">
        <f t="shared" si="56"/>
        <v>46265</v>
      </c>
      <c r="B999" s="5">
        <f t="shared" si="58"/>
        <v>1</v>
      </c>
      <c r="C999" s="9">
        <f t="shared" si="57"/>
        <v>998</v>
      </c>
      <c r="D999" s="6" t="str" cm="1">
        <f t="array" ref="D999">IFERROR(INDEX(F999:M999, MATCH(TRUE, F999:M999&lt;&gt;"-",0)),"")</f>
        <v/>
      </c>
      <c r="E999" s="6" t="str">
        <f t="shared" si="59"/>
        <v/>
      </c>
      <c r="F999" s="1" t="str">
        <f>IFERROR(_xlfn.XLOOKUP(C999,Champions!J:J,Champions!K:K),"-")</f>
        <v>-</v>
      </c>
      <c r="G999" s="1" t="str">
        <f>IFERROR(_xlfn.XLOOKUP($C999,EuropaL!J:J,EuropaL!K:K),"-")</f>
        <v>-</v>
      </c>
      <c r="H999" s="1" t="str">
        <f>IFERROR(_xlfn.XLOOKUP($C999,WC!J:J,WC!K:K),"-")</f>
        <v>-</v>
      </c>
      <c r="I999" s="1" t="str">
        <f>IFERROR(_xlfn.XLOOKUP($C999,EURO!J:J,EURO!K:K),"-")</f>
        <v>-</v>
      </c>
      <c r="J999" s="1" t="str">
        <f>IFERROR(_xlfn.XLOOKUP($C999,Other!J:J,Other!K:K),"-")</f>
        <v>-</v>
      </c>
      <c r="K999" s="1" t="str">
        <f>IFERROR(_xlfn.XLOOKUP($C999,Premier!J:J,Premier!K:K),"-")</f>
        <v>-</v>
      </c>
      <c r="L999" s="1" t="str">
        <f>IFERROR(_xlfn.XLOOKUP($C999,LaLiga!K:K,LaLiga!L:L),"-")</f>
        <v>-</v>
      </c>
      <c r="M999" s="1" t="str">
        <f>IFERROR(_xlfn.XLOOKUP($C999,SerieA!J:J,SerieA!K:K),"-")</f>
        <v>-</v>
      </c>
    </row>
    <row r="1000" spans="1:13" x14ac:dyDescent="0.35">
      <c r="A1000" s="3">
        <f t="shared" si="56"/>
        <v>46266</v>
      </c>
      <c r="B1000" s="5">
        <f t="shared" si="58"/>
        <v>2</v>
      </c>
      <c r="C1000" s="9">
        <f t="shared" si="57"/>
        <v>999</v>
      </c>
      <c r="D1000" s="6" t="str" cm="1">
        <f t="array" ref="D1000">IFERROR(INDEX(F1000:M1000, MATCH(TRUE, F1000:M1000&lt;&gt;"-",0)),"")</f>
        <v/>
      </c>
      <c r="E1000" s="6" t="str">
        <f t="shared" si="59"/>
        <v/>
      </c>
      <c r="F1000" s="1" t="str">
        <f>IFERROR(_xlfn.XLOOKUP(C1000,Champions!J:J,Champions!K:K),"-")</f>
        <v>-</v>
      </c>
      <c r="G1000" s="1" t="str">
        <f>IFERROR(_xlfn.XLOOKUP($C1000,EuropaL!J:J,EuropaL!K:K),"-")</f>
        <v>-</v>
      </c>
      <c r="H1000" s="1" t="str">
        <f>IFERROR(_xlfn.XLOOKUP($C1000,WC!J:J,WC!K:K),"-")</f>
        <v>-</v>
      </c>
      <c r="I1000" s="1" t="str">
        <f>IFERROR(_xlfn.XLOOKUP($C1000,EURO!J:J,EURO!K:K),"-")</f>
        <v>-</v>
      </c>
      <c r="J1000" s="1" t="str">
        <f>IFERROR(_xlfn.XLOOKUP($C1000,Other!J:J,Other!K:K),"-")</f>
        <v>-</v>
      </c>
      <c r="K1000" s="1" t="str">
        <f>IFERROR(_xlfn.XLOOKUP($C1000,Premier!J:J,Premier!K:K),"-")</f>
        <v>-</v>
      </c>
      <c r="L1000" s="1" t="str">
        <f>IFERROR(_xlfn.XLOOKUP($C1000,LaLiga!K:K,LaLiga!L:L),"-")</f>
        <v>-</v>
      </c>
      <c r="M1000" s="1" t="str">
        <f>IFERROR(_xlfn.XLOOKUP($C1000,SerieA!J:J,SerieA!K:K),"-")</f>
        <v>-</v>
      </c>
    </row>
    <row r="1001" spans="1:13" x14ac:dyDescent="0.35">
      <c r="A1001" s="3">
        <f t="shared" si="56"/>
        <v>46267</v>
      </c>
      <c r="B1001" s="5">
        <f t="shared" si="58"/>
        <v>3</v>
      </c>
      <c r="C1001" s="9">
        <f t="shared" si="57"/>
        <v>1000</v>
      </c>
      <c r="D1001" s="6" t="str" cm="1">
        <f t="array" ref="D1001">IFERROR(INDEX(F1001:M1001, MATCH(TRUE, F1001:M1001&lt;&gt;"-",0)),"")</f>
        <v/>
      </c>
      <c r="E1001" s="6" t="str">
        <f t="shared" si="59"/>
        <v/>
      </c>
      <c r="F1001" s="1" t="str">
        <f>IFERROR(_xlfn.XLOOKUP(C1001,Champions!J:J,Champions!K:K),"-")</f>
        <v>-</v>
      </c>
      <c r="G1001" s="1" t="str">
        <f>IFERROR(_xlfn.XLOOKUP($C1001,EuropaL!J:J,EuropaL!K:K),"-")</f>
        <v>-</v>
      </c>
      <c r="H1001" s="1" t="str">
        <f>IFERROR(_xlfn.XLOOKUP($C1001,WC!J:J,WC!K:K),"-")</f>
        <v>-</v>
      </c>
      <c r="I1001" s="1" t="str">
        <f>IFERROR(_xlfn.XLOOKUP($C1001,EURO!J:J,EURO!K:K),"-")</f>
        <v>-</v>
      </c>
      <c r="J1001" s="1" t="str">
        <f>IFERROR(_xlfn.XLOOKUP($C1001,Other!J:J,Other!K:K),"-")</f>
        <v>-</v>
      </c>
      <c r="K1001" s="1" t="str">
        <f>IFERROR(_xlfn.XLOOKUP($C1001,Premier!J:J,Premier!K:K),"-")</f>
        <v>-</v>
      </c>
      <c r="L1001" s="1" t="str">
        <f>IFERROR(_xlfn.XLOOKUP($C1001,LaLiga!K:K,LaLiga!L:L),"-")</f>
        <v>-</v>
      </c>
      <c r="M1001" s="1" t="str">
        <f>IFERROR(_xlfn.XLOOKUP($C1001,SerieA!J:J,SerieA!K:K),"-")</f>
        <v>-</v>
      </c>
    </row>
    <row r="1002" spans="1:13" x14ac:dyDescent="0.35">
      <c r="A1002" s="3">
        <f t="shared" si="56"/>
        <v>46268</v>
      </c>
      <c r="B1002" s="5">
        <f t="shared" si="58"/>
        <v>4</v>
      </c>
      <c r="C1002" s="9">
        <f t="shared" si="57"/>
        <v>1001</v>
      </c>
      <c r="D1002" s="6" t="str" cm="1">
        <f t="array" ref="D1002">IFERROR(INDEX(F1002:M1002, MATCH(TRUE, F1002:M1002&lt;&gt;"-",0)),"")</f>
        <v/>
      </c>
      <c r="E1002" s="6" t="str">
        <f t="shared" si="59"/>
        <v/>
      </c>
      <c r="F1002" s="1" t="str">
        <f>IFERROR(_xlfn.XLOOKUP(C1002,Champions!J:J,Champions!K:K),"-")</f>
        <v>-</v>
      </c>
      <c r="G1002" s="1" t="str">
        <f>IFERROR(_xlfn.XLOOKUP($C1002,EuropaL!J:J,EuropaL!K:K),"-")</f>
        <v>-</v>
      </c>
      <c r="H1002" s="1" t="str">
        <f>IFERROR(_xlfn.XLOOKUP($C1002,WC!J:J,WC!K:K),"-")</f>
        <v>-</v>
      </c>
      <c r="I1002" s="1" t="str">
        <f>IFERROR(_xlfn.XLOOKUP($C1002,EURO!J:J,EURO!K:K),"-")</f>
        <v>-</v>
      </c>
      <c r="J1002" s="1" t="str">
        <f>IFERROR(_xlfn.XLOOKUP($C1002,Other!J:J,Other!K:K),"-")</f>
        <v>-</v>
      </c>
      <c r="K1002" s="1" t="str">
        <f>IFERROR(_xlfn.XLOOKUP($C1002,Premier!J:J,Premier!K:K),"-")</f>
        <v>-</v>
      </c>
      <c r="L1002" s="1" t="str">
        <f>IFERROR(_xlfn.XLOOKUP($C1002,LaLiga!K:K,LaLiga!L:L),"-")</f>
        <v>-</v>
      </c>
      <c r="M1002" s="1" t="str">
        <f>IFERROR(_xlfn.XLOOKUP($C1002,SerieA!J:J,SerieA!K:K),"-")</f>
        <v>-</v>
      </c>
    </row>
    <row r="1003" spans="1:13" x14ac:dyDescent="0.35">
      <c r="A1003" s="3">
        <f t="shared" si="56"/>
        <v>46269</v>
      </c>
      <c r="B1003" s="5">
        <f t="shared" si="58"/>
        <v>5</v>
      </c>
      <c r="C1003" s="9">
        <f t="shared" si="57"/>
        <v>1002</v>
      </c>
      <c r="D1003" s="6" t="str" cm="1">
        <f t="array" ref="D1003">IFERROR(INDEX(F1003:M1003, MATCH(TRUE, F1003:M1003&lt;&gt;"-",0)),"")</f>
        <v/>
      </c>
      <c r="E1003" s="6" t="str">
        <f t="shared" si="59"/>
        <v/>
      </c>
      <c r="F1003" s="1" t="str">
        <f>IFERROR(_xlfn.XLOOKUP(C1003,Champions!J:J,Champions!K:K),"-")</f>
        <v>-</v>
      </c>
      <c r="G1003" s="1" t="str">
        <f>IFERROR(_xlfn.XLOOKUP($C1003,EuropaL!J:J,EuropaL!K:K),"-")</f>
        <v>-</v>
      </c>
      <c r="H1003" s="1" t="str">
        <f>IFERROR(_xlfn.XLOOKUP($C1003,WC!J:J,WC!K:K),"-")</f>
        <v>-</v>
      </c>
      <c r="I1003" s="1" t="str">
        <f>IFERROR(_xlfn.XLOOKUP($C1003,EURO!J:J,EURO!K:K),"-")</f>
        <v>-</v>
      </c>
      <c r="J1003" s="1" t="str">
        <f>IFERROR(_xlfn.XLOOKUP($C1003,Other!J:J,Other!K:K),"-")</f>
        <v>-</v>
      </c>
      <c r="K1003" s="1" t="str">
        <f>IFERROR(_xlfn.XLOOKUP($C1003,Premier!J:J,Premier!K:K),"-")</f>
        <v>-</v>
      </c>
      <c r="L1003" s="1" t="str">
        <f>IFERROR(_xlfn.XLOOKUP($C1003,LaLiga!K:K,LaLiga!L:L),"-")</f>
        <v>-</v>
      </c>
      <c r="M1003" s="1" t="str">
        <f>IFERROR(_xlfn.XLOOKUP($C1003,SerieA!J:J,SerieA!K:K),"-")</f>
        <v>-</v>
      </c>
    </row>
    <row r="1004" spans="1:13" x14ac:dyDescent="0.35">
      <c r="A1004" s="3">
        <f t="shared" si="56"/>
        <v>46270</v>
      </c>
      <c r="B1004" s="5">
        <f t="shared" si="58"/>
        <v>6</v>
      </c>
      <c r="C1004" s="9">
        <f t="shared" si="57"/>
        <v>1003</v>
      </c>
      <c r="D1004" s="6" t="str" cm="1">
        <f t="array" ref="D1004">IFERROR(INDEX(F1004:M1004, MATCH(TRUE, F1004:M1004&lt;&gt;"-",0)),"")</f>
        <v/>
      </c>
      <c r="E1004" s="6" t="str">
        <f t="shared" si="59"/>
        <v/>
      </c>
      <c r="F1004" s="1" t="str">
        <f>IFERROR(_xlfn.XLOOKUP(C1004,Champions!J:J,Champions!K:K),"-")</f>
        <v>-</v>
      </c>
      <c r="G1004" s="1" t="str">
        <f>IFERROR(_xlfn.XLOOKUP($C1004,EuropaL!J:J,EuropaL!K:K),"-")</f>
        <v>-</v>
      </c>
      <c r="H1004" s="1" t="str">
        <f>IFERROR(_xlfn.XLOOKUP($C1004,WC!J:J,WC!K:K),"-")</f>
        <v>-</v>
      </c>
      <c r="I1004" s="1" t="str">
        <f>IFERROR(_xlfn.XLOOKUP($C1004,EURO!J:J,EURO!K:K),"-")</f>
        <v>-</v>
      </c>
      <c r="J1004" s="1" t="str">
        <f>IFERROR(_xlfn.XLOOKUP($C1004,Other!J:J,Other!K:K),"-")</f>
        <v>-</v>
      </c>
      <c r="K1004" s="1" t="str">
        <f>IFERROR(_xlfn.XLOOKUP($C1004,Premier!J:J,Premier!K:K),"-")</f>
        <v>-</v>
      </c>
      <c r="L1004" s="1" t="str">
        <f>IFERROR(_xlfn.XLOOKUP($C1004,LaLiga!K:K,LaLiga!L:L),"-")</f>
        <v>-</v>
      </c>
      <c r="M1004" s="1" t="str">
        <f>IFERROR(_xlfn.XLOOKUP($C1004,SerieA!J:J,SerieA!K:K),"-")</f>
        <v>-</v>
      </c>
    </row>
    <row r="1005" spans="1:13" x14ac:dyDescent="0.35">
      <c r="A1005" s="3">
        <f t="shared" si="56"/>
        <v>46271</v>
      </c>
      <c r="B1005" s="5">
        <f t="shared" si="58"/>
        <v>7</v>
      </c>
      <c r="C1005" s="9">
        <f t="shared" si="57"/>
        <v>1004</v>
      </c>
      <c r="D1005" s="6" t="str" cm="1">
        <f t="array" ref="D1005">IFERROR(INDEX(F1005:M1005, MATCH(TRUE, F1005:M1005&lt;&gt;"-",0)),"")</f>
        <v/>
      </c>
      <c r="E1005" s="6" t="str">
        <f t="shared" si="59"/>
        <v/>
      </c>
      <c r="F1005" s="1" t="str">
        <f>IFERROR(_xlfn.XLOOKUP(C1005,Champions!J:J,Champions!K:K),"-")</f>
        <v>-</v>
      </c>
      <c r="G1005" s="1" t="str">
        <f>IFERROR(_xlfn.XLOOKUP($C1005,EuropaL!J:J,EuropaL!K:K),"-")</f>
        <v>-</v>
      </c>
      <c r="H1005" s="1" t="str">
        <f>IFERROR(_xlfn.XLOOKUP($C1005,WC!J:J,WC!K:K),"-")</f>
        <v>-</v>
      </c>
      <c r="I1005" s="1" t="str">
        <f>IFERROR(_xlfn.XLOOKUP($C1005,EURO!J:J,EURO!K:K),"-")</f>
        <v>-</v>
      </c>
      <c r="J1005" s="1" t="str">
        <f>IFERROR(_xlfn.XLOOKUP($C1005,Other!J:J,Other!K:K),"-")</f>
        <v>-</v>
      </c>
      <c r="K1005" s="1" t="str">
        <f>IFERROR(_xlfn.XLOOKUP($C1005,Premier!J:J,Premier!K:K),"-")</f>
        <v>-</v>
      </c>
      <c r="L1005" s="1" t="str">
        <f>IFERROR(_xlfn.XLOOKUP($C1005,LaLiga!K:K,LaLiga!L:L),"-")</f>
        <v>-</v>
      </c>
      <c r="M1005" s="1" t="str">
        <f>IFERROR(_xlfn.XLOOKUP($C1005,SerieA!J:J,SerieA!K:K),"-")</f>
        <v>-</v>
      </c>
    </row>
    <row r="1006" spans="1:13" x14ac:dyDescent="0.35">
      <c r="A1006" s="3">
        <f t="shared" ref="A1006:A1069" si="60">A1005+1</f>
        <v>46272</v>
      </c>
      <c r="B1006" s="5">
        <f t="shared" si="58"/>
        <v>1</v>
      </c>
      <c r="C1006" s="9">
        <f t="shared" ref="C1006:C1069" si="61">C1005+1</f>
        <v>1005</v>
      </c>
      <c r="D1006" s="6" t="str" cm="1">
        <f t="array" ref="D1006">IFERROR(INDEX(F1006:M1006, MATCH(TRUE, F1006:M1006&lt;&gt;"-",0)),"")</f>
        <v/>
      </c>
      <c r="E1006" s="6" t="str">
        <f t="shared" si="59"/>
        <v/>
      </c>
      <c r="F1006" s="1" t="str">
        <f>IFERROR(_xlfn.XLOOKUP(C1006,Champions!J:J,Champions!K:K),"-")</f>
        <v>-</v>
      </c>
      <c r="G1006" s="1" t="str">
        <f>IFERROR(_xlfn.XLOOKUP($C1006,EuropaL!J:J,EuropaL!K:K),"-")</f>
        <v>-</v>
      </c>
      <c r="H1006" s="1" t="str">
        <f>IFERROR(_xlfn.XLOOKUP($C1006,WC!J:J,WC!K:K),"-")</f>
        <v>-</v>
      </c>
      <c r="I1006" s="1" t="str">
        <f>IFERROR(_xlfn.XLOOKUP($C1006,EURO!J:J,EURO!K:K),"-")</f>
        <v>-</v>
      </c>
      <c r="J1006" s="1" t="str">
        <f>IFERROR(_xlfn.XLOOKUP($C1006,Other!J:J,Other!K:K),"-")</f>
        <v>-</v>
      </c>
      <c r="K1006" s="1" t="str">
        <f>IFERROR(_xlfn.XLOOKUP($C1006,Premier!J:J,Premier!K:K),"-")</f>
        <v>-</v>
      </c>
      <c r="L1006" s="1" t="str">
        <f>IFERROR(_xlfn.XLOOKUP($C1006,LaLiga!K:K,LaLiga!L:L),"-")</f>
        <v>-</v>
      </c>
      <c r="M1006" s="1" t="str">
        <f>IFERROR(_xlfn.XLOOKUP($C1006,SerieA!J:J,SerieA!K:K),"-")</f>
        <v>-</v>
      </c>
    </row>
    <row r="1007" spans="1:13" x14ac:dyDescent="0.35">
      <c r="A1007" s="3">
        <f t="shared" si="60"/>
        <v>46273</v>
      </c>
      <c r="B1007" s="5">
        <f t="shared" si="58"/>
        <v>2</v>
      </c>
      <c r="C1007" s="9">
        <f t="shared" si="61"/>
        <v>1006</v>
      </c>
      <c r="D1007" s="6" t="str" cm="1">
        <f t="array" ref="D1007">IFERROR(INDEX(F1007:M1007, MATCH(TRUE, F1007:M1007&lt;&gt;"-",0)),"")</f>
        <v/>
      </c>
      <c r="E1007" s="6" t="str">
        <f t="shared" si="59"/>
        <v/>
      </c>
      <c r="F1007" s="1" t="str">
        <f>IFERROR(_xlfn.XLOOKUP(C1007,Champions!J:J,Champions!K:K),"-")</f>
        <v>-</v>
      </c>
      <c r="G1007" s="1" t="str">
        <f>IFERROR(_xlfn.XLOOKUP($C1007,EuropaL!J:J,EuropaL!K:K),"-")</f>
        <v>-</v>
      </c>
      <c r="H1007" s="1" t="str">
        <f>IFERROR(_xlfn.XLOOKUP($C1007,WC!J:J,WC!K:K),"-")</f>
        <v>-</v>
      </c>
      <c r="I1007" s="1" t="str">
        <f>IFERROR(_xlfn.XLOOKUP($C1007,EURO!J:J,EURO!K:K),"-")</f>
        <v>-</v>
      </c>
      <c r="J1007" s="1" t="str">
        <f>IFERROR(_xlfn.XLOOKUP($C1007,Other!J:J,Other!K:K),"-")</f>
        <v>-</v>
      </c>
      <c r="K1007" s="1" t="str">
        <f>IFERROR(_xlfn.XLOOKUP($C1007,Premier!J:J,Premier!K:K),"-")</f>
        <v>-</v>
      </c>
      <c r="L1007" s="1" t="str">
        <f>IFERROR(_xlfn.XLOOKUP($C1007,LaLiga!K:K,LaLiga!L:L),"-")</f>
        <v>-</v>
      </c>
      <c r="M1007" s="1" t="str">
        <f>IFERROR(_xlfn.XLOOKUP($C1007,SerieA!J:J,SerieA!K:K),"-")</f>
        <v>-</v>
      </c>
    </row>
    <row r="1008" spans="1:13" x14ac:dyDescent="0.35">
      <c r="A1008" s="3">
        <f t="shared" si="60"/>
        <v>46274</v>
      </c>
      <c r="B1008" s="5">
        <f t="shared" si="58"/>
        <v>3</v>
      </c>
      <c r="C1008" s="9">
        <f t="shared" si="61"/>
        <v>1007</v>
      </c>
      <c r="D1008" s="6" t="str" cm="1">
        <f t="array" ref="D1008">IFERROR(INDEX(F1008:M1008, MATCH(TRUE, F1008:M1008&lt;&gt;"-",0)),"")</f>
        <v/>
      </c>
      <c r="E1008" s="6" t="str">
        <f t="shared" si="59"/>
        <v/>
      </c>
      <c r="F1008" s="1" t="str">
        <f>IFERROR(_xlfn.XLOOKUP(C1008,Champions!J:J,Champions!K:K),"-")</f>
        <v>-</v>
      </c>
      <c r="G1008" s="1" t="str">
        <f>IFERROR(_xlfn.XLOOKUP($C1008,EuropaL!J:J,EuropaL!K:K),"-")</f>
        <v>-</v>
      </c>
      <c r="H1008" s="1" t="str">
        <f>IFERROR(_xlfn.XLOOKUP($C1008,WC!J:J,WC!K:K),"-")</f>
        <v>-</v>
      </c>
      <c r="I1008" s="1" t="str">
        <f>IFERROR(_xlfn.XLOOKUP($C1008,EURO!J:J,EURO!K:K),"-")</f>
        <v>-</v>
      </c>
      <c r="J1008" s="1" t="str">
        <f>IFERROR(_xlfn.XLOOKUP($C1008,Other!J:J,Other!K:K),"-")</f>
        <v>-</v>
      </c>
      <c r="K1008" s="1" t="str">
        <f>IFERROR(_xlfn.XLOOKUP($C1008,Premier!J:J,Premier!K:K),"-")</f>
        <v>-</v>
      </c>
      <c r="L1008" s="1" t="str">
        <f>IFERROR(_xlfn.XLOOKUP($C1008,LaLiga!K:K,LaLiga!L:L),"-")</f>
        <v>-</v>
      </c>
      <c r="M1008" s="1" t="str">
        <f>IFERROR(_xlfn.XLOOKUP($C1008,SerieA!J:J,SerieA!K:K),"-")</f>
        <v>-</v>
      </c>
    </row>
    <row r="1009" spans="1:13" x14ac:dyDescent="0.35">
      <c r="A1009" s="3">
        <f t="shared" si="60"/>
        <v>46275</v>
      </c>
      <c r="B1009" s="5">
        <f t="shared" si="58"/>
        <v>4</v>
      </c>
      <c r="C1009" s="9">
        <f t="shared" si="61"/>
        <v>1008</v>
      </c>
      <c r="D1009" s="6" t="str" cm="1">
        <f t="array" ref="D1009">IFERROR(INDEX(F1009:M1009, MATCH(TRUE, F1009:M1009&lt;&gt;"-",0)),"")</f>
        <v/>
      </c>
      <c r="E1009" s="6" t="str">
        <f t="shared" si="59"/>
        <v/>
      </c>
      <c r="F1009" s="1" t="str">
        <f>IFERROR(_xlfn.XLOOKUP(C1009,Champions!J:J,Champions!K:K),"-")</f>
        <v>-</v>
      </c>
      <c r="G1009" s="1" t="str">
        <f>IFERROR(_xlfn.XLOOKUP($C1009,EuropaL!J:J,EuropaL!K:K),"-")</f>
        <v>-</v>
      </c>
      <c r="H1009" s="1" t="str">
        <f>IFERROR(_xlfn.XLOOKUP($C1009,WC!J:J,WC!K:K),"-")</f>
        <v>-</v>
      </c>
      <c r="I1009" s="1" t="str">
        <f>IFERROR(_xlfn.XLOOKUP($C1009,EURO!J:J,EURO!K:K),"-")</f>
        <v>-</v>
      </c>
      <c r="J1009" s="1" t="str">
        <f>IFERROR(_xlfn.XLOOKUP($C1009,Other!J:J,Other!K:K),"-")</f>
        <v>-</v>
      </c>
      <c r="K1009" s="1" t="str">
        <f>IFERROR(_xlfn.XLOOKUP($C1009,Premier!J:J,Premier!K:K),"-")</f>
        <v>-</v>
      </c>
      <c r="L1009" s="1" t="str">
        <f>IFERROR(_xlfn.XLOOKUP($C1009,LaLiga!K:K,LaLiga!L:L),"-")</f>
        <v>-</v>
      </c>
      <c r="M1009" s="1" t="str">
        <f>IFERROR(_xlfn.XLOOKUP($C1009,SerieA!J:J,SerieA!K:K),"-")</f>
        <v>-</v>
      </c>
    </row>
    <row r="1010" spans="1:13" x14ac:dyDescent="0.35">
      <c r="A1010" s="3">
        <f t="shared" si="60"/>
        <v>46276</v>
      </c>
      <c r="B1010" s="5">
        <f t="shared" si="58"/>
        <v>5</v>
      </c>
      <c r="C1010" s="9">
        <f t="shared" si="61"/>
        <v>1009</v>
      </c>
      <c r="D1010" s="6" t="str" cm="1">
        <f t="array" ref="D1010">IFERROR(INDEX(F1010:M1010, MATCH(TRUE, F1010:M1010&lt;&gt;"-",0)),"")</f>
        <v/>
      </c>
      <c r="E1010" s="6" t="str">
        <f t="shared" si="59"/>
        <v/>
      </c>
      <c r="F1010" s="1" t="str">
        <f>IFERROR(_xlfn.XLOOKUP(C1010,Champions!J:J,Champions!K:K),"-")</f>
        <v>-</v>
      </c>
      <c r="G1010" s="1" t="str">
        <f>IFERROR(_xlfn.XLOOKUP($C1010,EuropaL!J:J,EuropaL!K:K),"-")</f>
        <v>-</v>
      </c>
      <c r="H1010" s="1" t="str">
        <f>IFERROR(_xlfn.XLOOKUP($C1010,WC!J:J,WC!K:K),"-")</f>
        <v>-</v>
      </c>
      <c r="I1010" s="1" t="str">
        <f>IFERROR(_xlfn.XLOOKUP($C1010,EURO!J:J,EURO!K:K),"-")</f>
        <v>-</v>
      </c>
      <c r="J1010" s="1" t="str">
        <f>IFERROR(_xlfn.XLOOKUP($C1010,Other!J:J,Other!K:K),"-")</f>
        <v>-</v>
      </c>
      <c r="K1010" s="1" t="str">
        <f>IFERROR(_xlfn.XLOOKUP($C1010,Premier!J:J,Premier!K:K),"-")</f>
        <v>-</v>
      </c>
      <c r="L1010" s="1" t="str">
        <f>IFERROR(_xlfn.XLOOKUP($C1010,LaLiga!K:K,LaLiga!L:L),"-")</f>
        <v>-</v>
      </c>
      <c r="M1010" s="1" t="str">
        <f>IFERROR(_xlfn.XLOOKUP($C1010,SerieA!J:J,SerieA!K:K),"-")</f>
        <v>-</v>
      </c>
    </row>
    <row r="1011" spans="1:13" x14ac:dyDescent="0.35">
      <c r="A1011" s="3">
        <f t="shared" si="60"/>
        <v>46277</v>
      </c>
      <c r="B1011" s="5">
        <f t="shared" si="58"/>
        <v>6</v>
      </c>
      <c r="C1011" s="9">
        <f t="shared" si="61"/>
        <v>1010</v>
      </c>
      <c r="D1011" s="6" t="str" cm="1">
        <f t="array" ref="D1011">IFERROR(INDEX(F1011:M1011, MATCH(TRUE, F1011:M1011&lt;&gt;"-",0)),"")</f>
        <v/>
      </c>
      <c r="E1011" s="6" t="str">
        <f t="shared" si="59"/>
        <v/>
      </c>
      <c r="F1011" s="1" t="str">
        <f>IFERROR(_xlfn.XLOOKUP(C1011,Champions!J:J,Champions!K:K),"-")</f>
        <v>-</v>
      </c>
      <c r="G1011" s="1" t="str">
        <f>IFERROR(_xlfn.XLOOKUP($C1011,EuropaL!J:J,EuropaL!K:K),"-")</f>
        <v>-</v>
      </c>
      <c r="H1011" s="1" t="str">
        <f>IFERROR(_xlfn.XLOOKUP($C1011,WC!J:J,WC!K:K),"-")</f>
        <v>-</v>
      </c>
      <c r="I1011" s="1" t="str">
        <f>IFERROR(_xlfn.XLOOKUP($C1011,EURO!J:J,EURO!K:K),"-")</f>
        <v>-</v>
      </c>
      <c r="J1011" s="1" t="str">
        <f>IFERROR(_xlfn.XLOOKUP($C1011,Other!J:J,Other!K:K),"-")</f>
        <v>-</v>
      </c>
      <c r="K1011" s="1" t="str">
        <f>IFERROR(_xlfn.XLOOKUP($C1011,Premier!J:J,Premier!K:K),"-")</f>
        <v>-</v>
      </c>
      <c r="L1011" s="1" t="str">
        <f>IFERROR(_xlfn.XLOOKUP($C1011,LaLiga!K:K,LaLiga!L:L),"-")</f>
        <v>-</v>
      </c>
      <c r="M1011" s="1" t="str">
        <f>IFERROR(_xlfn.XLOOKUP($C1011,SerieA!J:J,SerieA!K:K),"-")</f>
        <v>-</v>
      </c>
    </row>
    <row r="1012" spans="1:13" x14ac:dyDescent="0.35">
      <c r="A1012" s="3">
        <f t="shared" si="60"/>
        <v>46278</v>
      </c>
      <c r="B1012" s="5">
        <f t="shared" si="58"/>
        <v>7</v>
      </c>
      <c r="C1012" s="9">
        <f t="shared" si="61"/>
        <v>1011</v>
      </c>
      <c r="D1012" s="6" t="str" cm="1">
        <f t="array" ref="D1012">IFERROR(INDEX(F1012:M1012, MATCH(TRUE, F1012:M1012&lt;&gt;"-",0)),"")</f>
        <v/>
      </c>
      <c r="E1012" s="6" t="str">
        <f t="shared" si="59"/>
        <v/>
      </c>
      <c r="F1012" s="1" t="str">
        <f>IFERROR(_xlfn.XLOOKUP(C1012,Champions!J:J,Champions!K:K),"-")</f>
        <v>-</v>
      </c>
      <c r="G1012" s="1" t="str">
        <f>IFERROR(_xlfn.XLOOKUP($C1012,EuropaL!J:J,EuropaL!K:K),"-")</f>
        <v>-</v>
      </c>
      <c r="H1012" s="1" t="str">
        <f>IFERROR(_xlfn.XLOOKUP($C1012,WC!J:J,WC!K:K),"-")</f>
        <v>-</v>
      </c>
      <c r="I1012" s="1" t="str">
        <f>IFERROR(_xlfn.XLOOKUP($C1012,EURO!J:J,EURO!K:K),"-")</f>
        <v>-</v>
      </c>
      <c r="J1012" s="1" t="str">
        <f>IFERROR(_xlfn.XLOOKUP($C1012,Other!J:J,Other!K:K),"-")</f>
        <v>-</v>
      </c>
      <c r="K1012" s="1" t="str">
        <f>IFERROR(_xlfn.XLOOKUP($C1012,Premier!J:J,Premier!K:K),"-")</f>
        <v>-</v>
      </c>
      <c r="L1012" s="1" t="str">
        <f>IFERROR(_xlfn.XLOOKUP($C1012,LaLiga!K:K,LaLiga!L:L),"-")</f>
        <v>-</v>
      </c>
      <c r="M1012" s="1" t="str">
        <f>IFERROR(_xlfn.XLOOKUP($C1012,SerieA!J:J,SerieA!K:K),"-")</f>
        <v>-</v>
      </c>
    </row>
    <row r="1013" spans="1:13" x14ac:dyDescent="0.35">
      <c r="A1013" s="3">
        <f t="shared" si="60"/>
        <v>46279</v>
      </c>
      <c r="B1013" s="5">
        <f t="shared" si="58"/>
        <v>1</v>
      </c>
      <c r="C1013" s="9">
        <f t="shared" si="61"/>
        <v>1012</v>
      </c>
      <c r="D1013" s="6" t="str" cm="1">
        <f t="array" ref="D1013">IFERROR(INDEX(F1013:M1013, MATCH(TRUE, F1013:M1013&lt;&gt;"-",0)),"")</f>
        <v/>
      </c>
      <c r="E1013" s="6" t="str">
        <f t="shared" si="59"/>
        <v/>
      </c>
      <c r="F1013" s="1" t="str">
        <f>IFERROR(_xlfn.XLOOKUP(C1013,Champions!J:J,Champions!K:K),"-")</f>
        <v>-</v>
      </c>
      <c r="G1013" s="1" t="str">
        <f>IFERROR(_xlfn.XLOOKUP($C1013,EuropaL!J:J,EuropaL!K:K),"-")</f>
        <v>-</v>
      </c>
      <c r="H1013" s="1" t="str">
        <f>IFERROR(_xlfn.XLOOKUP($C1013,WC!J:J,WC!K:K),"-")</f>
        <v>-</v>
      </c>
      <c r="I1013" s="1" t="str">
        <f>IFERROR(_xlfn.XLOOKUP($C1013,EURO!J:J,EURO!K:K),"-")</f>
        <v>-</v>
      </c>
      <c r="J1013" s="1" t="str">
        <f>IFERROR(_xlfn.XLOOKUP($C1013,Other!J:J,Other!K:K),"-")</f>
        <v>-</v>
      </c>
      <c r="K1013" s="1" t="str">
        <f>IFERROR(_xlfn.XLOOKUP($C1013,Premier!J:J,Premier!K:K),"-")</f>
        <v>-</v>
      </c>
      <c r="L1013" s="1" t="str">
        <f>IFERROR(_xlfn.XLOOKUP($C1013,LaLiga!K:K,LaLiga!L:L),"-")</f>
        <v>-</v>
      </c>
      <c r="M1013" s="1" t="str">
        <f>IFERROR(_xlfn.XLOOKUP($C1013,SerieA!J:J,SerieA!K:K),"-")</f>
        <v>-</v>
      </c>
    </row>
    <row r="1014" spans="1:13" x14ac:dyDescent="0.35">
      <c r="A1014" s="3">
        <f t="shared" si="60"/>
        <v>46280</v>
      </c>
      <c r="B1014" s="5">
        <f t="shared" si="58"/>
        <v>2</v>
      </c>
      <c r="C1014" s="9">
        <f t="shared" si="61"/>
        <v>1013</v>
      </c>
      <c r="D1014" s="6" t="str" cm="1">
        <f t="array" ref="D1014">IFERROR(INDEX(F1014:M1014, MATCH(TRUE, F1014:M1014&lt;&gt;"-",0)),"")</f>
        <v/>
      </c>
      <c r="E1014" s="6" t="str">
        <f t="shared" si="59"/>
        <v/>
      </c>
      <c r="F1014" s="1" t="str">
        <f>IFERROR(_xlfn.XLOOKUP(C1014,Champions!J:J,Champions!K:K),"-")</f>
        <v>-</v>
      </c>
      <c r="G1014" s="1" t="str">
        <f>IFERROR(_xlfn.XLOOKUP($C1014,EuropaL!J:J,EuropaL!K:K),"-")</f>
        <v>-</v>
      </c>
      <c r="H1014" s="1" t="str">
        <f>IFERROR(_xlfn.XLOOKUP($C1014,WC!J:J,WC!K:K),"-")</f>
        <v>-</v>
      </c>
      <c r="I1014" s="1" t="str">
        <f>IFERROR(_xlfn.XLOOKUP($C1014,EURO!J:J,EURO!K:K),"-")</f>
        <v>-</v>
      </c>
      <c r="J1014" s="1" t="str">
        <f>IFERROR(_xlfn.XLOOKUP($C1014,Other!J:J,Other!K:K),"-")</f>
        <v>-</v>
      </c>
      <c r="K1014" s="1" t="str">
        <f>IFERROR(_xlfn.XLOOKUP($C1014,Premier!J:J,Premier!K:K),"-")</f>
        <v>-</v>
      </c>
      <c r="L1014" s="1" t="str">
        <f>IFERROR(_xlfn.XLOOKUP($C1014,LaLiga!K:K,LaLiga!L:L),"-")</f>
        <v>-</v>
      </c>
      <c r="M1014" s="1" t="str">
        <f>IFERROR(_xlfn.XLOOKUP($C1014,SerieA!J:J,SerieA!K:K),"-")</f>
        <v>-</v>
      </c>
    </row>
    <row r="1015" spans="1:13" x14ac:dyDescent="0.35">
      <c r="A1015" s="3">
        <f t="shared" si="60"/>
        <v>46281</v>
      </c>
      <c r="B1015" s="5">
        <f t="shared" si="58"/>
        <v>3</v>
      </c>
      <c r="C1015" s="9">
        <f t="shared" si="61"/>
        <v>1014</v>
      </c>
      <c r="D1015" s="6" t="str" cm="1">
        <f t="array" ref="D1015">IFERROR(INDEX(F1015:M1015, MATCH(TRUE, F1015:M1015&lt;&gt;"-",0)),"")</f>
        <v/>
      </c>
      <c r="E1015" s="6" t="str">
        <f t="shared" si="59"/>
        <v/>
      </c>
      <c r="F1015" s="1" t="str">
        <f>IFERROR(_xlfn.XLOOKUP(C1015,Champions!J:J,Champions!K:K),"-")</f>
        <v>-</v>
      </c>
      <c r="G1015" s="1" t="str">
        <f>IFERROR(_xlfn.XLOOKUP($C1015,EuropaL!J:J,EuropaL!K:K),"-")</f>
        <v>-</v>
      </c>
      <c r="H1015" s="1" t="str">
        <f>IFERROR(_xlfn.XLOOKUP($C1015,WC!J:J,WC!K:K),"-")</f>
        <v>-</v>
      </c>
      <c r="I1015" s="1" t="str">
        <f>IFERROR(_xlfn.XLOOKUP($C1015,EURO!J:J,EURO!K:K),"-")</f>
        <v>-</v>
      </c>
      <c r="J1015" s="1" t="str">
        <f>IFERROR(_xlfn.XLOOKUP($C1015,Other!J:J,Other!K:K),"-")</f>
        <v>-</v>
      </c>
      <c r="K1015" s="1" t="str">
        <f>IFERROR(_xlfn.XLOOKUP($C1015,Premier!J:J,Premier!K:K),"-")</f>
        <v>-</v>
      </c>
      <c r="L1015" s="1" t="str">
        <f>IFERROR(_xlfn.XLOOKUP($C1015,LaLiga!K:K,LaLiga!L:L),"-")</f>
        <v>-</v>
      </c>
      <c r="M1015" s="1" t="str">
        <f>IFERROR(_xlfn.XLOOKUP($C1015,SerieA!J:J,SerieA!K:K),"-")</f>
        <v>-</v>
      </c>
    </row>
    <row r="1016" spans="1:13" x14ac:dyDescent="0.35">
      <c r="A1016" s="3">
        <f t="shared" si="60"/>
        <v>46282</v>
      </c>
      <c r="B1016" s="5">
        <f t="shared" si="58"/>
        <v>4</v>
      </c>
      <c r="C1016" s="9">
        <f t="shared" si="61"/>
        <v>1015</v>
      </c>
      <c r="D1016" s="6" t="str" cm="1">
        <f t="array" ref="D1016">IFERROR(INDEX(F1016:M1016, MATCH(TRUE, F1016:M1016&lt;&gt;"-",0)),"")</f>
        <v/>
      </c>
      <c r="E1016" s="6" t="str">
        <f t="shared" si="59"/>
        <v/>
      </c>
      <c r="F1016" s="1" t="str">
        <f>IFERROR(_xlfn.XLOOKUP(C1016,Champions!J:J,Champions!K:K),"-")</f>
        <v>-</v>
      </c>
      <c r="G1016" s="1" t="str">
        <f>IFERROR(_xlfn.XLOOKUP($C1016,EuropaL!J:J,EuropaL!K:K),"-")</f>
        <v>-</v>
      </c>
      <c r="H1016" s="1" t="str">
        <f>IFERROR(_xlfn.XLOOKUP($C1016,WC!J:J,WC!K:K),"-")</f>
        <v>-</v>
      </c>
      <c r="I1016" s="1" t="str">
        <f>IFERROR(_xlfn.XLOOKUP($C1016,EURO!J:J,EURO!K:K),"-")</f>
        <v>-</v>
      </c>
      <c r="J1016" s="1" t="str">
        <f>IFERROR(_xlfn.XLOOKUP($C1016,Other!J:J,Other!K:K),"-")</f>
        <v>-</v>
      </c>
      <c r="K1016" s="1" t="str">
        <f>IFERROR(_xlfn.XLOOKUP($C1016,Premier!J:J,Premier!K:K),"-")</f>
        <v>-</v>
      </c>
      <c r="L1016" s="1" t="str">
        <f>IFERROR(_xlfn.XLOOKUP($C1016,LaLiga!K:K,LaLiga!L:L),"-")</f>
        <v>-</v>
      </c>
      <c r="M1016" s="1" t="str">
        <f>IFERROR(_xlfn.XLOOKUP($C1016,SerieA!J:J,SerieA!K:K),"-")</f>
        <v>-</v>
      </c>
    </row>
    <row r="1017" spans="1:13" x14ac:dyDescent="0.35">
      <c r="A1017" s="3">
        <f t="shared" si="60"/>
        <v>46283</v>
      </c>
      <c r="B1017" s="5">
        <f t="shared" si="58"/>
        <v>5</v>
      </c>
      <c r="C1017" s="9">
        <f t="shared" si="61"/>
        <v>1016</v>
      </c>
      <c r="D1017" s="6" t="str" cm="1">
        <f t="array" ref="D1017">IFERROR(INDEX(F1017:M1017, MATCH(TRUE, F1017:M1017&lt;&gt;"-",0)),"")</f>
        <v/>
      </c>
      <c r="E1017" s="6" t="str">
        <f t="shared" si="59"/>
        <v/>
      </c>
      <c r="F1017" s="1" t="str">
        <f>IFERROR(_xlfn.XLOOKUP(C1017,Champions!J:J,Champions!K:K),"-")</f>
        <v>-</v>
      </c>
      <c r="G1017" s="1" t="str">
        <f>IFERROR(_xlfn.XLOOKUP($C1017,EuropaL!J:J,EuropaL!K:K),"-")</f>
        <v>-</v>
      </c>
      <c r="H1017" s="1" t="str">
        <f>IFERROR(_xlfn.XLOOKUP($C1017,WC!J:J,WC!K:K),"-")</f>
        <v>-</v>
      </c>
      <c r="I1017" s="1" t="str">
        <f>IFERROR(_xlfn.XLOOKUP($C1017,EURO!J:J,EURO!K:K),"-")</f>
        <v>-</v>
      </c>
      <c r="J1017" s="1" t="str">
        <f>IFERROR(_xlfn.XLOOKUP($C1017,Other!J:J,Other!K:K),"-")</f>
        <v>-</v>
      </c>
      <c r="K1017" s="1" t="str">
        <f>IFERROR(_xlfn.XLOOKUP($C1017,Premier!J:J,Premier!K:K),"-")</f>
        <v>-</v>
      </c>
      <c r="L1017" s="1" t="str">
        <f>IFERROR(_xlfn.XLOOKUP($C1017,LaLiga!K:K,LaLiga!L:L),"-")</f>
        <v>-</v>
      </c>
      <c r="M1017" s="1" t="str">
        <f>IFERROR(_xlfn.XLOOKUP($C1017,SerieA!J:J,SerieA!K:K),"-")</f>
        <v>-</v>
      </c>
    </row>
    <row r="1018" spans="1:13" x14ac:dyDescent="0.35">
      <c r="A1018" s="3">
        <f t="shared" si="60"/>
        <v>46284</v>
      </c>
      <c r="B1018" s="5">
        <f t="shared" si="58"/>
        <v>6</v>
      </c>
      <c r="C1018" s="9">
        <f t="shared" si="61"/>
        <v>1017</v>
      </c>
      <c r="D1018" s="6" t="str" cm="1">
        <f t="array" ref="D1018">IFERROR(INDEX(F1018:M1018, MATCH(TRUE, F1018:M1018&lt;&gt;"-",0)),"")</f>
        <v/>
      </c>
      <c r="E1018" s="6" t="str">
        <f t="shared" si="59"/>
        <v/>
      </c>
      <c r="F1018" s="1" t="str">
        <f>IFERROR(_xlfn.XLOOKUP(C1018,Champions!J:J,Champions!K:K),"-")</f>
        <v>-</v>
      </c>
      <c r="G1018" s="1" t="str">
        <f>IFERROR(_xlfn.XLOOKUP($C1018,EuropaL!J:J,EuropaL!K:K),"-")</f>
        <v>-</v>
      </c>
      <c r="H1018" s="1" t="str">
        <f>IFERROR(_xlfn.XLOOKUP($C1018,WC!J:J,WC!K:K),"-")</f>
        <v>-</v>
      </c>
      <c r="I1018" s="1" t="str">
        <f>IFERROR(_xlfn.XLOOKUP($C1018,EURO!J:J,EURO!K:K),"-")</f>
        <v>-</v>
      </c>
      <c r="J1018" s="1" t="str">
        <f>IFERROR(_xlfn.XLOOKUP($C1018,Other!J:J,Other!K:K),"-")</f>
        <v>-</v>
      </c>
      <c r="K1018" s="1" t="str">
        <f>IFERROR(_xlfn.XLOOKUP($C1018,Premier!J:J,Premier!K:K),"-")</f>
        <v>-</v>
      </c>
      <c r="L1018" s="1" t="str">
        <f>IFERROR(_xlfn.XLOOKUP($C1018,LaLiga!K:K,LaLiga!L:L),"-")</f>
        <v>-</v>
      </c>
      <c r="M1018" s="1" t="str">
        <f>IFERROR(_xlfn.XLOOKUP($C1018,SerieA!J:J,SerieA!K:K),"-")</f>
        <v>-</v>
      </c>
    </row>
    <row r="1019" spans="1:13" x14ac:dyDescent="0.35">
      <c r="A1019" s="3">
        <f t="shared" si="60"/>
        <v>46285</v>
      </c>
      <c r="B1019" s="5">
        <f t="shared" si="58"/>
        <v>7</v>
      </c>
      <c r="C1019" s="9">
        <f t="shared" si="61"/>
        <v>1018</v>
      </c>
      <c r="D1019" s="6" t="str" cm="1">
        <f t="array" ref="D1019">IFERROR(INDEX(F1019:M1019, MATCH(TRUE, F1019:M1019&lt;&gt;"-",0)),"")</f>
        <v/>
      </c>
      <c r="E1019" s="6" t="str">
        <f t="shared" si="59"/>
        <v/>
      </c>
      <c r="F1019" s="1" t="str">
        <f>IFERROR(_xlfn.XLOOKUP(C1019,Champions!J:J,Champions!K:K),"-")</f>
        <v>-</v>
      </c>
      <c r="G1019" s="1" t="str">
        <f>IFERROR(_xlfn.XLOOKUP($C1019,EuropaL!J:J,EuropaL!K:K),"-")</f>
        <v>-</v>
      </c>
      <c r="H1019" s="1" t="str">
        <f>IFERROR(_xlfn.XLOOKUP($C1019,WC!J:J,WC!K:K),"-")</f>
        <v>-</v>
      </c>
      <c r="I1019" s="1" t="str">
        <f>IFERROR(_xlfn.XLOOKUP($C1019,EURO!J:J,EURO!K:K),"-")</f>
        <v>-</v>
      </c>
      <c r="J1019" s="1" t="str">
        <f>IFERROR(_xlfn.XLOOKUP($C1019,Other!J:J,Other!K:K),"-")</f>
        <v>-</v>
      </c>
      <c r="K1019" s="1" t="str">
        <f>IFERROR(_xlfn.XLOOKUP($C1019,Premier!J:J,Premier!K:K),"-")</f>
        <v>-</v>
      </c>
      <c r="L1019" s="1" t="str">
        <f>IFERROR(_xlfn.XLOOKUP($C1019,LaLiga!K:K,LaLiga!L:L),"-")</f>
        <v>-</v>
      </c>
      <c r="M1019" s="1" t="str">
        <f>IFERROR(_xlfn.XLOOKUP($C1019,SerieA!J:J,SerieA!K:K),"-")</f>
        <v>-</v>
      </c>
    </row>
    <row r="1020" spans="1:13" x14ac:dyDescent="0.35">
      <c r="A1020" s="3">
        <f t="shared" si="60"/>
        <v>46286</v>
      </c>
      <c r="B1020" s="5">
        <f t="shared" si="58"/>
        <v>1</v>
      </c>
      <c r="C1020" s="9">
        <f t="shared" si="61"/>
        <v>1019</v>
      </c>
      <c r="D1020" s="6" t="str" cm="1">
        <f t="array" ref="D1020">IFERROR(INDEX(F1020:M1020, MATCH(TRUE, F1020:M1020&lt;&gt;"-",0)),"")</f>
        <v/>
      </c>
      <c r="E1020" s="6" t="str">
        <f t="shared" si="59"/>
        <v/>
      </c>
      <c r="F1020" s="1" t="str">
        <f>IFERROR(_xlfn.XLOOKUP(C1020,Champions!J:J,Champions!K:K),"-")</f>
        <v>-</v>
      </c>
      <c r="G1020" s="1" t="str">
        <f>IFERROR(_xlfn.XLOOKUP($C1020,EuropaL!J:J,EuropaL!K:K),"-")</f>
        <v>-</v>
      </c>
      <c r="H1020" s="1" t="str">
        <f>IFERROR(_xlfn.XLOOKUP($C1020,WC!J:J,WC!K:K),"-")</f>
        <v>-</v>
      </c>
      <c r="I1020" s="1" t="str">
        <f>IFERROR(_xlfn.XLOOKUP($C1020,EURO!J:J,EURO!K:K),"-")</f>
        <v>-</v>
      </c>
      <c r="J1020" s="1" t="str">
        <f>IFERROR(_xlfn.XLOOKUP($C1020,Other!J:J,Other!K:K),"-")</f>
        <v>-</v>
      </c>
      <c r="K1020" s="1" t="str">
        <f>IFERROR(_xlfn.XLOOKUP($C1020,Premier!J:J,Premier!K:K),"-")</f>
        <v>-</v>
      </c>
      <c r="L1020" s="1" t="str">
        <f>IFERROR(_xlfn.XLOOKUP($C1020,LaLiga!K:K,LaLiga!L:L),"-")</f>
        <v>-</v>
      </c>
      <c r="M1020" s="1" t="str">
        <f>IFERROR(_xlfn.XLOOKUP($C1020,SerieA!J:J,SerieA!K:K),"-")</f>
        <v>-</v>
      </c>
    </row>
    <row r="1021" spans="1:13" x14ac:dyDescent="0.35">
      <c r="A1021" s="3">
        <f t="shared" si="60"/>
        <v>46287</v>
      </c>
      <c r="B1021" s="5">
        <f t="shared" si="58"/>
        <v>2</v>
      </c>
      <c r="C1021" s="9">
        <f t="shared" si="61"/>
        <v>1020</v>
      </c>
      <c r="D1021" s="6" t="str" cm="1">
        <f t="array" ref="D1021">IFERROR(INDEX(F1021:M1021, MATCH(TRUE, F1021:M1021&lt;&gt;"-",0)),"")</f>
        <v/>
      </c>
      <c r="E1021" s="6" t="str">
        <f t="shared" si="59"/>
        <v/>
      </c>
      <c r="F1021" s="1" t="str">
        <f>IFERROR(_xlfn.XLOOKUP(C1021,Champions!J:J,Champions!K:K),"-")</f>
        <v>-</v>
      </c>
      <c r="G1021" s="1" t="str">
        <f>IFERROR(_xlfn.XLOOKUP($C1021,EuropaL!J:J,EuropaL!K:K),"-")</f>
        <v>-</v>
      </c>
      <c r="H1021" s="1" t="str">
        <f>IFERROR(_xlfn.XLOOKUP($C1021,WC!J:J,WC!K:K),"-")</f>
        <v>-</v>
      </c>
      <c r="I1021" s="1" t="str">
        <f>IFERROR(_xlfn.XLOOKUP($C1021,EURO!J:J,EURO!K:K),"-")</f>
        <v>-</v>
      </c>
      <c r="J1021" s="1" t="str">
        <f>IFERROR(_xlfn.XLOOKUP($C1021,Other!J:J,Other!K:K),"-")</f>
        <v>-</v>
      </c>
      <c r="K1021" s="1" t="str">
        <f>IFERROR(_xlfn.XLOOKUP($C1021,Premier!J:J,Premier!K:K),"-")</f>
        <v>-</v>
      </c>
      <c r="L1021" s="1" t="str">
        <f>IFERROR(_xlfn.XLOOKUP($C1021,LaLiga!K:K,LaLiga!L:L),"-")</f>
        <v>-</v>
      </c>
      <c r="M1021" s="1" t="str">
        <f>IFERROR(_xlfn.XLOOKUP($C1021,SerieA!J:J,SerieA!K:K),"-")</f>
        <v>-</v>
      </c>
    </row>
    <row r="1022" spans="1:13" x14ac:dyDescent="0.35">
      <c r="A1022" s="3">
        <f t="shared" si="60"/>
        <v>46288</v>
      </c>
      <c r="B1022" s="5">
        <f t="shared" si="58"/>
        <v>3</v>
      </c>
      <c r="C1022" s="9">
        <f t="shared" si="61"/>
        <v>1021</v>
      </c>
      <c r="D1022" s="6" t="str" cm="1">
        <f t="array" ref="D1022">IFERROR(INDEX(F1022:M1022, MATCH(TRUE, F1022:M1022&lt;&gt;"-",0)),"")</f>
        <v/>
      </c>
      <c r="E1022" s="6" t="str">
        <f t="shared" si="59"/>
        <v/>
      </c>
      <c r="F1022" s="1" t="str">
        <f>IFERROR(_xlfn.XLOOKUP(C1022,Champions!J:J,Champions!K:K),"-")</f>
        <v>-</v>
      </c>
      <c r="G1022" s="1" t="str">
        <f>IFERROR(_xlfn.XLOOKUP($C1022,EuropaL!J:J,EuropaL!K:K),"-")</f>
        <v>-</v>
      </c>
      <c r="H1022" s="1" t="str">
        <f>IFERROR(_xlfn.XLOOKUP($C1022,WC!J:J,WC!K:K),"-")</f>
        <v>-</v>
      </c>
      <c r="I1022" s="1" t="str">
        <f>IFERROR(_xlfn.XLOOKUP($C1022,EURO!J:J,EURO!K:K),"-")</f>
        <v>-</v>
      </c>
      <c r="J1022" s="1" t="str">
        <f>IFERROR(_xlfn.XLOOKUP($C1022,Other!J:J,Other!K:K),"-")</f>
        <v>-</v>
      </c>
      <c r="K1022" s="1" t="str">
        <f>IFERROR(_xlfn.XLOOKUP($C1022,Premier!J:J,Premier!K:K),"-")</f>
        <v>-</v>
      </c>
      <c r="L1022" s="1" t="str">
        <f>IFERROR(_xlfn.XLOOKUP($C1022,LaLiga!K:K,LaLiga!L:L),"-")</f>
        <v>-</v>
      </c>
      <c r="M1022" s="1" t="str">
        <f>IFERROR(_xlfn.XLOOKUP($C1022,SerieA!J:J,SerieA!K:K),"-")</f>
        <v>-</v>
      </c>
    </row>
    <row r="1023" spans="1:13" x14ac:dyDescent="0.35">
      <c r="A1023" s="3">
        <f t="shared" si="60"/>
        <v>46289</v>
      </c>
      <c r="B1023" s="5">
        <f t="shared" si="58"/>
        <v>4</v>
      </c>
      <c r="C1023" s="9">
        <f t="shared" si="61"/>
        <v>1022</v>
      </c>
      <c r="D1023" s="6" t="str" cm="1">
        <f t="array" ref="D1023">IFERROR(INDEX(F1023:M1023, MATCH(TRUE, F1023:M1023&lt;&gt;"-",0)),"")</f>
        <v/>
      </c>
      <c r="E1023" s="6" t="str">
        <f t="shared" si="59"/>
        <v/>
      </c>
      <c r="F1023" s="1" t="str">
        <f>IFERROR(_xlfn.XLOOKUP(C1023,Champions!J:J,Champions!K:K),"-")</f>
        <v>-</v>
      </c>
      <c r="G1023" s="1" t="str">
        <f>IFERROR(_xlfn.XLOOKUP($C1023,EuropaL!J:J,EuropaL!K:K),"-")</f>
        <v>-</v>
      </c>
      <c r="H1023" s="1" t="str">
        <f>IFERROR(_xlfn.XLOOKUP($C1023,WC!J:J,WC!K:K),"-")</f>
        <v>-</v>
      </c>
      <c r="I1023" s="1" t="str">
        <f>IFERROR(_xlfn.XLOOKUP($C1023,EURO!J:J,EURO!K:K),"-")</f>
        <v>-</v>
      </c>
      <c r="J1023" s="1" t="str">
        <f>IFERROR(_xlfn.XLOOKUP($C1023,Other!J:J,Other!K:K),"-")</f>
        <v>-</v>
      </c>
      <c r="K1023" s="1" t="str">
        <f>IFERROR(_xlfn.XLOOKUP($C1023,Premier!J:J,Premier!K:K),"-")</f>
        <v>-</v>
      </c>
      <c r="L1023" s="1" t="str">
        <f>IFERROR(_xlfn.XLOOKUP($C1023,LaLiga!K:K,LaLiga!L:L),"-")</f>
        <v>-</v>
      </c>
      <c r="M1023" s="1" t="str">
        <f>IFERROR(_xlfn.XLOOKUP($C1023,SerieA!J:J,SerieA!K:K),"-")</f>
        <v>-</v>
      </c>
    </row>
    <row r="1024" spans="1:13" x14ac:dyDescent="0.35">
      <c r="A1024" s="3">
        <f t="shared" si="60"/>
        <v>46290</v>
      </c>
      <c r="B1024" s="5">
        <f t="shared" si="58"/>
        <v>5</v>
      </c>
      <c r="C1024" s="9">
        <f t="shared" si="61"/>
        <v>1023</v>
      </c>
      <c r="D1024" s="6" t="str" cm="1">
        <f t="array" ref="D1024">IFERROR(INDEX(F1024:M1024, MATCH(TRUE, F1024:M1024&lt;&gt;"-",0)),"")</f>
        <v/>
      </c>
      <c r="E1024" s="6" t="str">
        <f t="shared" si="59"/>
        <v/>
      </c>
      <c r="F1024" s="1" t="str">
        <f>IFERROR(_xlfn.XLOOKUP(C1024,Champions!J:J,Champions!K:K),"-")</f>
        <v>-</v>
      </c>
      <c r="G1024" s="1" t="str">
        <f>IFERROR(_xlfn.XLOOKUP($C1024,EuropaL!J:J,EuropaL!K:K),"-")</f>
        <v>-</v>
      </c>
      <c r="H1024" s="1" t="str">
        <f>IFERROR(_xlfn.XLOOKUP($C1024,WC!J:J,WC!K:K),"-")</f>
        <v>-</v>
      </c>
      <c r="I1024" s="1" t="str">
        <f>IFERROR(_xlfn.XLOOKUP($C1024,EURO!J:J,EURO!K:K),"-")</f>
        <v>-</v>
      </c>
      <c r="J1024" s="1" t="str">
        <f>IFERROR(_xlfn.XLOOKUP($C1024,Other!J:J,Other!K:K),"-")</f>
        <v>-</v>
      </c>
      <c r="K1024" s="1" t="str">
        <f>IFERROR(_xlfn.XLOOKUP($C1024,Premier!J:J,Premier!K:K),"-")</f>
        <v>-</v>
      </c>
      <c r="L1024" s="1" t="str">
        <f>IFERROR(_xlfn.XLOOKUP($C1024,LaLiga!K:K,LaLiga!L:L),"-")</f>
        <v>-</v>
      </c>
      <c r="M1024" s="1" t="str">
        <f>IFERROR(_xlfn.XLOOKUP($C1024,SerieA!J:J,SerieA!K:K),"-")</f>
        <v>-</v>
      </c>
    </row>
    <row r="1025" spans="1:13" x14ac:dyDescent="0.35">
      <c r="A1025" s="3">
        <f t="shared" si="60"/>
        <v>46291</v>
      </c>
      <c r="B1025" s="5">
        <f t="shared" si="58"/>
        <v>6</v>
      </c>
      <c r="C1025" s="9">
        <f t="shared" si="61"/>
        <v>1024</v>
      </c>
      <c r="D1025" s="6" t="str" cm="1">
        <f t="array" ref="D1025">IFERROR(INDEX(F1025:M1025, MATCH(TRUE, F1025:M1025&lt;&gt;"-",0)),"")</f>
        <v/>
      </c>
      <c r="E1025" s="6" t="str">
        <f t="shared" si="59"/>
        <v/>
      </c>
      <c r="F1025" s="1" t="str">
        <f>IFERROR(_xlfn.XLOOKUP(C1025,Champions!J:J,Champions!K:K),"-")</f>
        <v>-</v>
      </c>
      <c r="G1025" s="1" t="str">
        <f>IFERROR(_xlfn.XLOOKUP($C1025,EuropaL!J:J,EuropaL!K:K),"-")</f>
        <v>-</v>
      </c>
      <c r="H1025" s="1" t="str">
        <f>IFERROR(_xlfn.XLOOKUP($C1025,WC!J:J,WC!K:K),"-")</f>
        <v>-</v>
      </c>
      <c r="I1025" s="1" t="str">
        <f>IFERROR(_xlfn.XLOOKUP($C1025,EURO!J:J,EURO!K:K),"-")</f>
        <v>-</v>
      </c>
      <c r="J1025" s="1" t="str">
        <f>IFERROR(_xlfn.XLOOKUP($C1025,Other!J:J,Other!K:K),"-")</f>
        <v>-</v>
      </c>
      <c r="K1025" s="1" t="str">
        <f>IFERROR(_xlfn.XLOOKUP($C1025,Premier!J:J,Premier!K:K),"-")</f>
        <v>-</v>
      </c>
      <c r="L1025" s="1" t="str">
        <f>IFERROR(_xlfn.XLOOKUP($C1025,LaLiga!K:K,LaLiga!L:L),"-")</f>
        <v>-</v>
      </c>
      <c r="M1025" s="1" t="str">
        <f>IFERROR(_xlfn.XLOOKUP($C1025,SerieA!J:J,SerieA!K:K),"-")</f>
        <v>-</v>
      </c>
    </row>
    <row r="1026" spans="1:13" x14ac:dyDescent="0.35">
      <c r="A1026" s="3">
        <f t="shared" si="60"/>
        <v>46292</v>
      </c>
      <c r="B1026" s="5">
        <f t="shared" si="58"/>
        <v>7</v>
      </c>
      <c r="C1026" s="9">
        <f t="shared" si="61"/>
        <v>1025</v>
      </c>
      <c r="D1026" s="6" t="str" cm="1">
        <f t="array" ref="D1026">IFERROR(INDEX(F1026:M1026, MATCH(TRUE, F1026:M1026&lt;&gt;"-",0)),"")</f>
        <v/>
      </c>
      <c r="E1026" s="6" t="str">
        <f t="shared" si="59"/>
        <v/>
      </c>
      <c r="F1026" s="1" t="str">
        <f>IFERROR(_xlfn.XLOOKUP(C1026,Champions!J:J,Champions!K:K),"-")</f>
        <v>-</v>
      </c>
      <c r="G1026" s="1" t="str">
        <f>IFERROR(_xlfn.XLOOKUP($C1026,EuropaL!J:J,EuropaL!K:K),"-")</f>
        <v>-</v>
      </c>
      <c r="H1026" s="1" t="str">
        <f>IFERROR(_xlfn.XLOOKUP($C1026,WC!J:J,WC!K:K),"-")</f>
        <v>-</v>
      </c>
      <c r="I1026" s="1" t="str">
        <f>IFERROR(_xlfn.XLOOKUP($C1026,EURO!J:J,EURO!K:K),"-")</f>
        <v>-</v>
      </c>
      <c r="J1026" s="1" t="str">
        <f>IFERROR(_xlfn.XLOOKUP($C1026,Other!J:J,Other!K:K),"-")</f>
        <v>-</v>
      </c>
      <c r="K1026" s="1" t="str">
        <f>IFERROR(_xlfn.XLOOKUP($C1026,Premier!J:J,Premier!K:K),"-")</f>
        <v>-</v>
      </c>
      <c r="L1026" s="1" t="str">
        <f>IFERROR(_xlfn.XLOOKUP($C1026,LaLiga!K:K,LaLiga!L:L),"-")</f>
        <v>-</v>
      </c>
      <c r="M1026" s="1" t="str">
        <f>IFERROR(_xlfn.XLOOKUP($C1026,SerieA!J:J,SerieA!K:K),"-")</f>
        <v>-</v>
      </c>
    </row>
    <row r="1027" spans="1:13" x14ac:dyDescent="0.35">
      <c r="A1027" s="3">
        <f t="shared" si="60"/>
        <v>46293</v>
      </c>
      <c r="B1027" s="5">
        <f t="shared" si="58"/>
        <v>1</v>
      </c>
      <c r="C1027" s="9">
        <f t="shared" si="61"/>
        <v>1026</v>
      </c>
      <c r="D1027" s="6" t="str" cm="1">
        <f t="array" ref="D1027">IFERROR(INDEX(F1027:M1027, MATCH(TRUE, F1027:M1027&lt;&gt;"-",0)),"")</f>
        <v/>
      </c>
      <c r="E1027" s="6" t="str">
        <f t="shared" si="59"/>
        <v/>
      </c>
      <c r="F1027" s="1" t="str">
        <f>IFERROR(_xlfn.XLOOKUP(C1027,Champions!J:J,Champions!K:K),"-")</f>
        <v>-</v>
      </c>
      <c r="G1027" s="1" t="str">
        <f>IFERROR(_xlfn.XLOOKUP($C1027,EuropaL!J:J,EuropaL!K:K),"-")</f>
        <v>-</v>
      </c>
      <c r="H1027" s="1" t="str">
        <f>IFERROR(_xlfn.XLOOKUP($C1027,WC!J:J,WC!K:K),"-")</f>
        <v>-</v>
      </c>
      <c r="I1027" s="1" t="str">
        <f>IFERROR(_xlfn.XLOOKUP($C1027,EURO!J:J,EURO!K:K),"-")</f>
        <v>-</v>
      </c>
      <c r="J1027" s="1" t="str">
        <f>IFERROR(_xlfn.XLOOKUP($C1027,Other!J:J,Other!K:K),"-")</f>
        <v>-</v>
      </c>
      <c r="K1027" s="1" t="str">
        <f>IFERROR(_xlfn.XLOOKUP($C1027,Premier!J:J,Premier!K:K),"-")</f>
        <v>-</v>
      </c>
      <c r="L1027" s="1" t="str">
        <f>IFERROR(_xlfn.XLOOKUP($C1027,LaLiga!K:K,LaLiga!L:L),"-")</f>
        <v>-</v>
      </c>
      <c r="M1027" s="1" t="str">
        <f>IFERROR(_xlfn.XLOOKUP($C1027,SerieA!J:J,SerieA!K:K),"-")</f>
        <v>-</v>
      </c>
    </row>
    <row r="1028" spans="1:13" x14ac:dyDescent="0.35">
      <c r="A1028" s="3">
        <f t="shared" si="60"/>
        <v>46294</v>
      </c>
      <c r="B1028" s="5">
        <f t="shared" si="58"/>
        <v>2</v>
      </c>
      <c r="C1028" s="9">
        <f t="shared" si="61"/>
        <v>1027</v>
      </c>
      <c r="D1028" s="6" t="str" cm="1">
        <f t="array" ref="D1028">IFERROR(INDEX(F1028:M1028, MATCH(TRUE, F1028:M1028&lt;&gt;"-",0)),"")</f>
        <v/>
      </c>
      <c r="E1028" s="6" t="str">
        <f t="shared" si="59"/>
        <v/>
      </c>
      <c r="F1028" s="1" t="str">
        <f>IFERROR(_xlfn.XLOOKUP(C1028,Champions!J:J,Champions!K:K),"-")</f>
        <v>-</v>
      </c>
      <c r="G1028" s="1" t="str">
        <f>IFERROR(_xlfn.XLOOKUP($C1028,EuropaL!J:J,EuropaL!K:K),"-")</f>
        <v>-</v>
      </c>
      <c r="H1028" s="1" t="str">
        <f>IFERROR(_xlfn.XLOOKUP($C1028,WC!J:J,WC!K:K),"-")</f>
        <v>-</v>
      </c>
      <c r="I1028" s="1" t="str">
        <f>IFERROR(_xlfn.XLOOKUP($C1028,EURO!J:J,EURO!K:K),"-")</f>
        <v>-</v>
      </c>
      <c r="J1028" s="1" t="str">
        <f>IFERROR(_xlfn.XLOOKUP($C1028,Other!J:J,Other!K:K),"-")</f>
        <v>-</v>
      </c>
      <c r="K1028" s="1" t="str">
        <f>IFERROR(_xlfn.XLOOKUP($C1028,Premier!J:J,Premier!K:K),"-")</f>
        <v>-</v>
      </c>
      <c r="L1028" s="1" t="str">
        <f>IFERROR(_xlfn.XLOOKUP($C1028,LaLiga!K:K,LaLiga!L:L),"-")</f>
        <v>-</v>
      </c>
      <c r="M1028" s="1" t="str">
        <f>IFERROR(_xlfn.XLOOKUP($C1028,SerieA!J:J,SerieA!K:K),"-")</f>
        <v>-</v>
      </c>
    </row>
    <row r="1029" spans="1:13" x14ac:dyDescent="0.35">
      <c r="A1029" s="3">
        <f t="shared" si="60"/>
        <v>46295</v>
      </c>
      <c r="B1029" s="5">
        <f t="shared" si="58"/>
        <v>3</v>
      </c>
      <c r="C1029" s="9">
        <f t="shared" si="61"/>
        <v>1028</v>
      </c>
      <c r="D1029" s="6" t="str" cm="1">
        <f t="array" ref="D1029">IFERROR(INDEX(F1029:M1029, MATCH(TRUE, F1029:M1029&lt;&gt;"-",0)),"")</f>
        <v/>
      </c>
      <c r="E1029" s="6" t="str">
        <f t="shared" si="59"/>
        <v/>
      </c>
      <c r="F1029" s="1" t="str">
        <f>IFERROR(_xlfn.XLOOKUP(C1029,Champions!J:J,Champions!K:K),"-")</f>
        <v>-</v>
      </c>
      <c r="G1029" s="1" t="str">
        <f>IFERROR(_xlfn.XLOOKUP($C1029,EuropaL!J:J,EuropaL!K:K),"-")</f>
        <v>-</v>
      </c>
      <c r="H1029" s="1" t="str">
        <f>IFERROR(_xlfn.XLOOKUP($C1029,WC!J:J,WC!K:K),"-")</f>
        <v>-</v>
      </c>
      <c r="I1029" s="1" t="str">
        <f>IFERROR(_xlfn.XLOOKUP($C1029,EURO!J:J,EURO!K:K),"-")</f>
        <v>-</v>
      </c>
      <c r="J1029" s="1" t="str">
        <f>IFERROR(_xlfn.XLOOKUP($C1029,Other!J:J,Other!K:K),"-")</f>
        <v>-</v>
      </c>
      <c r="K1029" s="1" t="str">
        <f>IFERROR(_xlfn.XLOOKUP($C1029,Premier!J:J,Premier!K:K),"-")</f>
        <v>-</v>
      </c>
      <c r="L1029" s="1" t="str">
        <f>IFERROR(_xlfn.XLOOKUP($C1029,LaLiga!K:K,LaLiga!L:L),"-")</f>
        <v>-</v>
      </c>
      <c r="M1029" s="1" t="str">
        <f>IFERROR(_xlfn.XLOOKUP($C1029,SerieA!J:J,SerieA!K:K),"-")</f>
        <v>-</v>
      </c>
    </row>
    <row r="1030" spans="1:13" x14ac:dyDescent="0.35">
      <c r="A1030" s="3">
        <f t="shared" si="60"/>
        <v>46296</v>
      </c>
      <c r="B1030" s="5">
        <f t="shared" si="58"/>
        <v>4</v>
      </c>
      <c r="C1030" s="9">
        <f t="shared" si="61"/>
        <v>1029</v>
      </c>
      <c r="D1030" s="6" t="str" cm="1">
        <f t="array" ref="D1030">IFERROR(INDEX(F1030:M1030, MATCH(TRUE, F1030:M1030&lt;&gt;"-",0)),"")</f>
        <v/>
      </c>
      <c r="E1030" s="6" t="str">
        <f t="shared" si="59"/>
        <v/>
      </c>
      <c r="F1030" s="1" t="str">
        <f>IFERROR(_xlfn.XLOOKUP(C1030,Champions!J:J,Champions!K:K),"-")</f>
        <v>-</v>
      </c>
      <c r="G1030" s="1" t="str">
        <f>IFERROR(_xlfn.XLOOKUP($C1030,EuropaL!J:J,EuropaL!K:K),"-")</f>
        <v>-</v>
      </c>
      <c r="H1030" s="1" t="str">
        <f>IFERROR(_xlfn.XLOOKUP($C1030,WC!J:J,WC!K:K),"-")</f>
        <v>-</v>
      </c>
      <c r="I1030" s="1" t="str">
        <f>IFERROR(_xlfn.XLOOKUP($C1030,EURO!J:J,EURO!K:K),"-")</f>
        <v>-</v>
      </c>
      <c r="J1030" s="1" t="str">
        <f>IFERROR(_xlfn.XLOOKUP($C1030,Other!J:J,Other!K:K),"-")</f>
        <v>-</v>
      </c>
      <c r="K1030" s="1" t="str">
        <f>IFERROR(_xlfn.XLOOKUP($C1030,Premier!J:J,Premier!K:K),"-")</f>
        <v>-</v>
      </c>
      <c r="L1030" s="1" t="str">
        <f>IFERROR(_xlfn.XLOOKUP($C1030,LaLiga!K:K,LaLiga!L:L),"-")</f>
        <v>-</v>
      </c>
      <c r="M1030" s="1" t="str">
        <f>IFERROR(_xlfn.XLOOKUP($C1030,SerieA!J:J,SerieA!K:K),"-")</f>
        <v>-</v>
      </c>
    </row>
    <row r="1031" spans="1:13" x14ac:dyDescent="0.35">
      <c r="A1031" s="3">
        <f t="shared" si="60"/>
        <v>46297</v>
      </c>
      <c r="B1031" s="5">
        <f t="shared" si="58"/>
        <v>5</v>
      </c>
      <c r="C1031" s="9">
        <f t="shared" si="61"/>
        <v>1030</v>
      </c>
      <c r="D1031" s="6" t="str" cm="1">
        <f t="array" ref="D1031">IFERROR(INDEX(F1031:M1031, MATCH(TRUE, F1031:M1031&lt;&gt;"-",0)),"")</f>
        <v/>
      </c>
      <c r="E1031" s="6" t="str">
        <f t="shared" si="59"/>
        <v/>
      </c>
      <c r="F1031" s="1" t="str">
        <f>IFERROR(_xlfn.XLOOKUP(C1031,Champions!J:J,Champions!K:K),"-")</f>
        <v>-</v>
      </c>
      <c r="G1031" s="1" t="str">
        <f>IFERROR(_xlfn.XLOOKUP($C1031,EuropaL!J:J,EuropaL!K:K),"-")</f>
        <v>-</v>
      </c>
      <c r="H1031" s="1" t="str">
        <f>IFERROR(_xlfn.XLOOKUP($C1031,WC!J:J,WC!K:K),"-")</f>
        <v>-</v>
      </c>
      <c r="I1031" s="1" t="str">
        <f>IFERROR(_xlfn.XLOOKUP($C1031,EURO!J:J,EURO!K:K),"-")</f>
        <v>-</v>
      </c>
      <c r="J1031" s="1" t="str">
        <f>IFERROR(_xlfn.XLOOKUP($C1031,Other!J:J,Other!K:K),"-")</f>
        <v>-</v>
      </c>
      <c r="K1031" s="1" t="str">
        <f>IFERROR(_xlfn.XLOOKUP($C1031,Premier!J:J,Premier!K:K),"-")</f>
        <v>-</v>
      </c>
      <c r="L1031" s="1" t="str">
        <f>IFERROR(_xlfn.XLOOKUP($C1031,LaLiga!K:K,LaLiga!L:L),"-")</f>
        <v>-</v>
      </c>
      <c r="M1031" s="1" t="str">
        <f>IFERROR(_xlfn.XLOOKUP($C1031,SerieA!J:J,SerieA!K:K),"-")</f>
        <v>-</v>
      </c>
    </row>
    <row r="1032" spans="1:13" x14ac:dyDescent="0.35">
      <c r="A1032" s="3">
        <f t="shared" si="60"/>
        <v>46298</v>
      </c>
      <c r="B1032" s="5">
        <f t="shared" si="58"/>
        <v>6</v>
      </c>
      <c r="C1032" s="9">
        <f t="shared" si="61"/>
        <v>1031</v>
      </c>
      <c r="D1032" s="6" t="str" cm="1">
        <f t="array" ref="D1032">IFERROR(INDEX(F1032:M1032, MATCH(TRUE, F1032:M1032&lt;&gt;"-",0)),"")</f>
        <v/>
      </c>
      <c r="E1032" s="6" t="str">
        <f t="shared" si="59"/>
        <v/>
      </c>
      <c r="F1032" s="1" t="str">
        <f>IFERROR(_xlfn.XLOOKUP(C1032,Champions!J:J,Champions!K:K),"-")</f>
        <v>-</v>
      </c>
      <c r="G1032" s="1" t="str">
        <f>IFERROR(_xlfn.XLOOKUP($C1032,EuropaL!J:J,EuropaL!K:K),"-")</f>
        <v>-</v>
      </c>
      <c r="H1032" s="1" t="str">
        <f>IFERROR(_xlfn.XLOOKUP($C1032,WC!J:J,WC!K:K),"-")</f>
        <v>-</v>
      </c>
      <c r="I1032" s="1" t="str">
        <f>IFERROR(_xlfn.XLOOKUP($C1032,EURO!J:J,EURO!K:K),"-")</f>
        <v>-</v>
      </c>
      <c r="J1032" s="1" t="str">
        <f>IFERROR(_xlfn.XLOOKUP($C1032,Other!J:J,Other!K:K),"-")</f>
        <v>-</v>
      </c>
      <c r="K1032" s="1" t="str">
        <f>IFERROR(_xlfn.XLOOKUP($C1032,Premier!J:J,Premier!K:K),"-")</f>
        <v>-</v>
      </c>
      <c r="L1032" s="1" t="str">
        <f>IFERROR(_xlfn.XLOOKUP($C1032,LaLiga!K:K,LaLiga!L:L),"-")</f>
        <v>-</v>
      </c>
      <c r="M1032" s="1" t="str">
        <f>IFERROR(_xlfn.XLOOKUP($C1032,SerieA!J:J,SerieA!K:K),"-")</f>
        <v>-</v>
      </c>
    </row>
    <row r="1033" spans="1:13" x14ac:dyDescent="0.35">
      <c r="A1033" s="3">
        <f t="shared" si="60"/>
        <v>46299</v>
      </c>
      <c r="B1033" s="5">
        <f t="shared" si="58"/>
        <v>7</v>
      </c>
      <c r="C1033" s="9">
        <f t="shared" si="61"/>
        <v>1032</v>
      </c>
      <c r="D1033" s="6" t="str" cm="1">
        <f t="array" ref="D1033">IFERROR(INDEX(F1033:M1033, MATCH(TRUE, F1033:M1033&lt;&gt;"-",0)),"")</f>
        <v/>
      </c>
      <c r="E1033" s="6" t="str">
        <f t="shared" si="59"/>
        <v/>
      </c>
      <c r="F1033" s="1" t="str">
        <f>IFERROR(_xlfn.XLOOKUP(C1033,Champions!J:J,Champions!K:K),"-")</f>
        <v>-</v>
      </c>
      <c r="G1033" s="1" t="str">
        <f>IFERROR(_xlfn.XLOOKUP($C1033,EuropaL!J:J,EuropaL!K:K),"-")</f>
        <v>-</v>
      </c>
      <c r="H1033" s="1" t="str">
        <f>IFERROR(_xlfn.XLOOKUP($C1033,WC!J:J,WC!K:K),"-")</f>
        <v>-</v>
      </c>
      <c r="I1033" s="1" t="str">
        <f>IFERROR(_xlfn.XLOOKUP($C1033,EURO!J:J,EURO!K:K),"-")</f>
        <v>-</v>
      </c>
      <c r="J1033" s="1" t="str">
        <f>IFERROR(_xlfn.XLOOKUP($C1033,Other!J:J,Other!K:K),"-")</f>
        <v>-</v>
      </c>
      <c r="K1033" s="1" t="str">
        <f>IFERROR(_xlfn.XLOOKUP($C1033,Premier!J:J,Premier!K:K),"-")</f>
        <v>-</v>
      </c>
      <c r="L1033" s="1" t="str">
        <f>IFERROR(_xlfn.XLOOKUP($C1033,LaLiga!K:K,LaLiga!L:L),"-")</f>
        <v>-</v>
      </c>
      <c r="M1033" s="1" t="str">
        <f>IFERROR(_xlfn.XLOOKUP($C1033,SerieA!J:J,SerieA!K:K),"-")</f>
        <v>-</v>
      </c>
    </row>
    <row r="1034" spans="1:13" x14ac:dyDescent="0.35">
      <c r="A1034" s="3">
        <f t="shared" si="60"/>
        <v>46300</v>
      </c>
      <c r="B1034" s="5">
        <f t="shared" si="58"/>
        <v>1</v>
      </c>
      <c r="C1034" s="9">
        <f t="shared" si="61"/>
        <v>1033</v>
      </c>
      <c r="D1034" s="6" t="str" cm="1">
        <f t="array" ref="D1034">IFERROR(INDEX(F1034:M1034, MATCH(TRUE, F1034:M1034&lt;&gt;"-",0)),"")</f>
        <v/>
      </c>
      <c r="E1034" s="6" t="str">
        <f t="shared" si="59"/>
        <v/>
      </c>
      <c r="F1034" s="1" t="str">
        <f>IFERROR(_xlfn.XLOOKUP(C1034,Champions!J:J,Champions!K:K),"-")</f>
        <v>-</v>
      </c>
      <c r="G1034" s="1" t="str">
        <f>IFERROR(_xlfn.XLOOKUP($C1034,EuropaL!J:J,EuropaL!K:K),"-")</f>
        <v>-</v>
      </c>
      <c r="H1034" s="1" t="str">
        <f>IFERROR(_xlfn.XLOOKUP($C1034,WC!J:J,WC!K:K),"-")</f>
        <v>-</v>
      </c>
      <c r="I1034" s="1" t="str">
        <f>IFERROR(_xlfn.XLOOKUP($C1034,EURO!J:J,EURO!K:K),"-")</f>
        <v>-</v>
      </c>
      <c r="J1034" s="1" t="str">
        <f>IFERROR(_xlfn.XLOOKUP($C1034,Other!J:J,Other!K:K),"-")</f>
        <v>-</v>
      </c>
      <c r="K1034" s="1" t="str">
        <f>IFERROR(_xlfn.XLOOKUP($C1034,Premier!J:J,Premier!K:K),"-")</f>
        <v>-</v>
      </c>
      <c r="L1034" s="1" t="str">
        <f>IFERROR(_xlfn.XLOOKUP($C1034,LaLiga!K:K,LaLiga!L:L),"-")</f>
        <v>-</v>
      </c>
      <c r="M1034" s="1" t="str">
        <f>IFERROR(_xlfn.XLOOKUP($C1034,SerieA!J:J,SerieA!K:K),"-")</f>
        <v>-</v>
      </c>
    </row>
    <row r="1035" spans="1:13" x14ac:dyDescent="0.35">
      <c r="A1035" s="3">
        <f t="shared" si="60"/>
        <v>46301</v>
      </c>
      <c r="B1035" s="5">
        <f t="shared" si="58"/>
        <v>2</v>
      </c>
      <c r="C1035" s="9">
        <f t="shared" si="61"/>
        <v>1034</v>
      </c>
      <c r="D1035" s="6" t="str" cm="1">
        <f t="array" ref="D1035">IFERROR(INDEX(F1035:M1035, MATCH(TRUE, F1035:M1035&lt;&gt;"-",0)),"")</f>
        <v/>
      </c>
      <c r="E1035" s="6" t="str">
        <f t="shared" si="59"/>
        <v/>
      </c>
      <c r="F1035" s="1" t="str">
        <f>IFERROR(_xlfn.XLOOKUP(C1035,Champions!J:J,Champions!K:K),"-")</f>
        <v>-</v>
      </c>
      <c r="G1035" s="1" t="str">
        <f>IFERROR(_xlfn.XLOOKUP($C1035,EuropaL!J:J,EuropaL!K:K),"-")</f>
        <v>-</v>
      </c>
      <c r="H1035" s="1" t="str">
        <f>IFERROR(_xlfn.XLOOKUP($C1035,WC!J:J,WC!K:K),"-")</f>
        <v>-</v>
      </c>
      <c r="I1035" s="1" t="str">
        <f>IFERROR(_xlfn.XLOOKUP($C1035,EURO!J:J,EURO!K:K),"-")</f>
        <v>-</v>
      </c>
      <c r="J1035" s="1" t="str">
        <f>IFERROR(_xlfn.XLOOKUP($C1035,Other!J:J,Other!K:K),"-")</f>
        <v>-</v>
      </c>
      <c r="K1035" s="1" t="str">
        <f>IFERROR(_xlfn.XLOOKUP($C1035,Premier!J:J,Premier!K:K),"-")</f>
        <v>-</v>
      </c>
      <c r="L1035" s="1" t="str">
        <f>IFERROR(_xlfn.XLOOKUP($C1035,LaLiga!K:K,LaLiga!L:L),"-")</f>
        <v>-</v>
      </c>
      <c r="M1035" s="1" t="str">
        <f>IFERROR(_xlfn.XLOOKUP($C1035,SerieA!J:J,SerieA!K:K),"-")</f>
        <v>-</v>
      </c>
    </row>
    <row r="1036" spans="1:13" x14ac:dyDescent="0.35">
      <c r="A1036" s="3">
        <f t="shared" si="60"/>
        <v>46302</v>
      </c>
      <c r="B1036" s="5">
        <f t="shared" si="58"/>
        <v>3</v>
      </c>
      <c r="C1036" s="9">
        <f t="shared" si="61"/>
        <v>1035</v>
      </c>
      <c r="D1036" s="6" t="str" cm="1">
        <f t="array" ref="D1036">IFERROR(INDEX(F1036:M1036, MATCH(TRUE, F1036:M1036&lt;&gt;"-",0)),"")</f>
        <v/>
      </c>
      <c r="E1036" s="6" t="str">
        <f t="shared" si="59"/>
        <v/>
      </c>
      <c r="F1036" s="1" t="str">
        <f>IFERROR(_xlfn.XLOOKUP(C1036,Champions!J:J,Champions!K:K),"-")</f>
        <v>-</v>
      </c>
      <c r="G1036" s="1" t="str">
        <f>IFERROR(_xlfn.XLOOKUP($C1036,EuropaL!J:J,EuropaL!K:K),"-")</f>
        <v>-</v>
      </c>
      <c r="H1036" s="1" t="str">
        <f>IFERROR(_xlfn.XLOOKUP($C1036,WC!J:J,WC!K:K),"-")</f>
        <v>-</v>
      </c>
      <c r="I1036" s="1" t="str">
        <f>IFERROR(_xlfn.XLOOKUP($C1036,EURO!J:J,EURO!K:K),"-")</f>
        <v>-</v>
      </c>
      <c r="J1036" s="1" t="str">
        <f>IFERROR(_xlfn.XLOOKUP($C1036,Other!J:J,Other!K:K),"-")</f>
        <v>-</v>
      </c>
      <c r="K1036" s="1" t="str">
        <f>IFERROR(_xlfn.XLOOKUP($C1036,Premier!J:J,Premier!K:K),"-")</f>
        <v>-</v>
      </c>
      <c r="L1036" s="1" t="str">
        <f>IFERROR(_xlfn.XLOOKUP($C1036,LaLiga!K:K,LaLiga!L:L),"-")</f>
        <v>-</v>
      </c>
      <c r="M1036" s="1" t="str">
        <f>IFERROR(_xlfn.XLOOKUP($C1036,SerieA!J:J,SerieA!K:K),"-")</f>
        <v>-</v>
      </c>
    </row>
    <row r="1037" spans="1:13" x14ac:dyDescent="0.35">
      <c r="A1037" s="3">
        <f t="shared" si="60"/>
        <v>46303</v>
      </c>
      <c r="B1037" s="5">
        <f t="shared" si="58"/>
        <v>4</v>
      </c>
      <c r="C1037" s="9">
        <f t="shared" si="61"/>
        <v>1036</v>
      </c>
      <c r="D1037" s="6" t="str" cm="1">
        <f t="array" ref="D1037">IFERROR(INDEX(F1037:M1037, MATCH(TRUE, F1037:M1037&lt;&gt;"-",0)),"")</f>
        <v/>
      </c>
      <c r="E1037" s="6" t="str">
        <f t="shared" si="59"/>
        <v/>
      </c>
      <c r="F1037" s="1" t="str">
        <f>IFERROR(_xlfn.XLOOKUP(C1037,Champions!J:J,Champions!K:K),"-")</f>
        <v>-</v>
      </c>
      <c r="G1037" s="1" t="str">
        <f>IFERROR(_xlfn.XLOOKUP($C1037,EuropaL!J:J,EuropaL!K:K),"-")</f>
        <v>-</v>
      </c>
      <c r="H1037" s="1" t="str">
        <f>IFERROR(_xlfn.XLOOKUP($C1037,WC!J:J,WC!K:K),"-")</f>
        <v>-</v>
      </c>
      <c r="I1037" s="1" t="str">
        <f>IFERROR(_xlfn.XLOOKUP($C1037,EURO!J:J,EURO!K:K),"-")</f>
        <v>-</v>
      </c>
      <c r="J1037" s="1" t="str">
        <f>IFERROR(_xlfn.XLOOKUP($C1037,Other!J:J,Other!K:K),"-")</f>
        <v>-</v>
      </c>
      <c r="K1037" s="1" t="str">
        <f>IFERROR(_xlfn.XLOOKUP($C1037,Premier!J:J,Premier!K:K),"-")</f>
        <v>-</v>
      </c>
      <c r="L1037" s="1" t="str">
        <f>IFERROR(_xlfn.XLOOKUP($C1037,LaLiga!K:K,LaLiga!L:L),"-")</f>
        <v>-</v>
      </c>
      <c r="M1037" s="1" t="str">
        <f>IFERROR(_xlfn.XLOOKUP($C1037,SerieA!J:J,SerieA!K:K),"-")</f>
        <v>-</v>
      </c>
    </row>
    <row r="1038" spans="1:13" x14ac:dyDescent="0.35">
      <c r="A1038" s="3">
        <f t="shared" si="60"/>
        <v>46304</v>
      </c>
      <c r="B1038" s="5">
        <f t="shared" si="58"/>
        <v>5</v>
      </c>
      <c r="C1038" s="9">
        <f t="shared" si="61"/>
        <v>1037</v>
      </c>
      <c r="D1038" s="6" t="str" cm="1">
        <f t="array" ref="D1038">IFERROR(INDEX(F1038:M1038, MATCH(TRUE, F1038:M1038&lt;&gt;"-",0)),"")</f>
        <v/>
      </c>
      <c r="E1038" s="6" t="str">
        <f t="shared" si="59"/>
        <v/>
      </c>
      <c r="F1038" s="1" t="str">
        <f>IFERROR(_xlfn.XLOOKUP(C1038,Champions!J:J,Champions!K:K),"-")</f>
        <v>-</v>
      </c>
      <c r="G1038" s="1" t="str">
        <f>IFERROR(_xlfn.XLOOKUP($C1038,EuropaL!J:J,EuropaL!K:K),"-")</f>
        <v>-</v>
      </c>
      <c r="H1038" s="1" t="str">
        <f>IFERROR(_xlfn.XLOOKUP($C1038,WC!J:J,WC!K:K),"-")</f>
        <v>-</v>
      </c>
      <c r="I1038" s="1" t="str">
        <f>IFERROR(_xlfn.XLOOKUP($C1038,EURO!J:J,EURO!K:K),"-")</f>
        <v>-</v>
      </c>
      <c r="J1038" s="1" t="str">
        <f>IFERROR(_xlfn.XLOOKUP($C1038,Other!J:J,Other!K:K),"-")</f>
        <v>-</v>
      </c>
      <c r="K1038" s="1" t="str">
        <f>IFERROR(_xlfn.XLOOKUP($C1038,Premier!J:J,Premier!K:K),"-")</f>
        <v>-</v>
      </c>
      <c r="L1038" s="1" t="str">
        <f>IFERROR(_xlfn.XLOOKUP($C1038,LaLiga!K:K,LaLiga!L:L),"-")</f>
        <v>-</v>
      </c>
      <c r="M1038" s="1" t="str">
        <f>IFERROR(_xlfn.XLOOKUP($C1038,SerieA!J:J,SerieA!K:K),"-")</f>
        <v>-</v>
      </c>
    </row>
    <row r="1039" spans="1:13" x14ac:dyDescent="0.35">
      <c r="A1039" s="3">
        <f t="shared" si="60"/>
        <v>46305</v>
      </c>
      <c r="B1039" s="5">
        <f t="shared" si="58"/>
        <v>6</v>
      </c>
      <c r="C1039" s="9">
        <f t="shared" si="61"/>
        <v>1038</v>
      </c>
      <c r="D1039" s="6" t="str" cm="1">
        <f t="array" ref="D1039">IFERROR(INDEX(F1039:M1039, MATCH(TRUE, F1039:M1039&lt;&gt;"-",0)),"")</f>
        <v/>
      </c>
      <c r="E1039" s="6" t="str">
        <f t="shared" si="59"/>
        <v/>
      </c>
      <c r="F1039" s="1" t="str">
        <f>IFERROR(_xlfn.XLOOKUP(C1039,Champions!J:J,Champions!K:K),"-")</f>
        <v>-</v>
      </c>
      <c r="G1039" s="1" t="str">
        <f>IFERROR(_xlfn.XLOOKUP($C1039,EuropaL!J:J,EuropaL!K:K),"-")</f>
        <v>-</v>
      </c>
      <c r="H1039" s="1" t="str">
        <f>IFERROR(_xlfn.XLOOKUP($C1039,WC!J:J,WC!K:K),"-")</f>
        <v>-</v>
      </c>
      <c r="I1039" s="1" t="str">
        <f>IFERROR(_xlfn.XLOOKUP($C1039,EURO!J:J,EURO!K:K),"-")</f>
        <v>-</v>
      </c>
      <c r="J1039" s="1" t="str">
        <f>IFERROR(_xlfn.XLOOKUP($C1039,Other!J:J,Other!K:K),"-")</f>
        <v>-</v>
      </c>
      <c r="K1039" s="1" t="str">
        <f>IFERROR(_xlfn.XLOOKUP($C1039,Premier!J:J,Premier!K:K),"-")</f>
        <v>-</v>
      </c>
      <c r="L1039" s="1" t="str">
        <f>IFERROR(_xlfn.XLOOKUP($C1039,LaLiga!K:K,LaLiga!L:L),"-")</f>
        <v>-</v>
      </c>
      <c r="M1039" s="1" t="str">
        <f>IFERROR(_xlfn.XLOOKUP($C1039,SerieA!J:J,SerieA!K:K),"-")</f>
        <v>-</v>
      </c>
    </row>
    <row r="1040" spans="1:13" x14ac:dyDescent="0.35">
      <c r="A1040" s="3">
        <f t="shared" si="60"/>
        <v>46306</v>
      </c>
      <c r="B1040" s="5">
        <f t="shared" si="58"/>
        <v>7</v>
      </c>
      <c r="C1040" s="9">
        <f t="shared" si="61"/>
        <v>1039</v>
      </c>
      <c r="D1040" s="6" t="str" cm="1">
        <f t="array" ref="D1040">IFERROR(INDEX(F1040:M1040, MATCH(TRUE, F1040:M1040&lt;&gt;"-",0)),"")</f>
        <v/>
      </c>
      <c r="E1040" s="6" t="str">
        <f t="shared" si="59"/>
        <v/>
      </c>
      <c r="F1040" s="1" t="str">
        <f>IFERROR(_xlfn.XLOOKUP(C1040,Champions!J:J,Champions!K:K),"-")</f>
        <v>-</v>
      </c>
      <c r="G1040" s="1" t="str">
        <f>IFERROR(_xlfn.XLOOKUP($C1040,EuropaL!J:J,EuropaL!K:K),"-")</f>
        <v>-</v>
      </c>
      <c r="H1040" s="1" t="str">
        <f>IFERROR(_xlfn.XLOOKUP($C1040,WC!J:J,WC!K:K),"-")</f>
        <v>-</v>
      </c>
      <c r="I1040" s="1" t="str">
        <f>IFERROR(_xlfn.XLOOKUP($C1040,EURO!J:J,EURO!K:K),"-")</f>
        <v>-</v>
      </c>
      <c r="J1040" s="1" t="str">
        <f>IFERROR(_xlfn.XLOOKUP($C1040,Other!J:J,Other!K:K),"-")</f>
        <v>-</v>
      </c>
      <c r="K1040" s="1" t="str">
        <f>IFERROR(_xlfn.XLOOKUP($C1040,Premier!J:J,Premier!K:K),"-")</f>
        <v>-</v>
      </c>
      <c r="L1040" s="1" t="str">
        <f>IFERROR(_xlfn.XLOOKUP($C1040,LaLiga!K:K,LaLiga!L:L),"-")</f>
        <v>-</v>
      </c>
      <c r="M1040" s="1" t="str">
        <f>IFERROR(_xlfn.XLOOKUP($C1040,SerieA!J:J,SerieA!K:K),"-")</f>
        <v>-</v>
      </c>
    </row>
    <row r="1041" spans="1:13" x14ac:dyDescent="0.35">
      <c r="A1041" s="3">
        <f t="shared" si="60"/>
        <v>46307</v>
      </c>
      <c r="B1041" s="5">
        <f t="shared" si="58"/>
        <v>1</v>
      </c>
      <c r="C1041" s="9">
        <f t="shared" si="61"/>
        <v>1040</v>
      </c>
      <c r="D1041" s="6" t="str" cm="1">
        <f t="array" ref="D1041">IFERROR(INDEX(F1041:M1041, MATCH(TRUE, F1041:M1041&lt;&gt;"-",0)),"")</f>
        <v/>
      </c>
      <c r="E1041" s="6" t="str">
        <f t="shared" si="59"/>
        <v/>
      </c>
      <c r="F1041" s="1" t="str">
        <f>IFERROR(_xlfn.XLOOKUP(C1041,Champions!J:J,Champions!K:K),"-")</f>
        <v>-</v>
      </c>
      <c r="G1041" s="1" t="str">
        <f>IFERROR(_xlfn.XLOOKUP($C1041,EuropaL!J:J,EuropaL!K:K),"-")</f>
        <v>-</v>
      </c>
      <c r="H1041" s="1" t="str">
        <f>IFERROR(_xlfn.XLOOKUP($C1041,WC!J:J,WC!K:K),"-")</f>
        <v>-</v>
      </c>
      <c r="I1041" s="1" t="str">
        <f>IFERROR(_xlfn.XLOOKUP($C1041,EURO!J:J,EURO!K:K),"-")</f>
        <v>-</v>
      </c>
      <c r="J1041" s="1" t="str">
        <f>IFERROR(_xlfn.XLOOKUP($C1041,Other!J:J,Other!K:K),"-")</f>
        <v>-</v>
      </c>
      <c r="K1041" s="1" t="str">
        <f>IFERROR(_xlfn.XLOOKUP($C1041,Premier!J:J,Premier!K:K),"-")</f>
        <v>-</v>
      </c>
      <c r="L1041" s="1" t="str">
        <f>IFERROR(_xlfn.XLOOKUP($C1041,LaLiga!K:K,LaLiga!L:L),"-")</f>
        <v>-</v>
      </c>
      <c r="M1041" s="1" t="str">
        <f>IFERROR(_xlfn.XLOOKUP($C1041,SerieA!J:J,SerieA!K:K),"-")</f>
        <v>-</v>
      </c>
    </row>
    <row r="1042" spans="1:13" x14ac:dyDescent="0.35">
      <c r="A1042" s="3">
        <f t="shared" si="60"/>
        <v>46308</v>
      </c>
      <c r="B1042" s="5">
        <f t="shared" si="58"/>
        <v>2</v>
      </c>
      <c r="C1042" s="9">
        <f t="shared" si="61"/>
        <v>1041</v>
      </c>
      <c r="D1042" s="6" t="str" cm="1">
        <f t="array" ref="D1042">IFERROR(INDEX(F1042:M1042, MATCH(TRUE, F1042:M1042&lt;&gt;"-",0)),"")</f>
        <v/>
      </c>
      <c r="E1042" s="6" t="str">
        <f t="shared" si="59"/>
        <v/>
      </c>
      <c r="F1042" s="1" t="str">
        <f>IFERROR(_xlfn.XLOOKUP(C1042,Champions!J:J,Champions!K:K),"-")</f>
        <v>-</v>
      </c>
      <c r="G1042" s="1" t="str">
        <f>IFERROR(_xlfn.XLOOKUP($C1042,EuropaL!J:J,EuropaL!K:K),"-")</f>
        <v>-</v>
      </c>
      <c r="H1042" s="1" t="str">
        <f>IFERROR(_xlfn.XLOOKUP($C1042,WC!J:J,WC!K:K),"-")</f>
        <v>-</v>
      </c>
      <c r="I1042" s="1" t="str">
        <f>IFERROR(_xlfn.XLOOKUP($C1042,EURO!J:J,EURO!K:K),"-")</f>
        <v>-</v>
      </c>
      <c r="J1042" s="1" t="str">
        <f>IFERROR(_xlfn.XLOOKUP($C1042,Other!J:J,Other!K:K),"-")</f>
        <v>-</v>
      </c>
      <c r="K1042" s="1" t="str">
        <f>IFERROR(_xlfn.XLOOKUP($C1042,Premier!J:J,Premier!K:K),"-")</f>
        <v>-</v>
      </c>
      <c r="L1042" s="1" t="str">
        <f>IFERROR(_xlfn.XLOOKUP($C1042,LaLiga!K:K,LaLiga!L:L),"-")</f>
        <v>-</v>
      </c>
      <c r="M1042" s="1" t="str">
        <f>IFERROR(_xlfn.XLOOKUP($C1042,SerieA!J:J,SerieA!K:K),"-")</f>
        <v>-</v>
      </c>
    </row>
    <row r="1043" spans="1:13" x14ac:dyDescent="0.35">
      <c r="A1043" s="3">
        <f t="shared" si="60"/>
        <v>46309</v>
      </c>
      <c r="B1043" s="5">
        <f t="shared" si="58"/>
        <v>3</v>
      </c>
      <c r="C1043" s="9">
        <f t="shared" si="61"/>
        <v>1042</v>
      </c>
      <c r="D1043" s="6" t="str" cm="1">
        <f t="array" ref="D1043">IFERROR(INDEX(F1043:M1043, MATCH(TRUE, F1043:M1043&lt;&gt;"-",0)),"")</f>
        <v/>
      </c>
      <c r="E1043" s="6" t="str">
        <f t="shared" si="59"/>
        <v/>
      </c>
      <c r="F1043" s="1" t="str">
        <f>IFERROR(_xlfn.XLOOKUP(C1043,Champions!J:J,Champions!K:K),"-")</f>
        <v>-</v>
      </c>
      <c r="G1043" s="1" t="str">
        <f>IFERROR(_xlfn.XLOOKUP($C1043,EuropaL!J:J,EuropaL!K:K),"-")</f>
        <v>-</v>
      </c>
      <c r="H1043" s="1" t="str">
        <f>IFERROR(_xlfn.XLOOKUP($C1043,WC!J:J,WC!K:K),"-")</f>
        <v>-</v>
      </c>
      <c r="I1043" s="1" t="str">
        <f>IFERROR(_xlfn.XLOOKUP($C1043,EURO!J:J,EURO!K:K),"-")</f>
        <v>-</v>
      </c>
      <c r="J1043" s="1" t="str">
        <f>IFERROR(_xlfn.XLOOKUP($C1043,Other!J:J,Other!K:K),"-")</f>
        <v>-</v>
      </c>
      <c r="K1043" s="1" t="str">
        <f>IFERROR(_xlfn.XLOOKUP($C1043,Premier!J:J,Premier!K:K),"-")</f>
        <v>-</v>
      </c>
      <c r="L1043" s="1" t="str">
        <f>IFERROR(_xlfn.XLOOKUP($C1043,LaLiga!K:K,LaLiga!L:L),"-")</f>
        <v>-</v>
      </c>
      <c r="M1043" s="1" t="str">
        <f>IFERROR(_xlfn.XLOOKUP($C1043,SerieA!J:J,SerieA!K:K),"-")</f>
        <v>-</v>
      </c>
    </row>
    <row r="1044" spans="1:13" x14ac:dyDescent="0.35">
      <c r="A1044" s="3">
        <f t="shared" si="60"/>
        <v>46310</v>
      </c>
      <c r="B1044" s="5">
        <f t="shared" si="58"/>
        <v>4</v>
      </c>
      <c r="C1044" s="9">
        <f t="shared" si="61"/>
        <v>1043</v>
      </c>
      <c r="D1044" s="6" t="str" cm="1">
        <f t="array" ref="D1044">IFERROR(INDEX(F1044:M1044, MATCH(TRUE, F1044:M1044&lt;&gt;"-",0)),"")</f>
        <v/>
      </c>
      <c r="E1044" s="6" t="str">
        <f t="shared" si="59"/>
        <v/>
      </c>
      <c r="F1044" s="1" t="str">
        <f>IFERROR(_xlfn.XLOOKUP(C1044,Champions!J:J,Champions!K:K),"-")</f>
        <v>-</v>
      </c>
      <c r="G1044" s="1" t="str">
        <f>IFERROR(_xlfn.XLOOKUP($C1044,EuropaL!J:J,EuropaL!K:K),"-")</f>
        <v>-</v>
      </c>
      <c r="H1044" s="1" t="str">
        <f>IFERROR(_xlfn.XLOOKUP($C1044,WC!J:J,WC!K:K),"-")</f>
        <v>-</v>
      </c>
      <c r="I1044" s="1" t="str">
        <f>IFERROR(_xlfn.XLOOKUP($C1044,EURO!J:J,EURO!K:K),"-")</f>
        <v>-</v>
      </c>
      <c r="J1044" s="1" t="str">
        <f>IFERROR(_xlfn.XLOOKUP($C1044,Other!J:J,Other!K:K),"-")</f>
        <v>-</v>
      </c>
      <c r="K1044" s="1" t="str">
        <f>IFERROR(_xlfn.XLOOKUP($C1044,Premier!J:J,Premier!K:K),"-")</f>
        <v>-</v>
      </c>
      <c r="L1044" s="1" t="str">
        <f>IFERROR(_xlfn.XLOOKUP($C1044,LaLiga!K:K,LaLiga!L:L),"-")</f>
        <v>-</v>
      </c>
      <c r="M1044" s="1" t="str">
        <f>IFERROR(_xlfn.XLOOKUP($C1044,SerieA!J:J,SerieA!K:K),"-")</f>
        <v>-</v>
      </c>
    </row>
    <row r="1045" spans="1:13" x14ac:dyDescent="0.35">
      <c r="A1045" s="3">
        <f t="shared" si="60"/>
        <v>46311</v>
      </c>
      <c r="B1045" s="5">
        <f t="shared" si="58"/>
        <v>5</v>
      </c>
      <c r="C1045" s="9">
        <f t="shared" si="61"/>
        <v>1044</v>
      </c>
      <c r="D1045" s="6" t="str" cm="1">
        <f t="array" ref="D1045">IFERROR(INDEX(F1045:M1045, MATCH(TRUE, F1045:M1045&lt;&gt;"-",0)),"")</f>
        <v/>
      </c>
      <c r="E1045" s="6" t="str">
        <f t="shared" si="59"/>
        <v/>
      </c>
      <c r="F1045" s="1" t="str">
        <f>IFERROR(_xlfn.XLOOKUP(C1045,Champions!J:J,Champions!K:K),"-")</f>
        <v>-</v>
      </c>
      <c r="G1045" s="1" t="str">
        <f>IFERROR(_xlfn.XLOOKUP($C1045,EuropaL!J:J,EuropaL!K:K),"-")</f>
        <v>-</v>
      </c>
      <c r="H1045" s="1" t="str">
        <f>IFERROR(_xlfn.XLOOKUP($C1045,WC!J:J,WC!K:K),"-")</f>
        <v>-</v>
      </c>
      <c r="I1045" s="1" t="str">
        <f>IFERROR(_xlfn.XLOOKUP($C1045,EURO!J:J,EURO!K:K),"-")</f>
        <v>-</v>
      </c>
      <c r="J1045" s="1" t="str">
        <f>IFERROR(_xlfn.XLOOKUP($C1045,Other!J:J,Other!K:K),"-")</f>
        <v>-</v>
      </c>
      <c r="K1045" s="1" t="str">
        <f>IFERROR(_xlfn.XLOOKUP($C1045,Premier!J:J,Premier!K:K),"-")</f>
        <v>-</v>
      </c>
      <c r="L1045" s="1" t="str">
        <f>IFERROR(_xlfn.XLOOKUP($C1045,LaLiga!K:K,LaLiga!L:L),"-")</f>
        <v>-</v>
      </c>
      <c r="M1045" s="1" t="str">
        <f>IFERROR(_xlfn.XLOOKUP($C1045,SerieA!J:J,SerieA!K:K),"-")</f>
        <v>-</v>
      </c>
    </row>
    <row r="1046" spans="1:13" x14ac:dyDescent="0.35">
      <c r="A1046" s="3">
        <f t="shared" si="60"/>
        <v>46312</v>
      </c>
      <c r="B1046" s="5">
        <f t="shared" si="58"/>
        <v>6</v>
      </c>
      <c r="C1046" s="9">
        <f t="shared" si="61"/>
        <v>1045</v>
      </c>
      <c r="D1046" s="6" t="str" cm="1">
        <f t="array" ref="D1046">IFERROR(INDEX(F1046:M1046, MATCH(TRUE, F1046:M1046&lt;&gt;"-",0)),"")</f>
        <v/>
      </c>
      <c r="E1046" s="6" t="str">
        <f t="shared" si="59"/>
        <v/>
      </c>
      <c r="F1046" s="1" t="str">
        <f>IFERROR(_xlfn.XLOOKUP(C1046,Champions!J:J,Champions!K:K),"-")</f>
        <v>-</v>
      </c>
      <c r="G1046" s="1" t="str">
        <f>IFERROR(_xlfn.XLOOKUP($C1046,EuropaL!J:J,EuropaL!K:K),"-")</f>
        <v>-</v>
      </c>
      <c r="H1046" s="1" t="str">
        <f>IFERROR(_xlfn.XLOOKUP($C1046,WC!J:J,WC!K:K),"-")</f>
        <v>-</v>
      </c>
      <c r="I1046" s="1" t="str">
        <f>IFERROR(_xlfn.XLOOKUP($C1046,EURO!J:J,EURO!K:K),"-")</f>
        <v>-</v>
      </c>
      <c r="J1046" s="1" t="str">
        <f>IFERROR(_xlfn.XLOOKUP($C1046,Other!J:J,Other!K:K),"-")</f>
        <v>-</v>
      </c>
      <c r="K1046" s="1" t="str">
        <f>IFERROR(_xlfn.XLOOKUP($C1046,Premier!J:J,Premier!K:K),"-")</f>
        <v>-</v>
      </c>
      <c r="L1046" s="1" t="str">
        <f>IFERROR(_xlfn.XLOOKUP($C1046,LaLiga!K:K,LaLiga!L:L),"-")</f>
        <v>-</v>
      </c>
      <c r="M1046" s="1" t="str">
        <f>IFERROR(_xlfn.XLOOKUP($C1046,SerieA!J:J,SerieA!K:K),"-")</f>
        <v>-</v>
      </c>
    </row>
    <row r="1047" spans="1:13" x14ac:dyDescent="0.35">
      <c r="A1047" s="3">
        <f t="shared" si="60"/>
        <v>46313</v>
      </c>
      <c r="B1047" s="5">
        <f t="shared" si="58"/>
        <v>7</v>
      </c>
      <c r="C1047" s="9">
        <f t="shared" si="61"/>
        <v>1046</v>
      </c>
      <c r="D1047" s="6" t="str" cm="1">
        <f t="array" ref="D1047">IFERROR(INDEX(F1047:M1047, MATCH(TRUE, F1047:M1047&lt;&gt;"-",0)),"")</f>
        <v/>
      </c>
      <c r="E1047" s="6" t="str">
        <f t="shared" si="59"/>
        <v/>
      </c>
      <c r="F1047" s="1" t="str">
        <f>IFERROR(_xlfn.XLOOKUP(C1047,Champions!J:J,Champions!K:K),"-")</f>
        <v>-</v>
      </c>
      <c r="G1047" s="1" t="str">
        <f>IFERROR(_xlfn.XLOOKUP($C1047,EuropaL!J:J,EuropaL!K:K),"-")</f>
        <v>-</v>
      </c>
      <c r="H1047" s="1" t="str">
        <f>IFERROR(_xlfn.XLOOKUP($C1047,WC!J:J,WC!K:K),"-")</f>
        <v>-</v>
      </c>
      <c r="I1047" s="1" t="str">
        <f>IFERROR(_xlfn.XLOOKUP($C1047,EURO!J:J,EURO!K:K),"-")</f>
        <v>-</v>
      </c>
      <c r="J1047" s="1" t="str">
        <f>IFERROR(_xlfn.XLOOKUP($C1047,Other!J:J,Other!K:K),"-")</f>
        <v>-</v>
      </c>
      <c r="K1047" s="1" t="str">
        <f>IFERROR(_xlfn.XLOOKUP($C1047,Premier!J:J,Premier!K:K),"-")</f>
        <v>-</v>
      </c>
      <c r="L1047" s="1" t="str">
        <f>IFERROR(_xlfn.XLOOKUP($C1047,LaLiga!K:K,LaLiga!L:L),"-")</f>
        <v>-</v>
      </c>
      <c r="M1047" s="1" t="str">
        <f>IFERROR(_xlfn.XLOOKUP($C1047,SerieA!J:J,SerieA!K:K),"-")</f>
        <v>-</v>
      </c>
    </row>
    <row r="1048" spans="1:13" x14ac:dyDescent="0.35">
      <c r="A1048" s="3">
        <f t="shared" si="60"/>
        <v>46314</v>
      </c>
      <c r="B1048" s="5">
        <f t="shared" si="58"/>
        <v>1</v>
      </c>
      <c r="C1048" s="9">
        <f t="shared" si="61"/>
        <v>1047</v>
      </c>
      <c r="D1048" s="6" t="str" cm="1">
        <f t="array" ref="D1048">IFERROR(INDEX(F1048:M1048, MATCH(TRUE, F1048:M1048&lt;&gt;"-",0)),"")</f>
        <v/>
      </c>
      <c r="E1048" s="6" t="str">
        <f t="shared" si="59"/>
        <v/>
      </c>
      <c r="F1048" s="1" t="str">
        <f>IFERROR(_xlfn.XLOOKUP(C1048,Champions!J:J,Champions!K:K),"-")</f>
        <v>-</v>
      </c>
      <c r="G1048" s="1" t="str">
        <f>IFERROR(_xlfn.XLOOKUP($C1048,EuropaL!J:J,EuropaL!K:K),"-")</f>
        <v>-</v>
      </c>
      <c r="H1048" s="1" t="str">
        <f>IFERROR(_xlfn.XLOOKUP($C1048,WC!J:J,WC!K:K),"-")</f>
        <v>-</v>
      </c>
      <c r="I1048" s="1" t="str">
        <f>IFERROR(_xlfn.XLOOKUP($C1048,EURO!J:J,EURO!K:K),"-")</f>
        <v>-</v>
      </c>
      <c r="J1048" s="1" t="str">
        <f>IFERROR(_xlfn.XLOOKUP($C1048,Other!J:J,Other!K:K),"-")</f>
        <v>-</v>
      </c>
      <c r="K1048" s="1" t="str">
        <f>IFERROR(_xlfn.XLOOKUP($C1048,Premier!J:J,Premier!K:K),"-")</f>
        <v>-</v>
      </c>
      <c r="L1048" s="1" t="str">
        <f>IFERROR(_xlfn.XLOOKUP($C1048,LaLiga!K:K,LaLiga!L:L),"-")</f>
        <v>-</v>
      </c>
      <c r="M1048" s="1" t="str">
        <f>IFERROR(_xlfn.XLOOKUP($C1048,SerieA!J:J,SerieA!K:K),"-")</f>
        <v>-</v>
      </c>
    </row>
    <row r="1049" spans="1:13" x14ac:dyDescent="0.35">
      <c r="A1049" s="3">
        <f t="shared" si="60"/>
        <v>46315</v>
      </c>
      <c r="B1049" s="5">
        <f t="shared" ref="B1049:B1101" si="62">WEEKDAY(A1049,2)</f>
        <v>2</v>
      </c>
      <c r="C1049" s="9">
        <f t="shared" si="61"/>
        <v>1048</v>
      </c>
      <c r="D1049" s="6" t="str" cm="1">
        <f t="array" ref="D1049">IFERROR(INDEX(F1049:M1049, MATCH(TRUE, F1049:M1049&lt;&gt;"-",0)),"")</f>
        <v/>
      </c>
      <c r="E1049" s="6" t="str">
        <f t="shared" ref="E1049:E1101" si="63">SUBSTITUTE(SUBSTITUTE(SUBSTITUTE(SUBSTITUTE(SUBSTITUTE(SUBSTITUTE(SUBSTITUTE(SUBSTITUTE(D1049,"order",CHAR(34)&amp;"order"&amp;CHAR(34)),"year",CHAR(34)&amp;"year"&amp;CHAR(34)),"result",CHAR(34)&amp;"result"&amp;CHAR(34)),"category",CHAR(34)&amp;"category"&amp;CHAR(34)),"prow",CHAR(34)&amp;"prow"&amp;CHAR(34)),"pcolumn",CHAR(34)&amp;"pcolumn"&amp;CHAR(34)),"ylink",CHAR(34)&amp;"ylink"&amp;CHAR(34)),"playerday",CHAR(34)&amp;"playerday"&amp;CHAR(34))</f>
        <v/>
      </c>
      <c r="F1049" s="1" t="str">
        <f>IFERROR(_xlfn.XLOOKUP(C1049,Champions!J:J,Champions!K:K),"-")</f>
        <v>-</v>
      </c>
      <c r="G1049" s="1" t="str">
        <f>IFERROR(_xlfn.XLOOKUP($C1049,EuropaL!J:J,EuropaL!K:K),"-")</f>
        <v>-</v>
      </c>
      <c r="H1049" s="1" t="str">
        <f>IFERROR(_xlfn.XLOOKUP($C1049,WC!J:J,WC!K:K),"-")</f>
        <v>-</v>
      </c>
      <c r="I1049" s="1" t="str">
        <f>IFERROR(_xlfn.XLOOKUP($C1049,EURO!J:J,EURO!K:K),"-")</f>
        <v>-</v>
      </c>
      <c r="J1049" s="1" t="str">
        <f>IFERROR(_xlfn.XLOOKUP($C1049,Other!J:J,Other!K:K),"-")</f>
        <v>-</v>
      </c>
      <c r="K1049" s="1" t="str">
        <f>IFERROR(_xlfn.XLOOKUP($C1049,Premier!J:J,Premier!K:K),"-")</f>
        <v>-</v>
      </c>
      <c r="L1049" s="1" t="str">
        <f>IFERROR(_xlfn.XLOOKUP($C1049,LaLiga!K:K,LaLiga!L:L),"-")</f>
        <v>-</v>
      </c>
      <c r="M1049" s="1" t="str">
        <f>IFERROR(_xlfn.XLOOKUP($C1049,SerieA!J:J,SerieA!K:K),"-")</f>
        <v>-</v>
      </c>
    </row>
    <row r="1050" spans="1:13" x14ac:dyDescent="0.35">
      <c r="A1050" s="3">
        <f t="shared" si="60"/>
        <v>46316</v>
      </c>
      <c r="B1050" s="5">
        <f t="shared" si="62"/>
        <v>3</v>
      </c>
      <c r="C1050" s="9">
        <f t="shared" si="61"/>
        <v>1049</v>
      </c>
      <c r="D1050" s="6" t="str" cm="1">
        <f t="array" ref="D1050">IFERROR(INDEX(F1050:M1050, MATCH(TRUE, F1050:M1050&lt;&gt;"-",0)),"")</f>
        <v/>
      </c>
      <c r="E1050" s="6" t="str">
        <f t="shared" si="63"/>
        <v/>
      </c>
      <c r="F1050" s="1" t="str">
        <f>IFERROR(_xlfn.XLOOKUP(C1050,Champions!J:J,Champions!K:K),"-")</f>
        <v>-</v>
      </c>
      <c r="G1050" s="1" t="str">
        <f>IFERROR(_xlfn.XLOOKUP($C1050,EuropaL!J:J,EuropaL!K:K),"-")</f>
        <v>-</v>
      </c>
      <c r="H1050" s="1" t="str">
        <f>IFERROR(_xlfn.XLOOKUP($C1050,WC!J:J,WC!K:K),"-")</f>
        <v>-</v>
      </c>
      <c r="I1050" s="1" t="str">
        <f>IFERROR(_xlfn.XLOOKUP($C1050,EURO!J:J,EURO!K:K),"-")</f>
        <v>-</v>
      </c>
      <c r="J1050" s="1" t="str">
        <f>IFERROR(_xlfn.XLOOKUP($C1050,Other!J:J,Other!K:K),"-")</f>
        <v>-</v>
      </c>
      <c r="K1050" s="1" t="str">
        <f>IFERROR(_xlfn.XLOOKUP($C1050,Premier!J:J,Premier!K:K),"-")</f>
        <v>-</v>
      </c>
      <c r="L1050" s="1" t="str">
        <f>IFERROR(_xlfn.XLOOKUP($C1050,LaLiga!K:K,LaLiga!L:L),"-")</f>
        <v>-</v>
      </c>
      <c r="M1050" s="1" t="str">
        <f>IFERROR(_xlfn.XLOOKUP($C1050,SerieA!J:J,SerieA!K:K),"-")</f>
        <v>-</v>
      </c>
    </row>
    <row r="1051" spans="1:13" x14ac:dyDescent="0.35">
      <c r="A1051" s="3">
        <f t="shared" si="60"/>
        <v>46317</v>
      </c>
      <c r="B1051" s="5">
        <f t="shared" si="62"/>
        <v>4</v>
      </c>
      <c r="C1051" s="9">
        <f t="shared" si="61"/>
        <v>1050</v>
      </c>
      <c r="D1051" s="6" t="str" cm="1">
        <f t="array" ref="D1051">IFERROR(INDEX(F1051:M1051, MATCH(TRUE, F1051:M1051&lt;&gt;"-",0)),"")</f>
        <v/>
      </c>
      <c r="E1051" s="6" t="str">
        <f t="shared" si="63"/>
        <v/>
      </c>
      <c r="F1051" s="1" t="str">
        <f>IFERROR(_xlfn.XLOOKUP(C1051,Champions!J:J,Champions!K:K),"-")</f>
        <v>-</v>
      </c>
      <c r="G1051" s="1" t="str">
        <f>IFERROR(_xlfn.XLOOKUP($C1051,EuropaL!J:J,EuropaL!K:K),"-")</f>
        <v>-</v>
      </c>
      <c r="H1051" s="1" t="str">
        <f>IFERROR(_xlfn.XLOOKUP($C1051,WC!J:J,WC!K:K),"-")</f>
        <v>-</v>
      </c>
      <c r="I1051" s="1" t="str">
        <f>IFERROR(_xlfn.XLOOKUP($C1051,EURO!J:J,EURO!K:K),"-")</f>
        <v>-</v>
      </c>
      <c r="J1051" s="1" t="str">
        <f>IFERROR(_xlfn.XLOOKUP($C1051,Other!J:J,Other!K:K),"-")</f>
        <v>-</v>
      </c>
      <c r="K1051" s="1" t="str">
        <f>IFERROR(_xlfn.XLOOKUP($C1051,Premier!J:J,Premier!K:K),"-")</f>
        <v>-</v>
      </c>
      <c r="L1051" s="1" t="str">
        <f>IFERROR(_xlfn.XLOOKUP($C1051,LaLiga!K:K,LaLiga!L:L),"-")</f>
        <v>-</v>
      </c>
      <c r="M1051" s="1" t="str">
        <f>IFERROR(_xlfn.XLOOKUP($C1051,SerieA!J:J,SerieA!K:K),"-")</f>
        <v>-</v>
      </c>
    </row>
    <row r="1052" spans="1:13" x14ac:dyDescent="0.35">
      <c r="A1052" s="3">
        <f t="shared" si="60"/>
        <v>46318</v>
      </c>
      <c r="B1052" s="5">
        <f t="shared" si="62"/>
        <v>5</v>
      </c>
      <c r="C1052" s="9">
        <f t="shared" si="61"/>
        <v>1051</v>
      </c>
      <c r="D1052" s="6" t="str" cm="1">
        <f t="array" ref="D1052">IFERROR(INDEX(F1052:M1052, MATCH(TRUE, F1052:M1052&lt;&gt;"-",0)),"")</f>
        <v/>
      </c>
      <c r="E1052" s="6" t="str">
        <f t="shared" si="63"/>
        <v/>
      </c>
      <c r="F1052" s="1" t="str">
        <f>IFERROR(_xlfn.XLOOKUP(C1052,Champions!J:J,Champions!K:K),"-")</f>
        <v>-</v>
      </c>
      <c r="G1052" s="1" t="str">
        <f>IFERROR(_xlfn.XLOOKUP($C1052,EuropaL!J:J,EuropaL!K:K),"-")</f>
        <v>-</v>
      </c>
      <c r="H1052" s="1" t="str">
        <f>IFERROR(_xlfn.XLOOKUP($C1052,WC!J:J,WC!K:K),"-")</f>
        <v>-</v>
      </c>
      <c r="I1052" s="1" t="str">
        <f>IFERROR(_xlfn.XLOOKUP($C1052,EURO!J:J,EURO!K:K),"-")</f>
        <v>-</v>
      </c>
      <c r="J1052" s="1" t="str">
        <f>IFERROR(_xlfn.XLOOKUP($C1052,Other!J:J,Other!K:K),"-")</f>
        <v>-</v>
      </c>
      <c r="K1052" s="1" t="str">
        <f>IFERROR(_xlfn.XLOOKUP($C1052,Premier!J:J,Premier!K:K),"-")</f>
        <v>-</v>
      </c>
      <c r="L1052" s="1" t="str">
        <f>IFERROR(_xlfn.XLOOKUP($C1052,LaLiga!K:K,LaLiga!L:L),"-")</f>
        <v>-</v>
      </c>
      <c r="M1052" s="1" t="str">
        <f>IFERROR(_xlfn.XLOOKUP($C1052,SerieA!J:J,SerieA!K:K),"-")</f>
        <v>-</v>
      </c>
    </row>
    <row r="1053" spans="1:13" x14ac:dyDescent="0.35">
      <c r="A1053" s="3">
        <f t="shared" si="60"/>
        <v>46319</v>
      </c>
      <c r="B1053" s="5">
        <f t="shared" si="62"/>
        <v>6</v>
      </c>
      <c r="C1053" s="9">
        <f t="shared" si="61"/>
        <v>1052</v>
      </c>
      <c r="D1053" s="6" t="str" cm="1">
        <f t="array" ref="D1053">IFERROR(INDEX(F1053:M1053, MATCH(TRUE, F1053:M1053&lt;&gt;"-",0)),"")</f>
        <v/>
      </c>
      <c r="E1053" s="6" t="str">
        <f t="shared" si="63"/>
        <v/>
      </c>
      <c r="F1053" s="1" t="str">
        <f>IFERROR(_xlfn.XLOOKUP(C1053,Champions!J:J,Champions!K:K),"-")</f>
        <v>-</v>
      </c>
      <c r="G1053" s="1" t="str">
        <f>IFERROR(_xlfn.XLOOKUP($C1053,EuropaL!J:J,EuropaL!K:K),"-")</f>
        <v>-</v>
      </c>
      <c r="H1053" s="1" t="str">
        <f>IFERROR(_xlfn.XLOOKUP($C1053,WC!J:J,WC!K:K),"-")</f>
        <v>-</v>
      </c>
      <c r="I1053" s="1" t="str">
        <f>IFERROR(_xlfn.XLOOKUP($C1053,EURO!J:J,EURO!K:K),"-")</f>
        <v>-</v>
      </c>
      <c r="J1053" s="1" t="str">
        <f>IFERROR(_xlfn.XLOOKUP($C1053,Other!J:J,Other!K:K),"-")</f>
        <v>-</v>
      </c>
      <c r="K1053" s="1" t="str">
        <f>IFERROR(_xlfn.XLOOKUP($C1053,Premier!J:J,Premier!K:K),"-")</f>
        <v>-</v>
      </c>
      <c r="L1053" s="1" t="str">
        <f>IFERROR(_xlfn.XLOOKUP($C1053,LaLiga!K:K,LaLiga!L:L),"-")</f>
        <v>-</v>
      </c>
      <c r="M1053" s="1" t="str">
        <f>IFERROR(_xlfn.XLOOKUP($C1053,SerieA!J:J,SerieA!K:K),"-")</f>
        <v>-</v>
      </c>
    </row>
    <row r="1054" spans="1:13" x14ac:dyDescent="0.35">
      <c r="A1054" s="3">
        <f t="shared" si="60"/>
        <v>46320</v>
      </c>
      <c r="B1054" s="5">
        <f t="shared" si="62"/>
        <v>7</v>
      </c>
      <c r="C1054" s="9">
        <f t="shared" si="61"/>
        <v>1053</v>
      </c>
      <c r="D1054" s="6" t="str" cm="1">
        <f t="array" ref="D1054">IFERROR(INDEX(F1054:M1054, MATCH(TRUE, F1054:M1054&lt;&gt;"-",0)),"")</f>
        <v/>
      </c>
      <c r="E1054" s="6" t="str">
        <f t="shared" si="63"/>
        <v/>
      </c>
      <c r="F1054" s="1" t="str">
        <f>IFERROR(_xlfn.XLOOKUP(C1054,Champions!J:J,Champions!K:K),"-")</f>
        <v>-</v>
      </c>
      <c r="G1054" s="1" t="str">
        <f>IFERROR(_xlfn.XLOOKUP($C1054,EuropaL!J:J,EuropaL!K:K),"-")</f>
        <v>-</v>
      </c>
      <c r="H1054" s="1" t="str">
        <f>IFERROR(_xlfn.XLOOKUP($C1054,WC!J:J,WC!K:K),"-")</f>
        <v>-</v>
      </c>
      <c r="I1054" s="1" t="str">
        <f>IFERROR(_xlfn.XLOOKUP($C1054,EURO!J:J,EURO!K:K),"-")</f>
        <v>-</v>
      </c>
      <c r="J1054" s="1" t="str">
        <f>IFERROR(_xlfn.XLOOKUP($C1054,Other!J:J,Other!K:K),"-")</f>
        <v>-</v>
      </c>
      <c r="K1054" s="1" t="str">
        <f>IFERROR(_xlfn.XLOOKUP($C1054,Premier!J:J,Premier!K:K),"-")</f>
        <v>-</v>
      </c>
      <c r="L1054" s="1" t="str">
        <f>IFERROR(_xlfn.XLOOKUP($C1054,LaLiga!K:K,LaLiga!L:L),"-")</f>
        <v>-</v>
      </c>
      <c r="M1054" s="1" t="str">
        <f>IFERROR(_xlfn.XLOOKUP($C1054,SerieA!J:J,SerieA!K:K),"-")</f>
        <v>-</v>
      </c>
    </row>
    <row r="1055" spans="1:13" x14ac:dyDescent="0.35">
      <c r="A1055" s="3">
        <f t="shared" si="60"/>
        <v>46321</v>
      </c>
      <c r="B1055" s="5">
        <f t="shared" si="62"/>
        <v>1</v>
      </c>
      <c r="C1055" s="9">
        <f t="shared" si="61"/>
        <v>1054</v>
      </c>
      <c r="D1055" s="6" t="str" cm="1">
        <f t="array" ref="D1055">IFERROR(INDEX(F1055:M1055, MATCH(TRUE, F1055:M1055&lt;&gt;"-",0)),"")</f>
        <v/>
      </c>
      <c r="E1055" s="6" t="str">
        <f t="shared" si="63"/>
        <v/>
      </c>
      <c r="F1055" s="1" t="str">
        <f>IFERROR(_xlfn.XLOOKUP(C1055,Champions!J:J,Champions!K:K),"-")</f>
        <v>-</v>
      </c>
      <c r="G1055" s="1" t="str">
        <f>IFERROR(_xlfn.XLOOKUP($C1055,EuropaL!J:J,EuropaL!K:K),"-")</f>
        <v>-</v>
      </c>
      <c r="H1055" s="1" t="str">
        <f>IFERROR(_xlfn.XLOOKUP($C1055,WC!J:J,WC!K:K),"-")</f>
        <v>-</v>
      </c>
      <c r="I1055" s="1" t="str">
        <f>IFERROR(_xlfn.XLOOKUP($C1055,EURO!J:J,EURO!K:K),"-")</f>
        <v>-</v>
      </c>
      <c r="J1055" s="1" t="str">
        <f>IFERROR(_xlfn.XLOOKUP($C1055,Other!J:J,Other!K:K),"-")</f>
        <v>-</v>
      </c>
      <c r="K1055" s="1" t="str">
        <f>IFERROR(_xlfn.XLOOKUP($C1055,Premier!J:J,Premier!K:K),"-")</f>
        <v>-</v>
      </c>
      <c r="L1055" s="1" t="str">
        <f>IFERROR(_xlfn.XLOOKUP($C1055,LaLiga!K:K,LaLiga!L:L),"-")</f>
        <v>-</v>
      </c>
      <c r="M1055" s="1" t="str">
        <f>IFERROR(_xlfn.XLOOKUP($C1055,SerieA!J:J,SerieA!K:K),"-")</f>
        <v>-</v>
      </c>
    </row>
    <row r="1056" spans="1:13" x14ac:dyDescent="0.35">
      <c r="A1056" s="3">
        <f t="shared" si="60"/>
        <v>46322</v>
      </c>
      <c r="B1056" s="5">
        <f t="shared" si="62"/>
        <v>2</v>
      </c>
      <c r="C1056" s="9">
        <f t="shared" si="61"/>
        <v>1055</v>
      </c>
      <c r="D1056" s="6" t="str" cm="1">
        <f t="array" ref="D1056">IFERROR(INDEX(F1056:M1056, MATCH(TRUE, F1056:M1056&lt;&gt;"-",0)),"")</f>
        <v/>
      </c>
      <c r="E1056" s="6" t="str">
        <f t="shared" si="63"/>
        <v/>
      </c>
      <c r="F1056" s="1" t="str">
        <f>IFERROR(_xlfn.XLOOKUP(C1056,Champions!J:J,Champions!K:K),"-")</f>
        <v>-</v>
      </c>
      <c r="G1056" s="1" t="str">
        <f>IFERROR(_xlfn.XLOOKUP($C1056,EuropaL!J:J,EuropaL!K:K),"-")</f>
        <v>-</v>
      </c>
      <c r="H1056" s="1" t="str">
        <f>IFERROR(_xlfn.XLOOKUP($C1056,WC!J:J,WC!K:K),"-")</f>
        <v>-</v>
      </c>
      <c r="I1056" s="1" t="str">
        <f>IFERROR(_xlfn.XLOOKUP($C1056,EURO!J:J,EURO!K:K),"-")</f>
        <v>-</v>
      </c>
      <c r="J1056" s="1" t="str">
        <f>IFERROR(_xlfn.XLOOKUP($C1056,Other!J:J,Other!K:K),"-")</f>
        <v>-</v>
      </c>
      <c r="K1056" s="1" t="str">
        <f>IFERROR(_xlfn.XLOOKUP($C1056,Premier!J:J,Premier!K:K),"-")</f>
        <v>-</v>
      </c>
      <c r="L1056" s="1" t="str">
        <f>IFERROR(_xlfn.XLOOKUP($C1056,LaLiga!K:K,LaLiga!L:L),"-")</f>
        <v>-</v>
      </c>
      <c r="M1056" s="1" t="str">
        <f>IFERROR(_xlfn.XLOOKUP($C1056,SerieA!J:J,SerieA!K:K),"-")</f>
        <v>-</v>
      </c>
    </row>
    <row r="1057" spans="1:13" x14ac:dyDescent="0.35">
      <c r="A1057" s="3">
        <f t="shared" si="60"/>
        <v>46323</v>
      </c>
      <c r="B1057" s="5">
        <f t="shared" si="62"/>
        <v>3</v>
      </c>
      <c r="C1057" s="9">
        <f t="shared" si="61"/>
        <v>1056</v>
      </c>
      <c r="D1057" s="6" t="str" cm="1">
        <f t="array" ref="D1057">IFERROR(INDEX(F1057:M1057, MATCH(TRUE, F1057:M1057&lt;&gt;"-",0)),"")</f>
        <v/>
      </c>
      <c r="E1057" s="6" t="str">
        <f t="shared" si="63"/>
        <v/>
      </c>
      <c r="F1057" s="1" t="str">
        <f>IFERROR(_xlfn.XLOOKUP(C1057,Champions!J:J,Champions!K:K),"-")</f>
        <v>-</v>
      </c>
      <c r="G1057" s="1" t="str">
        <f>IFERROR(_xlfn.XLOOKUP($C1057,EuropaL!J:J,EuropaL!K:K),"-")</f>
        <v>-</v>
      </c>
      <c r="H1057" s="1" t="str">
        <f>IFERROR(_xlfn.XLOOKUP($C1057,WC!J:J,WC!K:K),"-")</f>
        <v>-</v>
      </c>
      <c r="I1057" s="1" t="str">
        <f>IFERROR(_xlfn.XLOOKUP($C1057,EURO!J:J,EURO!K:K),"-")</f>
        <v>-</v>
      </c>
      <c r="J1057" s="1" t="str">
        <f>IFERROR(_xlfn.XLOOKUP($C1057,Other!J:J,Other!K:K),"-")</f>
        <v>-</v>
      </c>
      <c r="K1057" s="1" t="str">
        <f>IFERROR(_xlfn.XLOOKUP($C1057,Premier!J:J,Premier!K:K),"-")</f>
        <v>-</v>
      </c>
      <c r="L1057" s="1" t="str">
        <f>IFERROR(_xlfn.XLOOKUP($C1057,LaLiga!K:K,LaLiga!L:L),"-")</f>
        <v>-</v>
      </c>
      <c r="M1057" s="1" t="str">
        <f>IFERROR(_xlfn.XLOOKUP($C1057,SerieA!J:J,SerieA!K:K),"-")</f>
        <v>-</v>
      </c>
    </row>
    <row r="1058" spans="1:13" x14ac:dyDescent="0.35">
      <c r="A1058" s="3">
        <f t="shared" si="60"/>
        <v>46324</v>
      </c>
      <c r="B1058" s="5">
        <f t="shared" si="62"/>
        <v>4</v>
      </c>
      <c r="C1058" s="9">
        <f t="shared" si="61"/>
        <v>1057</v>
      </c>
      <c r="D1058" s="6" t="str" cm="1">
        <f t="array" ref="D1058">IFERROR(INDEX(F1058:M1058, MATCH(TRUE, F1058:M1058&lt;&gt;"-",0)),"")</f>
        <v/>
      </c>
      <c r="E1058" s="6" t="str">
        <f t="shared" si="63"/>
        <v/>
      </c>
      <c r="F1058" s="1" t="str">
        <f>IFERROR(_xlfn.XLOOKUP(C1058,Champions!J:J,Champions!K:K),"-")</f>
        <v>-</v>
      </c>
      <c r="G1058" s="1" t="str">
        <f>IFERROR(_xlfn.XLOOKUP($C1058,EuropaL!J:J,EuropaL!K:K),"-")</f>
        <v>-</v>
      </c>
      <c r="H1058" s="1" t="str">
        <f>IFERROR(_xlfn.XLOOKUP($C1058,WC!J:J,WC!K:K),"-")</f>
        <v>-</v>
      </c>
      <c r="I1058" s="1" t="str">
        <f>IFERROR(_xlfn.XLOOKUP($C1058,EURO!J:J,EURO!K:K),"-")</f>
        <v>-</v>
      </c>
      <c r="J1058" s="1" t="str">
        <f>IFERROR(_xlfn.XLOOKUP($C1058,Other!J:J,Other!K:K),"-")</f>
        <v>-</v>
      </c>
      <c r="K1058" s="1" t="str">
        <f>IFERROR(_xlfn.XLOOKUP($C1058,Premier!J:J,Premier!K:K),"-")</f>
        <v>-</v>
      </c>
      <c r="L1058" s="1" t="str">
        <f>IFERROR(_xlfn.XLOOKUP($C1058,LaLiga!K:K,LaLiga!L:L),"-")</f>
        <v>-</v>
      </c>
      <c r="M1058" s="1" t="str">
        <f>IFERROR(_xlfn.XLOOKUP($C1058,SerieA!J:J,SerieA!K:K),"-")</f>
        <v>-</v>
      </c>
    </row>
    <row r="1059" spans="1:13" x14ac:dyDescent="0.35">
      <c r="A1059" s="3">
        <f t="shared" si="60"/>
        <v>46325</v>
      </c>
      <c r="B1059" s="5">
        <f t="shared" si="62"/>
        <v>5</v>
      </c>
      <c r="C1059" s="9">
        <f t="shared" si="61"/>
        <v>1058</v>
      </c>
      <c r="D1059" s="6" t="str" cm="1">
        <f t="array" ref="D1059">IFERROR(INDEX(F1059:M1059, MATCH(TRUE, F1059:M1059&lt;&gt;"-",0)),"")</f>
        <v/>
      </c>
      <c r="E1059" s="6" t="str">
        <f t="shared" si="63"/>
        <v/>
      </c>
      <c r="F1059" s="1" t="str">
        <f>IFERROR(_xlfn.XLOOKUP(C1059,Champions!J:J,Champions!K:K),"-")</f>
        <v>-</v>
      </c>
      <c r="G1059" s="1" t="str">
        <f>IFERROR(_xlfn.XLOOKUP($C1059,EuropaL!J:J,EuropaL!K:K),"-")</f>
        <v>-</v>
      </c>
      <c r="H1059" s="1" t="str">
        <f>IFERROR(_xlfn.XLOOKUP($C1059,WC!J:J,WC!K:K),"-")</f>
        <v>-</v>
      </c>
      <c r="I1059" s="1" t="str">
        <f>IFERROR(_xlfn.XLOOKUP($C1059,EURO!J:J,EURO!K:K),"-")</f>
        <v>-</v>
      </c>
      <c r="J1059" s="1" t="str">
        <f>IFERROR(_xlfn.XLOOKUP($C1059,Other!J:J,Other!K:K),"-")</f>
        <v>-</v>
      </c>
      <c r="K1059" s="1" t="str">
        <f>IFERROR(_xlfn.XLOOKUP($C1059,Premier!J:J,Premier!K:K),"-")</f>
        <v>-</v>
      </c>
      <c r="L1059" s="1" t="str">
        <f>IFERROR(_xlfn.XLOOKUP($C1059,LaLiga!K:K,LaLiga!L:L),"-")</f>
        <v>-</v>
      </c>
      <c r="M1059" s="1" t="str">
        <f>IFERROR(_xlfn.XLOOKUP($C1059,SerieA!J:J,SerieA!K:K),"-")</f>
        <v>-</v>
      </c>
    </row>
    <row r="1060" spans="1:13" x14ac:dyDescent="0.35">
      <c r="A1060" s="3">
        <f t="shared" si="60"/>
        <v>46326</v>
      </c>
      <c r="B1060" s="5">
        <f t="shared" si="62"/>
        <v>6</v>
      </c>
      <c r="C1060" s="9">
        <f t="shared" si="61"/>
        <v>1059</v>
      </c>
      <c r="D1060" s="6" t="str" cm="1">
        <f t="array" ref="D1060">IFERROR(INDEX(F1060:M1060, MATCH(TRUE, F1060:M1060&lt;&gt;"-",0)),"")</f>
        <v/>
      </c>
      <c r="E1060" s="6" t="str">
        <f t="shared" si="63"/>
        <v/>
      </c>
      <c r="F1060" s="1" t="str">
        <f>IFERROR(_xlfn.XLOOKUP(C1060,Champions!J:J,Champions!K:K),"-")</f>
        <v>-</v>
      </c>
      <c r="G1060" s="1" t="str">
        <f>IFERROR(_xlfn.XLOOKUP($C1060,EuropaL!J:J,EuropaL!K:K),"-")</f>
        <v>-</v>
      </c>
      <c r="H1060" s="1" t="str">
        <f>IFERROR(_xlfn.XLOOKUP($C1060,WC!J:J,WC!K:K),"-")</f>
        <v>-</v>
      </c>
      <c r="I1060" s="1" t="str">
        <f>IFERROR(_xlfn.XLOOKUP($C1060,EURO!J:J,EURO!K:K),"-")</f>
        <v>-</v>
      </c>
      <c r="J1060" s="1" t="str">
        <f>IFERROR(_xlfn.XLOOKUP($C1060,Other!J:J,Other!K:K),"-")</f>
        <v>-</v>
      </c>
      <c r="K1060" s="1" t="str">
        <f>IFERROR(_xlfn.XLOOKUP($C1060,Premier!J:J,Premier!K:K),"-")</f>
        <v>-</v>
      </c>
      <c r="L1060" s="1" t="str">
        <f>IFERROR(_xlfn.XLOOKUP($C1060,LaLiga!K:K,LaLiga!L:L),"-")</f>
        <v>-</v>
      </c>
      <c r="M1060" s="1" t="str">
        <f>IFERROR(_xlfn.XLOOKUP($C1060,SerieA!J:J,SerieA!K:K),"-")</f>
        <v>-</v>
      </c>
    </row>
    <row r="1061" spans="1:13" x14ac:dyDescent="0.35">
      <c r="A1061" s="3">
        <f t="shared" si="60"/>
        <v>46327</v>
      </c>
      <c r="B1061" s="5">
        <f t="shared" si="62"/>
        <v>7</v>
      </c>
      <c r="C1061" s="9">
        <f t="shared" si="61"/>
        <v>1060</v>
      </c>
      <c r="D1061" s="6" t="str" cm="1">
        <f t="array" ref="D1061">IFERROR(INDEX(F1061:M1061, MATCH(TRUE, F1061:M1061&lt;&gt;"-",0)),"")</f>
        <v/>
      </c>
      <c r="E1061" s="6" t="str">
        <f t="shared" si="63"/>
        <v/>
      </c>
      <c r="F1061" s="1" t="str">
        <f>IFERROR(_xlfn.XLOOKUP(C1061,Champions!J:J,Champions!K:K),"-")</f>
        <v>-</v>
      </c>
      <c r="G1061" s="1" t="str">
        <f>IFERROR(_xlfn.XLOOKUP($C1061,EuropaL!J:J,EuropaL!K:K),"-")</f>
        <v>-</v>
      </c>
      <c r="H1061" s="1" t="str">
        <f>IFERROR(_xlfn.XLOOKUP($C1061,WC!J:J,WC!K:K),"-")</f>
        <v>-</v>
      </c>
      <c r="I1061" s="1" t="str">
        <f>IFERROR(_xlfn.XLOOKUP($C1061,EURO!J:J,EURO!K:K),"-")</f>
        <v>-</v>
      </c>
      <c r="J1061" s="1" t="str">
        <f>IFERROR(_xlfn.XLOOKUP($C1061,Other!J:J,Other!K:K),"-")</f>
        <v>-</v>
      </c>
      <c r="K1061" s="1" t="str">
        <f>IFERROR(_xlfn.XLOOKUP($C1061,Premier!J:J,Premier!K:K),"-")</f>
        <v>-</v>
      </c>
      <c r="L1061" s="1" t="str">
        <f>IFERROR(_xlfn.XLOOKUP($C1061,LaLiga!K:K,LaLiga!L:L),"-")</f>
        <v>-</v>
      </c>
      <c r="M1061" s="1" t="str">
        <f>IFERROR(_xlfn.XLOOKUP($C1061,SerieA!J:J,SerieA!K:K),"-")</f>
        <v>-</v>
      </c>
    </row>
    <row r="1062" spans="1:13" x14ac:dyDescent="0.35">
      <c r="A1062" s="3">
        <f t="shared" si="60"/>
        <v>46328</v>
      </c>
      <c r="B1062" s="5">
        <f t="shared" si="62"/>
        <v>1</v>
      </c>
      <c r="C1062" s="9">
        <f t="shared" si="61"/>
        <v>1061</v>
      </c>
      <c r="D1062" s="6" t="str" cm="1">
        <f t="array" ref="D1062">IFERROR(INDEX(F1062:M1062, MATCH(TRUE, F1062:M1062&lt;&gt;"-",0)),"")</f>
        <v/>
      </c>
      <c r="E1062" s="6" t="str">
        <f t="shared" si="63"/>
        <v/>
      </c>
      <c r="F1062" s="1" t="str">
        <f>IFERROR(_xlfn.XLOOKUP(C1062,Champions!J:J,Champions!K:K),"-")</f>
        <v>-</v>
      </c>
      <c r="G1062" s="1" t="str">
        <f>IFERROR(_xlfn.XLOOKUP($C1062,EuropaL!J:J,EuropaL!K:K),"-")</f>
        <v>-</v>
      </c>
      <c r="H1062" s="1" t="str">
        <f>IFERROR(_xlfn.XLOOKUP($C1062,WC!J:J,WC!K:K),"-")</f>
        <v>-</v>
      </c>
      <c r="I1062" s="1" t="str">
        <f>IFERROR(_xlfn.XLOOKUP($C1062,EURO!J:J,EURO!K:K),"-")</f>
        <v>-</v>
      </c>
      <c r="J1062" s="1" t="str">
        <f>IFERROR(_xlfn.XLOOKUP($C1062,Other!J:J,Other!K:K),"-")</f>
        <v>-</v>
      </c>
      <c r="K1062" s="1" t="str">
        <f>IFERROR(_xlfn.XLOOKUP($C1062,Premier!J:J,Premier!K:K),"-")</f>
        <v>-</v>
      </c>
      <c r="L1062" s="1" t="str">
        <f>IFERROR(_xlfn.XLOOKUP($C1062,LaLiga!K:K,LaLiga!L:L),"-")</f>
        <v>-</v>
      </c>
      <c r="M1062" s="1" t="str">
        <f>IFERROR(_xlfn.XLOOKUP($C1062,SerieA!J:J,SerieA!K:K),"-")</f>
        <v>-</v>
      </c>
    </row>
    <row r="1063" spans="1:13" x14ac:dyDescent="0.35">
      <c r="A1063" s="3">
        <f t="shared" si="60"/>
        <v>46329</v>
      </c>
      <c r="B1063" s="5">
        <f t="shared" si="62"/>
        <v>2</v>
      </c>
      <c r="C1063" s="9">
        <f t="shared" si="61"/>
        <v>1062</v>
      </c>
      <c r="D1063" s="6" t="str" cm="1">
        <f t="array" ref="D1063">IFERROR(INDEX(F1063:M1063, MATCH(TRUE, F1063:M1063&lt;&gt;"-",0)),"")</f>
        <v/>
      </c>
      <c r="E1063" s="6" t="str">
        <f t="shared" si="63"/>
        <v/>
      </c>
      <c r="F1063" s="1" t="str">
        <f>IFERROR(_xlfn.XLOOKUP(C1063,Champions!J:J,Champions!K:K),"-")</f>
        <v>-</v>
      </c>
      <c r="G1063" s="1" t="str">
        <f>IFERROR(_xlfn.XLOOKUP($C1063,EuropaL!J:J,EuropaL!K:K),"-")</f>
        <v>-</v>
      </c>
      <c r="H1063" s="1" t="str">
        <f>IFERROR(_xlfn.XLOOKUP($C1063,WC!J:J,WC!K:K),"-")</f>
        <v>-</v>
      </c>
      <c r="I1063" s="1" t="str">
        <f>IFERROR(_xlfn.XLOOKUP($C1063,EURO!J:J,EURO!K:K),"-")</f>
        <v>-</v>
      </c>
      <c r="J1063" s="1" t="str">
        <f>IFERROR(_xlfn.XLOOKUP($C1063,Other!J:J,Other!K:K),"-")</f>
        <v>-</v>
      </c>
      <c r="K1063" s="1" t="str">
        <f>IFERROR(_xlfn.XLOOKUP($C1063,Premier!J:J,Premier!K:K),"-")</f>
        <v>-</v>
      </c>
      <c r="L1063" s="1" t="str">
        <f>IFERROR(_xlfn.XLOOKUP($C1063,LaLiga!K:K,LaLiga!L:L),"-")</f>
        <v>-</v>
      </c>
      <c r="M1063" s="1" t="str">
        <f>IFERROR(_xlfn.XLOOKUP($C1063,SerieA!J:J,SerieA!K:K),"-")</f>
        <v>-</v>
      </c>
    </row>
    <row r="1064" spans="1:13" x14ac:dyDescent="0.35">
      <c r="A1064" s="3">
        <f t="shared" si="60"/>
        <v>46330</v>
      </c>
      <c r="B1064" s="5">
        <f t="shared" si="62"/>
        <v>3</v>
      </c>
      <c r="C1064" s="9">
        <f t="shared" si="61"/>
        <v>1063</v>
      </c>
      <c r="D1064" s="6" t="str" cm="1">
        <f t="array" ref="D1064">IFERROR(INDEX(F1064:M1064, MATCH(TRUE, F1064:M1064&lt;&gt;"-",0)),"")</f>
        <v/>
      </c>
      <c r="E1064" s="6" t="str">
        <f t="shared" si="63"/>
        <v/>
      </c>
      <c r="F1064" s="1" t="str">
        <f>IFERROR(_xlfn.XLOOKUP(C1064,Champions!J:J,Champions!K:K),"-")</f>
        <v>-</v>
      </c>
      <c r="G1064" s="1" t="str">
        <f>IFERROR(_xlfn.XLOOKUP($C1064,EuropaL!J:J,EuropaL!K:K),"-")</f>
        <v>-</v>
      </c>
      <c r="H1064" s="1" t="str">
        <f>IFERROR(_xlfn.XLOOKUP($C1064,WC!J:J,WC!K:K),"-")</f>
        <v>-</v>
      </c>
      <c r="I1064" s="1" t="str">
        <f>IFERROR(_xlfn.XLOOKUP($C1064,EURO!J:J,EURO!K:K),"-")</f>
        <v>-</v>
      </c>
      <c r="J1064" s="1" t="str">
        <f>IFERROR(_xlfn.XLOOKUP($C1064,Other!J:J,Other!K:K),"-")</f>
        <v>-</v>
      </c>
      <c r="K1064" s="1" t="str">
        <f>IFERROR(_xlfn.XLOOKUP($C1064,Premier!J:J,Premier!K:K),"-")</f>
        <v>-</v>
      </c>
      <c r="L1064" s="1" t="str">
        <f>IFERROR(_xlfn.XLOOKUP($C1064,LaLiga!K:K,LaLiga!L:L),"-")</f>
        <v>-</v>
      </c>
      <c r="M1064" s="1" t="str">
        <f>IFERROR(_xlfn.XLOOKUP($C1064,SerieA!J:J,SerieA!K:K),"-")</f>
        <v>-</v>
      </c>
    </row>
    <row r="1065" spans="1:13" x14ac:dyDescent="0.35">
      <c r="A1065" s="3">
        <f t="shared" si="60"/>
        <v>46331</v>
      </c>
      <c r="B1065" s="5">
        <f t="shared" si="62"/>
        <v>4</v>
      </c>
      <c r="C1065" s="9">
        <f t="shared" si="61"/>
        <v>1064</v>
      </c>
      <c r="D1065" s="6" t="str" cm="1">
        <f t="array" ref="D1065">IFERROR(INDEX(F1065:M1065, MATCH(TRUE, F1065:M1065&lt;&gt;"-",0)),"")</f>
        <v/>
      </c>
      <c r="E1065" s="6" t="str">
        <f t="shared" si="63"/>
        <v/>
      </c>
      <c r="F1065" s="1" t="str">
        <f>IFERROR(_xlfn.XLOOKUP(C1065,Champions!J:J,Champions!K:K),"-")</f>
        <v>-</v>
      </c>
      <c r="G1065" s="1" t="str">
        <f>IFERROR(_xlfn.XLOOKUP($C1065,EuropaL!J:J,EuropaL!K:K),"-")</f>
        <v>-</v>
      </c>
      <c r="H1065" s="1" t="str">
        <f>IFERROR(_xlfn.XLOOKUP($C1065,WC!J:J,WC!K:K),"-")</f>
        <v>-</v>
      </c>
      <c r="I1065" s="1" t="str">
        <f>IFERROR(_xlfn.XLOOKUP($C1065,EURO!J:J,EURO!K:K),"-")</f>
        <v>-</v>
      </c>
      <c r="J1065" s="1" t="str">
        <f>IFERROR(_xlfn.XLOOKUP($C1065,Other!J:J,Other!K:K),"-")</f>
        <v>-</v>
      </c>
      <c r="K1065" s="1" t="str">
        <f>IFERROR(_xlfn.XLOOKUP($C1065,Premier!J:J,Premier!K:K),"-")</f>
        <v>-</v>
      </c>
      <c r="L1065" s="1" t="str">
        <f>IFERROR(_xlfn.XLOOKUP($C1065,LaLiga!K:K,LaLiga!L:L),"-")</f>
        <v>-</v>
      </c>
      <c r="M1065" s="1" t="str">
        <f>IFERROR(_xlfn.XLOOKUP($C1065,SerieA!J:J,SerieA!K:K),"-")</f>
        <v>-</v>
      </c>
    </row>
    <row r="1066" spans="1:13" x14ac:dyDescent="0.35">
      <c r="A1066" s="3">
        <f t="shared" si="60"/>
        <v>46332</v>
      </c>
      <c r="B1066" s="5">
        <f t="shared" si="62"/>
        <v>5</v>
      </c>
      <c r="C1066" s="9">
        <f t="shared" si="61"/>
        <v>1065</v>
      </c>
      <c r="D1066" s="6" t="str" cm="1">
        <f t="array" ref="D1066">IFERROR(INDEX(F1066:M1066, MATCH(TRUE, F1066:M1066&lt;&gt;"-",0)),"")</f>
        <v/>
      </c>
      <c r="E1066" s="6" t="str">
        <f t="shared" si="63"/>
        <v/>
      </c>
      <c r="F1066" s="1" t="str">
        <f>IFERROR(_xlfn.XLOOKUP(C1066,Champions!J:J,Champions!K:K),"-")</f>
        <v>-</v>
      </c>
      <c r="G1066" s="1" t="str">
        <f>IFERROR(_xlfn.XLOOKUP($C1066,EuropaL!J:J,EuropaL!K:K),"-")</f>
        <v>-</v>
      </c>
      <c r="H1066" s="1" t="str">
        <f>IFERROR(_xlfn.XLOOKUP($C1066,WC!J:J,WC!K:K),"-")</f>
        <v>-</v>
      </c>
      <c r="I1066" s="1" t="str">
        <f>IFERROR(_xlfn.XLOOKUP($C1066,EURO!J:J,EURO!K:K),"-")</f>
        <v>-</v>
      </c>
      <c r="J1066" s="1" t="str">
        <f>IFERROR(_xlfn.XLOOKUP($C1066,Other!J:J,Other!K:K),"-")</f>
        <v>-</v>
      </c>
      <c r="K1066" s="1" t="str">
        <f>IFERROR(_xlfn.XLOOKUP($C1066,Premier!J:J,Premier!K:K),"-")</f>
        <v>-</v>
      </c>
      <c r="L1066" s="1" t="str">
        <f>IFERROR(_xlfn.XLOOKUP($C1066,LaLiga!K:K,LaLiga!L:L),"-")</f>
        <v>-</v>
      </c>
      <c r="M1066" s="1" t="str">
        <f>IFERROR(_xlfn.XLOOKUP($C1066,SerieA!J:J,SerieA!K:K),"-")</f>
        <v>-</v>
      </c>
    </row>
    <row r="1067" spans="1:13" x14ac:dyDescent="0.35">
      <c r="A1067" s="3">
        <f t="shared" si="60"/>
        <v>46333</v>
      </c>
      <c r="B1067" s="5">
        <f t="shared" si="62"/>
        <v>6</v>
      </c>
      <c r="C1067" s="9">
        <f t="shared" si="61"/>
        <v>1066</v>
      </c>
      <c r="D1067" s="6" t="str" cm="1">
        <f t="array" ref="D1067">IFERROR(INDEX(F1067:M1067, MATCH(TRUE, F1067:M1067&lt;&gt;"-",0)),"")</f>
        <v/>
      </c>
      <c r="E1067" s="6" t="str">
        <f t="shared" si="63"/>
        <v/>
      </c>
      <c r="F1067" s="1" t="str">
        <f>IFERROR(_xlfn.XLOOKUP(C1067,Champions!J:J,Champions!K:K),"-")</f>
        <v>-</v>
      </c>
      <c r="G1067" s="1" t="str">
        <f>IFERROR(_xlfn.XLOOKUP($C1067,EuropaL!J:J,EuropaL!K:K),"-")</f>
        <v>-</v>
      </c>
      <c r="H1067" s="1" t="str">
        <f>IFERROR(_xlfn.XLOOKUP($C1067,WC!J:J,WC!K:K),"-")</f>
        <v>-</v>
      </c>
      <c r="I1067" s="1" t="str">
        <f>IFERROR(_xlfn.XLOOKUP($C1067,EURO!J:J,EURO!K:K),"-")</f>
        <v>-</v>
      </c>
      <c r="J1067" s="1" t="str">
        <f>IFERROR(_xlfn.XLOOKUP($C1067,Other!J:J,Other!K:K),"-")</f>
        <v>-</v>
      </c>
      <c r="K1067" s="1" t="str">
        <f>IFERROR(_xlfn.XLOOKUP($C1067,Premier!J:J,Premier!K:K),"-")</f>
        <v>-</v>
      </c>
      <c r="L1067" s="1" t="str">
        <f>IFERROR(_xlfn.XLOOKUP($C1067,LaLiga!K:K,LaLiga!L:L),"-")</f>
        <v>-</v>
      </c>
      <c r="M1067" s="1" t="str">
        <f>IFERROR(_xlfn.XLOOKUP($C1067,SerieA!J:J,SerieA!K:K),"-")</f>
        <v>-</v>
      </c>
    </row>
    <row r="1068" spans="1:13" x14ac:dyDescent="0.35">
      <c r="A1068" s="3">
        <f t="shared" si="60"/>
        <v>46334</v>
      </c>
      <c r="B1068" s="5">
        <f t="shared" si="62"/>
        <v>7</v>
      </c>
      <c r="C1068" s="9">
        <f t="shared" si="61"/>
        <v>1067</v>
      </c>
      <c r="D1068" s="6" t="str" cm="1">
        <f t="array" ref="D1068">IFERROR(INDEX(F1068:M1068, MATCH(TRUE, F1068:M1068&lt;&gt;"-",0)),"")</f>
        <v/>
      </c>
      <c r="E1068" s="6" t="str">
        <f t="shared" si="63"/>
        <v/>
      </c>
      <c r="F1068" s="1" t="str">
        <f>IFERROR(_xlfn.XLOOKUP(C1068,Champions!J:J,Champions!K:K),"-")</f>
        <v>-</v>
      </c>
      <c r="G1068" s="1" t="str">
        <f>IFERROR(_xlfn.XLOOKUP($C1068,EuropaL!J:J,EuropaL!K:K),"-")</f>
        <v>-</v>
      </c>
      <c r="H1068" s="1" t="str">
        <f>IFERROR(_xlfn.XLOOKUP($C1068,WC!J:J,WC!K:K),"-")</f>
        <v>-</v>
      </c>
      <c r="I1068" s="1" t="str">
        <f>IFERROR(_xlfn.XLOOKUP($C1068,EURO!J:J,EURO!K:K),"-")</f>
        <v>-</v>
      </c>
      <c r="J1068" s="1" t="str">
        <f>IFERROR(_xlfn.XLOOKUP($C1068,Other!J:J,Other!K:K),"-")</f>
        <v>-</v>
      </c>
      <c r="K1068" s="1" t="str">
        <f>IFERROR(_xlfn.XLOOKUP($C1068,Premier!J:J,Premier!K:K),"-")</f>
        <v>-</v>
      </c>
      <c r="L1068" s="1" t="str">
        <f>IFERROR(_xlfn.XLOOKUP($C1068,LaLiga!K:K,LaLiga!L:L),"-")</f>
        <v>-</v>
      </c>
      <c r="M1068" s="1" t="str">
        <f>IFERROR(_xlfn.XLOOKUP($C1068,SerieA!J:J,SerieA!K:K),"-")</f>
        <v>-</v>
      </c>
    </row>
    <row r="1069" spans="1:13" x14ac:dyDescent="0.35">
      <c r="A1069" s="3">
        <f t="shared" si="60"/>
        <v>46335</v>
      </c>
      <c r="B1069" s="5">
        <f t="shared" si="62"/>
        <v>1</v>
      </c>
      <c r="C1069" s="9">
        <f t="shared" si="61"/>
        <v>1068</v>
      </c>
      <c r="D1069" s="6" t="str" cm="1">
        <f t="array" ref="D1069">IFERROR(INDEX(F1069:M1069, MATCH(TRUE, F1069:M1069&lt;&gt;"-",0)),"")</f>
        <v/>
      </c>
      <c r="E1069" s="6" t="str">
        <f t="shared" si="63"/>
        <v/>
      </c>
      <c r="F1069" s="1" t="str">
        <f>IFERROR(_xlfn.XLOOKUP(C1069,Champions!J:J,Champions!K:K),"-")</f>
        <v>-</v>
      </c>
      <c r="G1069" s="1" t="str">
        <f>IFERROR(_xlfn.XLOOKUP($C1069,EuropaL!J:J,EuropaL!K:K),"-")</f>
        <v>-</v>
      </c>
      <c r="H1069" s="1" t="str">
        <f>IFERROR(_xlfn.XLOOKUP($C1069,WC!J:J,WC!K:K),"-")</f>
        <v>-</v>
      </c>
      <c r="I1069" s="1" t="str">
        <f>IFERROR(_xlfn.XLOOKUP($C1069,EURO!J:J,EURO!K:K),"-")</f>
        <v>-</v>
      </c>
      <c r="J1069" s="1" t="str">
        <f>IFERROR(_xlfn.XLOOKUP($C1069,Other!J:J,Other!K:K),"-")</f>
        <v>-</v>
      </c>
      <c r="K1069" s="1" t="str">
        <f>IFERROR(_xlfn.XLOOKUP($C1069,Premier!J:J,Premier!K:K),"-")</f>
        <v>-</v>
      </c>
      <c r="L1069" s="1" t="str">
        <f>IFERROR(_xlfn.XLOOKUP($C1069,LaLiga!K:K,LaLiga!L:L),"-")</f>
        <v>-</v>
      </c>
      <c r="M1069" s="1" t="str">
        <f>IFERROR(_xlfn.XLOOKUP($C1069,SerieA!J:J,SerieA!K:K),"-")</f>
        <v>-</v>
      </c>
    </row>
    <row r="1070" spans="1:13" x14ac:dyDescent="0.35">
      <c r="A1070" s="3">
        <f t="shared" ref="A1070:A1101" si="64">A1069+1</f>
        <v>46336</v>
      </c>
      <c r="B1070" s="5">
        <f t="shared" si="62"/>
        <v>2</v>
      </c>
      <c r="C1070" s="9">
        <f t="shared" ref="C1070:C1101" si="65">C1069+1</f>
        <v>1069</v>
      </c>
      <c r="D1070" s="6" t="str" cm="1">
        <f t="array" ref="D1070">IFERROR(INDEX(F1070:M1070, MATCH(TRUE, F1070:M1070&lt;&gt;"-",0)),"")</f>
        <v/>
      </c>
      <c r="E1070" s="6" t="str">
        <f t="shared" si="63"/>
        <v/>
      </c>
      <c r="F1070" s="1" t="str">
        <f>IFERROR(_xlfn.XLOOKUP(C1070,Champions!J:J,Champions!K:K),"-")</f>
        <v>-</v>
      </c>
      <c r="G1070" s="1" t="str">
        <f>IFERROR(_xlfn.XLOOKUP($C1070,EuropaL!J:J,EuropaL!K:K),"-")</f>
        <v>-</v>
      </c>
      <c r="H1070" s="1" t="str">
        <f>IFERROR(_xlfn.XLOOKUP($C1070,WC!J:J,WC!K:K),"-")</f>
        <v>-</v>
      </c>
      <c r="I1070" s="1" t="str">
        <f>IFERROR(_xlfn.XLOOKUP($C1070,EURO!J:J,EURO!K:K),"-")</f>
        <v>-</v>
      </c>
      <c r="J1070" s="1" t="str">
        <f>IFERROR(_xlfn.XLOOKUP($C1070,Other!J:J,Other!K:K),"-")</f>
        <v>-</v>
      </c>
      <c r="K1070" s="1" t="str">
        <f>IFERROR(_xlfn.XLOOKUP($C1070,Premier!J:J,Premier!K:K),"-")</f>
        <v>-</v>
      </c>
      <c r="L1070" s="1" t="str">
        <f>IFERROR(_xlfn.XLOOKUP($C1070,LaLiga!K:K,LaLiga!L:L),"-")</f>
        <v>-</v>
      </c>
      <c r="M1070" s="1" t="str">
        <f>IFERROR(_xlfn.XLOOKUP($C1070,SerieA!J:J,SerieA!K:K),"-")</f>
        <v>-</v>
      </c>
    </row>
    <row r="1071" spans="1:13" x14ac:dyDescent="0.35">
      <c r="A1071" s="3">
        <f t="shared" si="64"/>
        <v>46337</v>
      </c>
      <c r="B1071" s="5">
        <f t="shared" si="62"/>
        <v>3</v>
      </c>
      <c r="C1071" s="9">
        <f t="shared" si="65"/>
        <v>1070</v>
      </c>
      <c r="D1071" s="6" t="str" cm="1">
        <f t="array" ref="D1071">IFERROR(INDEX(F1071:M1071, MATCH(TRUE, F1071:M1071&lt;&gt;"-",0)),"")</f>
        <v/>
      </c>
      <c r="E1071" s="6" t="str">
        <f t="shared" si="63"/>
        <v/>
      </c>
      <c r="F1071" s="1" t="str">
        <f>IFERROR(_xlfn.XLOOKUP(C1071,Champions!J:J,Champions!K:K),"-")</f>
        <v>-</v>
      </c>
      <c r="G1071" s="1" t="str">
        <f>IFERROR(_xlfn.XLOOKUP($C1071,EuropaL!J:J,EuropaL!K:K),"-")</f>
        <v>-</v>
      </c>
      <c r="H1071" s="1" t="str">
        <f>IFERROR(_xlfn.XLOOKUP($C1071,WC!J:J,WC!K:K),"-")</f>
        <v>-</v>
      </c>
      <c r="I1071" s="1" t="str">
        <f>IFERROR(_xlfn.XLOOKUP($C1071,EURO!J:J,EURO!K:K),"-")</f>
        <v>-</v>
      </c>
      <c r="J1071" s="1" t="str">
        <f>IFERROR(_xlfn.XLOOKUP($C1071,Other!J:J,Other!K:K),"-")</f>
        <v>-</v>
      </c>
      <c r="K1071" s="1" t="str">
        <f>IFERROR(_xlfn.XLOOKUP($C1071,Premier!J:J,Premier!K:K),"-")</f>
        <v>-</v>
      </c>
      <c r="L1071" s="1" t="str">
        <f>IFERROR(_xlfn.XLOOKUP($C1071,LaLiga!K:K,LaLiga!L:L),"-")</f>
        <v>-</v>
      </c>
      <c r="M1071" s="1" t="str">
        <f>IFERROR(_xlfn.XLOOKUP($C1071,SerieA!J:J,SerieA!K:K),"-")</f>
        <v>-</v>
      </c>
    </row>
    <row r="1072" spans="1:13" x14ac:dyDescent="0.35">
      <c r="A1072" s="3">
        <f t="shared" si="64"/>
        <v>46338</v>
      </c>
      <c r="B1072" s="5">
        <f t="shared" si="62"/>
        <v>4</v>
      </c>
      <c r="C1072" s="9">
        <f t="shared" si="65"/>
        <v>1071</v>
      </c>
      <c r="D1072" s="6" t="str" cm="1">
        <f t="array" ref="D1072">IFERROR(INDEX(F1072:M1072, MATCH(TRUE, F1072:M1072&lt;&gt;"-",0)),"")</f>
        <v/>
      </c>
      <c r="E1072" s="6" t="str">
        <f t="shared" si="63"/>
        <v/>
      </c>
      <c r="F1072" s="1" t="str">
        <f>IFERROR(_xlfn.XLOOKUP(C1072,Champions!J:J,Champions!K:K),"-")</f>
        <v>-</v>
      </c>
      <c r="G1072" s="1" t="str">
        <f>IFERROR(_xlfn.XLOOKUP($C1072,EuropaL!J:J,EuropaL!K:K),"-")</f>
        <v>-</v>
      </c>
      <c r="H1072" s="1" t="str">
        <f>IFERROR(_xlfn.XLOOKUP($C1072,WC!J:J,WC!K:K),"-")</f>
        <v>-</v>
      </c>
      <c r="I1072" s="1" t="str">
        <f>IFERROR(_xlfn.XLOOKUP($C1072,EURO!J:J,EURO!K:K),"-")</f>
        <v>-</v>
      </c>
      <c r="J1072" s="1" t="str">
        <f>IFERROR(_xlfn.XLOOKUP($C1072,Other!J:J,Other!K:K),"-")</f>
        <v>-</v>
      </c>
      <c r="K1072" s="1" t="str">
        <f>IFERROR(_xlfn.XLOOKUP($C1072,Premier!J:J,Premier!K:K),"-")</f>
        <v>-</v>
      </c>
      <c r="L1072" s="1" t="str">
        <f>IFERROR(_xlfn.XLOOKUP($C1072,LaLiga!K:K,LaLiga!L:L),"-")</f>
        <v>-</v>
      </c>
      <c r="M1072" s="1" t="str">
        <f>IFERROR(_xlfn.XLOOKUP($C1072,SerieA!J:J,SerieA!K:K),"-")</f>
        <v>-</v>
      </c>
    </row>
    <row r="1073" spans="1:13" x14ac:dyDescent="0.35">
      <c r="A1073" s="3">
        <f t="shared" si="64"/>
        <v>46339</v>
      </c>
      <c r="B1073" s="5">
        <f t="shared" si="62"/>
        <v>5</v>
      </c>
      <c r="C1073" s="9">
        <f t="shared" si="65"/>
        <v>1072</v>
      </c>
      <c r="D1073" s="6" t="str" cm="1">
        <f t="array" ref="D1073">IFERROR(INDEX(F1073:M1073, MATCH(TRUE, F1073:M1073&lt;&gt;"-",0)),"")</f>
        <v/>
      </c>
      <c r="E1073" s="6" t="str">
        <f t="shared" si="63"/>
        <v/>
      </c>
      <c r="F1073" s="1" t="str">
        <f>IFERROR(_xlfn.XLOOKUP(C1073,Champions!J:J,Champions!K:K),"-")</f>
        <v>-</v>
      </c>
      <c r="G1073" s="1" t="str">
        <f>IFERROR(_xlfn.XLOOKUP($C1073,EuropaL!J:J,EuropaL!K:K),"-")</f>
        <v>-</v>
      </c>
      <c r="H1073" s="1" t="str">
        <f>IFERROR(_xlfn.XLOOKUP($C1073,WC!J:J,WC!K:K),"-")</f>
        <v>-</v>
      </c>
      <c r="I1073" s="1" t="str">
        <f>IFERROR(_xlfn.XLOOKUP($C1073,EURO!J:J,EURO!K:K),"-")</f>
        <v>-</v>
      </c>
      <c r="J1073" s="1" t="str">
        <f>IFERROR(_xlfn.XLOOKUP($C1073,Other!J:J,Other!K:K),"-")</f>
        <v>-</v>
      </c>
      <c r="K1073" s="1" t="str">
        <f>IFERROR(_xlfn.XLOOKUP($C1073,Premier!J:J,Premier!K:K),"-")</f>
        <v>-</v>
      </c>
      <c r="L1073" s="1" t="str">
        <f>IFERROR(_xlfn.XLOOKUP($C1073,LaLiga!K:K,LaLiga!L:L),"-")</f>
        <v>-</v>
      </c>
      <c r="M1073" s="1" t="str">
        <f>IFERROR(_xlfn.XLOOKUP($C1073,SerieA!J:J,SerieA!K:K),"-")</f>
        <v>-</v>
      </c>
    </row>
    <row r="1074" spans="1:13" x14ac:dyDescent="0.35">
      <c r="A1074" s="3">
        <f t="shared" si="64"/>
        <v>46340</v>
      </c>
      <c r="B1074" s="5">
        <f t="shared" si="62"/>
        <v>6</v>
      </c>
      <c r="C1074" s="9">
        <f t="shared" si="65"/>
        <v>1073</v>
      </c>
      <c r="D1074" s="6" t="str" cm="1">
        <f t="array" ref="D1074">IFERROR(INDEX(F1074:M1074, MATCH(TRUE, F1074:M1074&lt;&gt;"-",0)),"")</f>
        <v/>
      </c>
      <c r="E1074" s="6" t="str">
        <f t="shared" si="63"/>
        <v/>
      </c>
      <c r="F1074" s="1" t="str">
        <f>IFERROR(_xlfn.XLOOKUP(C1074,Champions!J:J,Champions!K:K),"-")</f>
        <v>-</v>
      </c>
      <c r="G1074" s="1" t="str">
        <f>IFERROR(_xlfn.XLOOKUP($C1074,EuropaL!J:J,EuropaL!K:K),"-")</f>
        <v>-</v>
      </c>
      <c r="H1074" s="1" t="str">
        <f>IFERROR(_xlfn.XLOOKUP($C1074,WC!J:J,WC!K:K),"-")</f>
        <v>-</v>
      </c>
      <c r="I1074" s="1" t="str">
        <f>IFERROR(_xlfn.XLOOKUP($C1074,EURO!J:J,EURO!K:K),"-")</f>
        <v>-</v>
      </c>
      <c r="J1074" s="1" t="str">
        <f>IFERROR(_xlfn.XLOOKUP($C1074,Other!J:J,Other!K:K),"-")</f>
        <v>-</v>
      </c>
      <c r="K1074" s="1" t="str">
        <f>IFERROR(_xlfn.XLOOKUP($C1074,Premier!J:J,Premier!K:K),"-")</f>
        <v>-</v>
      </c>
      <c r="L1074" s="1" t="str">
        <f>IFERROR(_xlfn.XLOOKUP($C1074,LaLiga!K:K,LaLiga!L:L),"-")</f>
        <v>-</v>
      </c>
      <c r="M1074" s="1" t="str">
        <f>IFERROR(_xlfn.XLOOKUP($C1074,SerieA!J:J,SerieA!K:K),"-")</f>
        <v>-</v>
      </c>
    </row>
    <row r="1075" spans="1:13" x14ac:dyDescent="0.35">
      <c r="A1075" s="3">
        <f t="shared" si="64"/>
        <v>46341</v>
      </c>
      <c r="B1075" s="5">
        <f t="shared" si="62"/>
        <v>7</v>
      </c>
      <c r="C1075" s="9">
        <f t="shared" si="65"/>
        <v>1074</v>
      </c>
      <c r="D1075" s="6" t="str" cm="1">
        <f t="array" ref="D1075">IFERROR(INDEX(F1075:M1075, MATCH(TRUE, F1075:M1075&lt;&gt;"-",0)),"")</f>
        <v/>
      </c>
      <c r="E1075" s="6" t="str">
        <f t="shared" si="63"/>
        <v/>
      </c>
      <c r="F1075" s="1" t="str">
        <f>IFERROR(_xlfn.XLOOKUP(C1075,Champions!J:J,Champions!K:K),"-")</f>
        <v>-</v>
      </c>
      <c r="G1075" s="1" t="str">
        <f>IFERROR(_xlfn.XLOOKUP($C1075,EuropaL!J:J,EuropaL!K:K),"-")</f>
        <v>-</v>
      </c>
      <c r="H1075" s="1" t="str">
        <f>IFERROR(_xlfn.XLOOKUP($C1075,WC!J:J,WC!K:K),"-")</f>
        <v>-</v>
      </c>
      <c r="I1075" s="1" t="str">
        <f>IFERROR(_xlfn.XLOOKUP($C1075,EURO!J:J,EURO!K:K),"-")</f>
        <v>-</v>
      </c>
      <c r="J1075" s="1" t="str">
        <f>IFERROR(_xlfn.XLOOKUP($C1075,Other!J:J,Other!K:K),"-")</f>
        <v>-</v>
      </c>
      <c r="K1075" s="1" t="str">
        <f>IFERROR(_xlfn.XLOOKUP($C1075,Premier!J:J,Premier!K:K),"-")</f>
        <v>-</v>
      </c>
      <c r="L1075" s="1" t="str">
        <f>IFERROR(_xlfn.XLOOKUP($C1075,LaLiga!K:K,LaLiga!L:L),"-")</f>
        <v>-</v>
      </c>
      <c r="M1075" s="1" t="str">
        <f>IFERROR(_xlfn.XLOOKUP($C1075,SerieA!J:J,SerieA!K:K),"-")</f>
        <v>-</v>
      </c>
    </row>
    <row r="1076" spans="1:13" x14ac:dyDescent="0.35">
      <c r="A1076" s="3">
        <f t="shared" si="64"/>
        <v>46342</v>
      </c>
      <c r="B1076" s="5">
        <f t="shared" si="62"/>
        <v>1</v>
      </c>
      <c r="C1076" s="9">
        <f t="shared" si="65"/>
        <v>1075</v>
      </c>
      <c r="D1076" s="6" t="str" cm="1">
        <f t="array" ref="D1076">IFERROR(INDEX(F1076:M1076, MATCH(TRUE, F1076:M1076&lt;&gt;"-",0)),"")</f>
        <v/>
      </c>
      <c r="E1076" s="6" t="str">
        <f t="shared" si="63"/>
        <v/>
      </c>
      <c r="F1076" s="1" t="str">
        <f>IFERROR(_xlfn.XLOOKUP(C1076,Champions!J:J,Champions!K:K),"-")</f>
        <v>-</v>
      </c>
      <c r="G1076" s="1" t="str">
        <f>IFERROR(_xlfn.XLOOKUP($C1076,EuropaL!J:J,EuropaL!K:K),"-")</f>
        <v>-</v>
      </c>
      <c r="H1076" s="1" t="str">
        <f>IFERROR(_xlfn.XLOOKUP($C1076,WC!J:J,WC!K:K),"-")</f>
        <v>-</v>
      </c>
      <c r="I1076" s="1" t="str">
        <f>IFERROR(_xlfn.XLOOKUP($C1076,EURO!J:J,EURO!K:K),"-")</f>
        <v>-</v>
      </c>
      <c r="J1076" s="1" t="str">
        <f>IFERROR(_xlfn.XLOOKUP($C1076,Other!J:J,Other!K:K),"-")</f>
        <v>-</v>
      </c>
      <c r="K1076" s="1" t="str">
        <f>IFERROR(_xlfn.XLOOKUP($C1076,Premier!J:J,Premier!K:K),"-")</f>
        <v>-</v>
      </c>
      <c r="L1076" s="1" t="str">
        <f>IFERROR(_xlfn.XLOOKUP($C1076,LaLiga!K:K,LaLiga!L:L),"-")</f>
        <v>-</v>
      </c>
      <c r="M1076" s="1" t="str">
        <f>IFERROR(_xlfn.XLOOKUP($C1076,SerieA!J:J,SerieA!K:K),"-")</f>
        <v>-</v>
      </c>
    </row>
    <row r="1077" spans="1:13" x14ac:dyDescent="0.35">
      <c r="A1077" s="3">
        <f t="shared" si="64"/>
        <v>46343</v>
      </c>
      <c r="B1077" s="5">
        <f t="shared" si="62"/>
        <v>2</v>
      </c>
      <c r="C1077" s="9">
        <f t="shared" si="65"/>
        <v>1076</v>
      </c>
      <c r="D1077" s="6" t="str" cm="1">
        <f t="array" ref="D1077">IFERROR(INDEX(F1077:M1077, MATCH(TRUE, F1077:M1077&lt;&gt;"-",0)),"")</f>
        <v/>
      </c>
      <c r="E1077" s="6" t="str">
        <f t="shared" si="63"/>
        <v/>
      </c>
      <c r="F1077" s="1" t="str">
        <f>IFERROR(_xlfn.XLOOKUP(C1077,Champions!J:J,Champions!K:K),"-")</f>
        <v>-</v>
      </c>
      <c r="G1077" s="1" t="str">
        <f>IFERROR(_xlfn.XLOOKUP($C1077,EuropaL!J:J,EuropaL!K:K),"-")</f>
        <v>-</v>
      </c>
      <c r="H1077" s="1" t="str">
        <f>IFERROR(_xlfn.XLOOKUP($C1077,WC!J:J,WC!K:K),"-")</f>
        <v>-</v>
      </c>
      <c r="I1077" s="1" t="str">
        <f>IFERROR(_xlfn.XLOOKUP($C1077,EURO!J:J,EURO!K:K),"-")</f>
        <v>-</v>
      </c>
      <c r="J1077" s="1" t="str">
        <f>IFERROR(_xlfn.XLOOKUP($C1077,Other!J:J,Other!K:K),"-")</f>
        <v>-</v>
      </c>
      <c r="K1077" s="1" t="str">
        <f>IFERROR(_xlfn.XLOOKUP($C1077,Premier!J:J,Premier!K:K),"-")</f>
        <v>-</v>
      </c>
      <c r="L1077" s="1" t="str">
        <f>IFERROR(_xlfn.XLOOKUP($C1077,LaLiga!K:K,LaLiga!L:L),"-")</f>
        <v>-</v>
      </c>
      <c r="M1077" s="1" t="str">
        <f>IFERROR(_xlfn.XLOOKUP($C1077,SerieA!J:J,SerieA!K:K),"-")</f>
        <v>-</v>
      </c>
    </row>
    <row r="1078" spans="1:13" x14ac:dyDescent="0.35">
      <c r="A1078" s="3">
        <f t="shared" si="64"/>
        <v>46344</v>
      </c>
      <c r="B1078" s="5">
        <f t="shared" si="62"/>
        <v>3</v>
      </c>
      <c r="C1078" s="9">
        <f t="shared" si="65"/>
        <v>1077</v>
      </c>
      <c r="D1078" s="6" t="str" cm="1">
        <f t="array" ref="D1078">IFERROR(INDEX(F1078:M1078, MATCH(TRUE, F1078:M1078&lt;&gt;"-",0)),"")</f>
        <v/>
      </c>
      <c r="E1078" s="6" t="str">
        <f t="shared" si="63"/>
        <v/>
      </c>
      <c r="F1078" s="1" t="str">
        <f>IFERROR(_xlfn.XLOOKUP(C1078,Champions!J:J,Champions!K:K),"-")</f>
        <v>-</v>
      </c>
      <c r="G1078" s="1" t="str">
        <f>IFERROR(_xlfn.XLOOKUP($C1078,EuropaL!J:J,EuropaL!K:K),"-")</f>
        <v>-</v>
      </c>
      <c r="H1078" s="1" t="str">
        <f>IFERROR(_xlfn.XLOOKUP($C1078,WC!J:J,WC!K:K),"-")</f>
        <v>-</v>
      </c>
      <c r="I1078" s="1" t="str">
        <f>IFERROR(_xlfn.XLOOKUP($C1078,EURO!J:J,EURO!K:K),"-")</f>
        <v>-</v>
      </c>
      <c r="J1078" s="1" t="str">
        <f>IFERROR(_xlfn.XLOOKUP($C1078,Other!J:J,Other!K:K),"-")</f>
        <v>-</v>
      </c>
      <c r="K1078" s="1" t="str">
        <f>IFERROR(_xlfn.XLOOKUP($C1078,Premier!J:J,Premier!K:K),"-")</f>
        <v>-</v>
      </c>
      <c r="L1078" s="1" t="str">
        <f>IFERROR(_xlfn.XLOOKUP($C1078,LaLiga!K:K,LaLiga!L:L),"-")</f>
        <v>-</v>
      </c>
      <c r="M1078" s="1" t="str">
        <f>IFERROR(_xlfn.XLOOKUP($C1078,SerieA!J:J,SerieA!K:K),"-")</f>
        <v>-</v>
      </c>
    </row>
    <row r="1079" spans="1:13" x14ac:dyDescent="0.35">
      <c r="A1079" s="3">
        <f t="shared" si="64"/>
        <v>46345</v>
      </c>
      <c r="B1079" s="5">
        <f t="shared" si="62"/>
        <v>4</v>
      </c>
      <c r="C1079" s="9">
        <f t="shared" si="65"/>
        <v>1078</v>
      </c>
      <c r="D1079" s="6" t="str" cm="1">
        <f t="array" ref="D1079">IFERROR(INDEX(F1079:M1079, MATCH(TRUE, F1079:M1079&lt;&gt;"-",0)),"")</f>
        <v/>
      </c>
      <c r="E1079" s="6" t="str">
        <f t="shared" si="63"/>
        <v/>
      </c>
      <c r="F1079" s="1" t="str">
        <f>IFERROR(_xlfn.XLOOKUP(C1079,Champions!J:J,Champions!K:K),"-")</f>
        <v>-</v>
      </c>
      <c r="G1079" s="1" t="str">
        <f>IFERROR(_xlfn.XLOOKUP($C1079,EuropaL!J:J,EuropaL!K:K),"-")</f>
        <v>-</v>
      </c>
      <c r="H1079" s="1" t="str">
        <f>IFERROR(_xlfn.XLOOKUP($C1079,WC!J:J,WC!K:K),"-")</f>
        <v>-</v>
      </c>
      <c r="I1079" s="1" t="str">
        <f>IFERROR(_xlfn.XLOOKUP($C1079,EURO!J:J,EURO!K:K),"-")</f>
        <v>-</v>
      </c>
      <c r="J1079" s="1" t="str">
        <f>IFERROR(_xlfn.XLOOKUP($C1079,Other!J:J,Other!K:K),"-")</f>
        <v>-</v>
      </c>
      <c r="K1079" s="1" t="str">
        <f>IFERROR(_xlfn.XLOOKUP($C1079,Premier!J:J,Premier!K:K),"-")</f>
        <v>-</v>
      </c>
      <c r="L1079" s="1" t="str">
        <f>IFERROR(_xlfn.XLOOKUP($C1079,LaLiga!K:K,LaLiga!L:L),"-")</f>
        <v>-</v>
      </c>
      <c r="M1079" s="1" t="str">
        <f>IFERROR(_xlfn.XLOOKUP($C1079,SerieA!J:J,SerieA!K:K),"-")</f>
        <v>-</v>
      </c>
    </row>
    <row r="1080" spans="1:13" x14ac:dyDescent="0.35">
      <c r="A1080" s="3">
        <f t="shared" si="64"/>
        <v>46346</v>
      </c>
      <c r="B1080" s="5">
        <f t="shared" si="62"/>
        <v>5</v>
      </c>
      <c r="C1080" s="9">
        <f t="shared" si="65"/>
        <v>1079</v>
      </c>
      <c r="D1080" s="6" t="str" cm="1">
        <f t="array" ref="D1080">IFERROR(INDEX(F1080:M1080, MATCH(TRUE, F1080:M1080&lt;&gt;"-",0)),"")</f>
        <v/>
      </c>
      <c r="E1080" s="6" t="str">
        <f t="shared" si="63"/>
        <v/>
      </c>
      <c r="F1080" s="1" t="str">
        <f>IFERROR(_xlfn.XLOOKUP(C1080,Champions!J:J,Champions!K:K),"-")</f>
        <v>-</v>
      </c>
      <c r="G1080" s="1" t="str">
        <f>IFERROR(_xlfn.XLOOKUP($C1080,EuropaL!J:J,EuropaL!K:K),"-")</f>
        <v>-</v>
      </c>
      <c r="H1080" s="1" t="str">
        <f>IFERROR(_xlfn.XLOOKUP($C1080,WC!J:J,WC!K:K),"-")</f>
        <v>-</v>
      </c>
      <c r="I1080" s="1" t="str">
        <f>IFERROR(_xlfn.XLOOKUP($C1080,EURO!J:J,EURO!K:K),"-")</f>
        <v>-</v>
      </c>
      <c r="J1080" s="1" t="str">
        <f>IFERROR(_xlfn.XLOOKUP($C1080,Other!J:J,Other!K:K),"-")</f>
        <v>-</v>
      </c>
      <c r="K1080" s="1" t="str">
        <f>IFERROR(_xlfn.XLOOKUP($C1080,Premier!J:J,Premier!K:K),"-")</f>
        <v>-</v>
      </c>
      <c r="L1080" s="1" t="str">
        <f>IFERROR(_xlfn.XLOOKUP($C1080,LaLiga!K:K,LaLiga!L:L),"-")</f>
        <v>-</v>
      </c>
      <c r="M1080" s="1" t="str">
        <f>IFERROR(_xlfn.XLOOKUP($C1080,SerieA!J:J,SerieA!K:K),"-")</f>
        <v>-</v>
      </c>
    </row>
    <row r="1081" spans="1:13" x14ac:dyDescent="0.35">
      <c r="A1081" s="3">
        <f t="shared" si="64"/>
        <v>46347</v>
      </c>
      <c r="B1081" s="5">
        <f t="shared" si="62"/>
        <v>6</v>
      </c>
      <c r="C1081" s="9">
        <f t="shared" si="65"/>
        <v>1080</v>
      </c>
      <c r="D1081" s="6" t="str" cm="1">
        <f t="array" ref="D1081">IFERROR(INDEX(F1081:M1081, MATCH(TRUE, F1081:M1081&lt;&gt;"-",0)),"")</f>
        <v/>
      </c>
      <c r="E1081" s="6" t="str">
        <f t="shared" si="63"/>
        <v/>
      </c>
      <c r="F1081" s="1" t="str">
        <f>IFERROR(_xlfn.XLOOKUP(C1081,Champions!J:J,Champions!K:K),"-")</f>
        <v>-</v>
      </c>
      <c r="G1081" s="1" t="str">
        <f>IFERROR(_xlfn.XLOOKUP($C1081,EuropaL!J:J,EuropaL!K:K),"-")</f>
        <v>-</v>
      </c>
      <c r="H1081" s="1" t="str">
        <f>IFERROR(_xlfn.XLOOKUP($C1081,WC!J:J,WC!K:K),"-")</f>
        <v>-</v>
      </c>
      <c r="I1081" s="1" t="str">
        <f>IFERROR(_xlfn.XLOOKUP($C1081,EURO!J:J,EURO!K:K),"-")</f>
        <v>-</v>
      </c>
      <c r="J1081" s="1" t="str">
        <f>IFERROR(_xlfn.XLOOKUP($C1081,Other!J:J,Other!K:K),"-")</f>
        <v>-</v>
      </c>
      <c r="K1081" s="1" t="str">
        <f>IFERROR(_xlfn.XLOOKUP($C1081,Premier!J:J,Premier!K:K),"-")</f>
        <v>-</v>
      </c>
      <c r="L1081" s="1" t="str">
        <f>IFERROR(_xlfn.XLOOKUP($C1081,LaLiga!K:K,LaLiga!L:L),"-")</f>
        <v>-</v>
      </c>
      <c r="M1081" s="1" t="str">
        <f>IFERROR(_xlfn.XLOOKUP($C1081,SerieA!J:J,SerieA!K:K),"-")</f>
        <v>-</v>
      </c>
    </row>
    <row r="1082" spans="1:13" x14ac:dyDescent="0.35">
      <c r="A1082" s="3">
        <f t="shared" si="64"/>
        <v>46348</v>
      </c>
      <c r="B1082" s="5">
        <f t="shared" si="62"/>
        <v>7</v>
      </c>
      <c r="C1082" s="9">
        <f t="shared" si="65"/>
        <v>1081</v>
      </c>
      <c r="D1082" s="6" t="str" cm="1">
        <f t="array" ref="D1082">IFERROR(INDEX(F1082:M1082, MATCH(TRUE, F1082:M1082&lt;&gt;"-",0)),"")</f>
        <v/>
      </c>
      <c r="E1082" s="6" t="str">
        <f t="shared" si="63"/>
        <v/>
      </c>
      <c r="F1082" s="1" t="str">
        <f>IFERROR(_xlfn.XLOOKUP(C1082,Champions!J:J,Champions!K:K),"-")</f>
        <v>-</v>
      </c>
      <c r="G1082" s="1" t="str">
        <f>IFERROR(_xlfn.XLOOKUP($C1082,EuropaL!J:J,EuropaL!K:K),"-")</f>
        <v>-</v>
      </c>
      <c r="H1082" s="1" t="str">
        <f>IFERROR(_xlfn.XLOOKUP($C1082,WC!J:J,WC!K:K),"-")</f>
        <v>-</v>
      </c>
      <c r="I1082" s="1" t="str">
        <f>IFERROR(_xlfn.XLOOKUP($C1082,EURO!J:J,EURO!K:K),"-")</f>
        <v>-</v>
      </c>
      <c r="J1082" s="1" t="str">
        <f>IFERROR(_xlfn.XLOOKUP($C1082,Other!J:J,Other!K:K),"-")</f>
        <v>-</v>
      </c>
      <c r="K1082" s="1" t="str">
        <f>IFERROR(_xlfn.XLOOKUP($C1082,Premier!J:J,Premier!K:K),"-")</f>
        <v>-</v>
      </c>
      <c r="L1082" s="1" t="str">
        <f>IFERROR(_xlfn.XLOOKUP($C1082,LaLiga!K:K,LaLiga!L:L),"-")</f>
        <v>-</v>
      </c>
      <c r="M1082" s="1" t="str">
        <f>IFERROR(_xlfn.XLOOKUP($C1082,SerieA!J:J,SerieA!K:K),"-")</f>
        <v>-</v>
      </c>
    </row>
    <row r="1083" spans="1:13" x14ac:dyDescent="0.35">
      <c r="A1083" s="3">
        <f t="shared" si="64"/>
        <v>46349</v>
      </c>
      <c r="B1083" s="5">
        <f t="shared" si="62"/>
        <v>1</v>
      </c>
      <c r="C1083" s="9">
        <f t="shared" si="65"/>
        <v>1082</v>
      </c>
      <c r="D1083" s="6" t="str" cm="1">
        <f t="array" ref="D1083">IFERROR(INDEX(F1083:M1083, MATCH(TRUE, F1083:M1083&lt;&gt;"-",0)),"")</f>
        <v/>
      </c>
      <c r="E1083" s="6" t="str">
        <f t="shared" si="63"/>
        <v/>
      </c>
      <c r="F1083" s="1" t="str">
        <f>IFERROR(_xlfn.XLOOKUP(C1083,Champions!J:J,Champions!K:K),"-")</f>
        <v>-</v>
      </c>
      <c r="G1083" s="1" t="str">
        <f>IFERROR(_xlfn.XLOOKUP($C1083,EuropaL!J:J,EuropaL!K:K),"-")</f>
        <v>-</v>
      </c>
      <c r="H1083" s="1" t="str">
        <f>IFERROR(_xlfn.XLOOKUP($C1083,WC!J:J,WC!K:K),"-")</f>
        <v>-</v>
      </c>
      <c r="I1083" s="1" t="str">
        <f>IFERROR(_xlfn.XLOOKUP($C1083,EURO!J:J,EURO!K:K),"-")</f>
        <v>-</v>
      </c>
      <c r="J1083" s="1" t="str">
        <f>IFERROR(_xlfn.XLOOKUP($C1083,Other!J:J,Other!K:K),"-")</f>
        <v>-</v>
      </c>
      <c r="K1083" s="1" t="str">
        <f>IFERROR(_xlfn.XLOOKUP($C1083,Premier!J:J,Premier!K:K),"-")</f>
        <v>-</v>
      </c>
      <c r="L1083" s="1" t="str">
        <f>IFERROR(_xlfn.XLOOKUP($C1083,LaLiga!K:K,LaLiga!L:L),"-")</f>
        <v>-</v>
      </c>
      <c r="M1083" s="1" t="str">
        <f>IFERROR(_xlfn.XLOOKUP($C1083,SerieA!J:J,SerieA!K:K),"-")</f>
        <v>-</v>
      </c>
    </row>
    <row r="1084" spans="1:13" x14ac:dyDescent="0.35">
      <c r="A1084" s="3">
        <f t="shared" si="64"/>
        <v>46350</v>
      </c>
      <c r="B1084" s="5">
        <f t="shared" si="62"/>
        <v>2</v>
      </c>
      <c r="C1084" s="9">
        <f t="shared" si="65"/>
        <v>1083</v>
      </c>
      <c r="D1084" s="6" t="str" cm="1">
        <f t="array" ref="D1084">IFERROR(INDEX(F1084:M1084, MATCH(TRUE, F1084:M1084&lt;&gt;"-",0)),"")</f>
        <v/>
      </c>
      <c r="E1084" s="6" t="str">
        <f t="shared" si="63"/>
        <v/>
      </c>
      <c r="F1084" s="1" t="str">
        <f>IFERROR(_xlfn.XLOOKUP(C1084,Champions!J:J,Champions!K:K),"-")</f>
        <v>-</v>
      </c>
      <c r="G1084" s="1" t="str">
        <f>IFERROR(_xlfn.XLOOKUP($C1084,EuropaL!J:J,EuropaL!K:K),"-")</f>
        <v>-</v>
      </c>
      <c r="H1084" s="1" t="str">
        <f>IFERROR(_xlfn.XLOOKUP($C1084,WC!J:J,WC!K:K),"-")</f>
        <v>-</v>
      </c>
      <c r="I1084" s="1" t="str">
        <f>IFERROR(_xlfn.XLOOKUP($C1084,EURO!J:J,EURO!K:K),"-")</f>
        <v>-</v>
      </c>
      <c r="J1084" s="1" t="str">
        <f>IFERROR(_xlfn.XLOOKUP($C1084,Other!J:J,Other!K:K),"-")</f>
        <v>-</v>
      </c>
      <c r="K1084" s="1" t="str">
        <f>IFERROR(_xlfn.XLOOKUP($C1084,Premier!J:J,Premier!K:K),"-")</f>
        <v>-</v>
      </c>
      <c r="L1084" s="1" t="str">
        <f>IFERROR(_xlfn.XLOOKUP($C1084,LaLiga!K:K,LaLiga!L:L),"-")</f>
        <v>-</v>
      </c>
      <c r="M1084" s="1" t="str">
        <f>IFERROR(_xlfn.XLOOKUP($C1084,SerieA!J:J,SerieA!K:K),"-")</f>
        <v>-</v>
      </c>
    </row>
    <row r="1085" spans="1:13" x14ac:dyDescent="0.35">
      <c r="A1085" s="3">
        <f t="shared" si="64"/>
        <v>46351</v>
      </c>
      <c r="B1085" s="5">
        <f t="shared" si="62"/>
        <v>3</v>
      </c>
      <c r="C1085" s="9">
        <f t="shared" si="65"/>
        <v>1084</v>
      </c>
      <c r="D1085" s="6" t="str" cm="1">
        <f t="array" ref="D1085">IFERROR(INDEX(F1085:M1085, MATCH(TRUE, F1085:M1085&lt;&gt;"-",0)),"")</f>
        <v/>
      </c>
      <c r="E1085" s="6" t="str">
        <f t="shared" si="63"/>
        <v/>
      </c>
      <c r="F1085" s="1" t="str">
        <f>IFERROR(_xlfn.XLOOKUP(C1085,Champions!J:J,Champions!K:K),"-")</f>
        <v>-</v>
      </c>
      <c r="G1085" s="1" t="str">
        <f>IFERROR(_xlfn.XLOOKUP($C1085,EuropaL!J:J,EuropaL!K:K),"-")</f>
        <v>-</v>
      </c>
      <c r="H1085" s="1" t="str">
        <f>IFERROR(_xlfn.XLOOKUP($C1085,WC!J:J,WC!K:K),"-")</f>
        <v>-</v>
      </c>
      <c r="I1085" s="1" t="str">
        <f>IFERROR(_xlfn.XLOOKUP($C1085,EURO!J:J,EURO!K:K),"-")</f>
        <v>-</v>
      </c>
      <c r="J1085" s="1" t="str">
        <f>IFERROR(_xlfn.XLOOKUP($C1085,Other!J:J,Other!K:K),"-")</f>
        <v>-</v>
      </c>
      <c r="K1085" s="1" t="str">
        <f>IFERROR(_xlfn.XLOOKUP($C1085,Premier!J:J,Premier!K:K),"-")</f>
        <v>-</v>
      </c>
      <c r="L1085" s="1" t="str">
        <f>IFERROR(_xlfn.XLOOKUP($C1085,LaLiga!K:K,LaLiga!L:L),"-")</f>
        <v>-</v>
      </c>
      <c r="M1085" s="1" t="str">
        <f>IFERROR(_xlfn.XLOOKUP($C1085,SerieA!J:J,SerieA!K:K),"-")</f>
        <v>-</v>
      </c>
    </row>
    <row r="1086" spans="1:13" x14ac:dyDescent="0.35">
      <c r="A1086" s="3">
        <f t="shared" si="64"/>
        <v>46352</v>
      </c>
      <c r="B1086" s="5">
        <f t="shared" si="62"/>
        <v>4</v>
      </c>
      <c r="C1086" s="9">
        <f t="shared" si="65"/>
        <v>1085</v>
      </c>
      <c r="D1086" s="6" t="str" cm="1">
        <f t="array" ref="D1086">IFERROR(INDEX(F1086:M1086, MATCH(TRUE, F1086:M1086&lt;&gt;"-",0)),"")</f>
        <v/>
      </c>
      <c r="E1086" s="6" t="str">
        <f t="shared" si="63"/>
        <v/>
      </c>
      <c r="F1086" s="1" t="str">
        <f>IFERROR(_xlfn.XLOOKUP(C1086,Champions!J:J,Champions!K:K),"-")</f>
        <v>-</v>
      </c>
      <c r="G1086" s="1" t="str">
        <f>IFERROR(_xlfn.XLOOKUP($C1086,EuropaL!J:J,EuropaL!K:K),"-")</f>
        <v>-</v>
      </c>
      <c r="H1086" s="1" t="str">
        <f>IFERROR(_xlfn.XLOOKUP($C1086,WC!J:J,WC!K:K),"-")</f>
        <v>-</v>
      </c>
      <c r="I1086" s="1" t="str">
        <f>IFERROR(_xlfn.XLOOKUP($C1086,EURO!J:J,EURO!K:K),"-")</f>
        <v>-</v>
      </c>
      <c r="J1086" s="1" t="str">
        <f>IFERROR(_xlfn.XLOOKUP($C1086,Other!J:J,Other!K:K),"-")</f>
        <v>-</v>
      </c>
      <c r="K1086" s="1" t="str">
        <f>IFERROR(_xlfn.XLOOKUP($C1086,Premier!J:J,Premier!K:K),"-")</f>
        <v>-</v>
      </c>
      <c r="L1086" s="1" t="str">
        <f>IFERROR(_xlfn.XLOOKUP($C1086,LaLiga!K:K,LaLiga!L:L),"-")</f>
        <v>-</v>
      </c>
      <c r="M1086" s="1" t="str">
        <f>IFERROR(_xlfn.XLOOKUP($C1086,SerieA!J:J,SerieA!K:K),"-")</f>
        <v>-</v>
      </c>
    </row>
    <row r="1087" spans="1:13" x14ac:dyDescent="0.35">
      <c r="A1087" s="3">
        <f t="shared" si="64"/>
        <v>46353</v>
      </c>
      <c r="B1087" s="5">
        <f t="shared" si="62"/>
        <v>5</v>
      </c>
      <c r="C1087" s="9">
        <f t="shared" si="65"/>
        <v>1086</v>
      </c>
      <c r="D1087" s="6" t="str" cm="1">
        <f t="array" ref="D1087">IFERROR(INDEX(F1087:M1087, MATCH(TRUE, F1087:M1087&lt;&gt;"-",0)),"")</f>
        <v/>
      </c>
      <c r="E1087" s="6" t="str">
        <f t="shared" si="63"/>
        <v/>
      </c>
      <c r="F1087" s="1" t="str">
        <f>IFERROR(_xlfn.XLOOKUP(C1087,Champions!J:J,Champions!K:K),"-")</f>
        <v>-</v>
      </c>
      <c r="G1087" s="1" t="str">
        <f>IFERROR(_xlfn.XLOOKUP($C1087,EuropaL!J:J,EuropaL!K:K),"-")</f>
        <v>-</v>
      </c>
      <c r="H1087" s="1" t="str">
        <f>IFERROR(_xlfn.XLOOKUP($C1087,WC!J:J,WC!K:K),"-")</f>
        <v>-</v>
      </c>
      <c r="I1087" s="1" t="str">
        <f>IFERROR(_xlfn.XLOOKUP($C1087,EURO!J:J,EURO!K:K),"-")</f>
        <v>-</v>
      </c>
      <c r="J1087" s="1" t="str">
        <f>IFERROR(_xlfn.XLOOKUP($C1087,Other!J:J,Other!K:K),"-")</f>
        <v>-</v>
      </c>
      <c r="K1087" s="1" t="str">
        <f>IFERROR(_xlfn.XLOOKUP($C1087,Premier!J:J,Premier!K:K),"-")</f>
        <v>-</v>
      </c>
      <c r="L1087" s="1" t="str">
        <f>IFERROR(_xlfn.XLOOKUP($C1087,LaLiga!K:K,LaLiga!L:L),"-")</f>
        <v>-</v>
      </c>
      <c r="M1087" s="1" t="str">
        <f>IFERROR(_xlfn.XLOOKUP($C1087,SerieA!J:J,SerieA!K:K),"-")</f>
        <v>-</v>
      </c>
    </row>
    <row r="1088" spans="1:13" x14ac:dyDescent="0.35">
      <c r="A1088" s="3">
        <f t="shared" si="64"/>
        <v>46354</v>
      </c>
      <c r="B1088" s="5">
        <f t="shared" si="62"/>
        <v>6</v>
      </c>
      <c r="C1088" s="9">
        <f t="shared" si="65"/>
        <v>1087</v>
      </c>
      <c r="D1088" s="6" t="str" cm="1">
        <f t="array" ref="D1088">IFERROR(INDEX(F1088:M1088, MATCH(TRUE, F1088:M1088&lt;&gt;"-",0)),"")</f>
        <v/>
      </c>
      <c r="E1088" s="6" t="str">
        <f t="shared" si="63"/>
        <v/>
      </c>
      <c r="F1088" s="1" t="str">
        <f>IFERROR(_xlfn.XLOOKUP(C1088,Champions!J:J,Champions!K:K),"-")</f>
        <v>-</v>
      </c>
      <c r="G1088" s="1" t="str">
        <f>IFERROR(_xlfn.XLOOKUP($C1088,EuropaL!J:J,EuropaL!K:K),"-")</f>
        <v>-</v>
      </c>
      <c r="H1088" s="1" t="str">
        <f>IFERROR(_xlfn.XLOOKUP($C1088,WC!J:J,WC!K:K),"-")</f>
        <v>-</v>
      </c>
      <c r="I1088" s="1" t="str">
        <f>IFERROR(_xlfn.XLOOKUP($C1088,EURO!J:J,EURO!K:K),"-")</f>
        <v>-</v>
      </c>
      <c r="J1088" s="1" t="str">
        <f>IFERROR(_xlfn.XLOOKUP($C1088,Other!J:J,Other!K:K),"-")</f>
        <v>-</v>
      </c>
      <c r="K1088" s="1" t="str">
        <f>IFERROR(_xlfn.XLOOKUP($C1088,Premier!J:J,Premier!K:K),"-")</f>
        <v>-</v>
      </c>
      <c r="L1088" s="1" t="str">
        <f>IFERROR(_xlfn.XLOOKUP($C1088,LaLiga!K:K,LaLiga!L:L),"-")</f>
        <v>-</v>
      </c>
      <c r="M1088" s="1" t="str">
        <f>IFERROR(_xlfn.XLOOKUP($C1088,SerieA!J:J,SerieA!K:K),"-")</f>
        <v>-</v>
      </c>
    </row>
    <row r="1089" spans="1:13" x14ac:dyDescent="0.35">
      <c r="A1089" s="3">
        <f t="shared" si="64"/>
        <v>46355</v>
      </c>
      <c r="B1089" s="5">
        <f t="shared" si="62"/>
        <v>7</v>
      </c>
      <c r="C1089" s="9">
        <f t="shared" si="65"/>
        <v>1088</v>
      </c>
      <c r="D1089" s="6" t="str" cm="1">
        <f t="array" ref="D1089">IFERROR(INDEX(F1089:M1089, MATCH(TRUE, F1089:M1089&lt;&gt;"-",0)),"")</f>
        <v/>
      </c>
      <c r="E1089" s="6" t="str">
        <f t="shared" si="63"/>
        <v/>
      </c>
      <c r="F1089" s="1" t="str">
        <f>IFERROR(_xlfn.XLOOKUP(C1089,Champions!J:J,Champions!K:K),"-")</f>
        <v>-</v>
      </c>
      <c r="G1089" s="1" t="str">
        <f>IFERROR(_xlfn.XLOOKUP($C1089,EuropaL!J:J,EuropaL!K:K),"-")</f>
        <v>-</v>
      </c>
      <c r="H1089" s="1" t="str">
        <f>IFERROR(_xlfn.XLOOKUP($C1089,WC!J:J,WC!K:K),"-")</f>
        <v>-</v>
      </c>
      <c r="I1089" s="1" t="str">
        <f>IFERROR(_xlfn.XLOOKUP($C1089,EURO!J:J,EURO!K:K),"-")</f>
        <v>-</v>
      </c>
      <c r="J1089" s="1" t="str">
        <f>IFERROR(_xlfn.XLOOKUP($C1089,Other!J:J,Other!K:K),"-")</f>
        <v>-</v>
      </c>
      <c r="K1089" s="1" t="str">
        <f>IFERROR(_xlfn.XLOOKUP($C1089,Premier!J:J,Premier!K:K),"-")</f>
        <v>-</v>
      </c>
      <c r="L1089" s="1" t="str">
        <f>IFERROR(_xlfn.XLOOKUP($C1089,LaLiga!K:K,LaLiga!L:L),"-")</f>
        <v>-</v>
      </c>
      <c r="M1089" s="1" t="str">
        <f>IFERROR(_xlfn.XLOOKUP($C1089,SerieA!J:J,SerieA!K:K),"-")</f>
        <v>-</v>
      </c>
    </row>
    <row r="1090" spans="1:13" x14ac:dyDescent="0.35">
      <c r="A1090" s="3">
        <f t="shared" si="64"/>
        <v>46356</v>
      </c>
      <c r="B1090" s="5">
        <f t="shared" si="62"/>
        <v>1</v>
      </c>
      <c r="C1090" s="9">
        <f t="shared" si="65"/>
        <v>1089</v>
      </c>
      <c r="D1090" s="6" t="str" cm="1">
        <f t="array" ref="D1090">IFERROR(INDEX(F1090:M1090, MATCH(TRUE, F1090:M1090&lt;&gt;"-",0)),"")</f>
        <v/>
      </c>
      <c r="E1090" s="6" t="str">
        <f t="shared" si="63"/>
        <v/>
      </c>
      <c r="F1090" s="1" t="str">
        <f>IFERROR(_xlfn.XLOOKUP(C1090,Champions!J:J,Champions!K:K),"-")</f>
        <v>-</v>
      </c>
      <c r="G1090" s="1" t="str">
        <f>IFERROR(_xlfn.XLOOKUP($C1090,EuropaL!J:J,EuropaL!K:K),"-")</f>
        <v>-</v>
      </c>
      <c r="H1090" s="1" t="str">
        <f>IFERROR(_xlfn.XLOOKUP($C1090,WC!J:J,WC!K:K),"-")</f>
        <v>-</v>
      </c>
      <c r="I1090" s="1" t="str">
        <f>IFERROR(_xlfn.XLOOKUP($C1090,EURO!J:J,EURO!K:K),"-")</f>
        <v>-</v>
      </c>
      <c r="J1090" s="1" t="str">
        <f>IFERROR(_xlfn.XLOOKUP($C1090,Other!J:J,Other!K:K),"-")</f>
        <v>-</v>
      </c>
      <c r="K1090" s="1" t="str">
        <f>IFERROR(_xlfn.XLOOKUP($C1090,Premier!J:J,Premier!K:K),"-")</f>
        <v>-</v>
      </c>
      <c r="L1090" s="1" t="str">
        <f>IFERROR(_xlfn.XLOOKUP($C1090,LaLiga!K:K,LaLiga!L:L),"-")</f>
        <v>-</v>
      </c>
      <c r="M1090" s="1" t="str">
        <f>IFERROR(_xlfn.XLOOKUP($C1090,SerieA!J:J,SerieA!K:K),"-")</f>
        <v>-</v>
      </c>
    </row>
    <row r="1091" spans="1:13" x14ac:dyDescent="0.35">
      <c r="A1091" s="3">
        <f t="shared" si="64"/>
        <v>46357</v>
      </c>
      <c r="B1091" s="5">
        <f t="shared" si="62"/>
        <v>2</v>
      </c>
      <c r="C1091" s="9">
        <f t="shared" si="65"/>
        <v>1090</v>
      </c>
      <c r="D1091" s="6" t="str" cm="1">
        <f t="array" ref="D1091">IFERROR(INDEX(F1091:M1091, MATCH(TRUE, F1091:M1091&lt;&gt;"-",0)),"")</f>
        <v/>
      </c>
      <c r="E1091" s="6" t="str">
        <f t="shared" si="63"/>
        <v/>
      </c>
      <c r="F1091" s="1" t="str">
        <f>IFERROR(_xlfn.XLOOKUP(C1091,Champions!J:J,Champions!K:K),"-")</f>
        <v>-</v>
      </c>
      <c r="G1091" s="1" t="str">
        <f>IFERROR(_xlfn.XLOOKUP($C1091,EuropaL!J:J,EuropaL!K:K),"-")</f>
        <v>-</v>
      </c>
      <c r="H1091" s="1" t="str">
        <f>IFERROR(_xlfn.XLOOKUP($C1091,WC!J:J,WC!K:K),"-")</f>
        <v>-</v>
      </c>
      <c r="I1091" s="1" t="str">
        <f>IFERROR(_xlfn.XLOOKUP($C1091,EURO!J:J,EURO!K:K),"-")</f>
        <v>-</v>
      </c>
      <c r="J1091" s="1" t="str">
        <f>IFERROR(_xlfn.XLOOKUP($C1091,Other!J:J,Other!K:K),"-")</f>
        <v>-</v>
      </c>
      <c r="K1091" s="1" t="str">
        <f>IFERROR(_xlfn.XLOOKUP($C1091,Premier!J:J,Premier!K:K),"-")</f>
        <v>-</v>
      </c>
      <c r="L1091" s="1" t="str">
        <f>IFERROR(_xlfn.XLOOKUP($C1091,LaLiga!K:K,LaLiga!L:L),"-")</f>
        <v>-</v>
      </c>
      <c r="M1091" s="1" t="str">
        <f>IFERROR(_xlfn.XLOOKUP($C1091,SerieA!J:J,SerieA!K:K),"-")</f>
        <v>-</v>
      </c>
    </row>
    <row r="1092" spans="1:13" x14ac:dyDescent="0.35">
      <c r="A1092" s="3">
        <f t="shared" si="64"/>
        <v>46358</v>
      </c>
      <c r="B1092" s="5">
        <f t="shared" si="62"/>
        <v>3</v>
      </c>
      <c r="C1092" s="9">
        <f t="shared" si="65"/>
        <v>1091</v>
      </c>
      <c r="D1092" s="6" t="str" cm="1">
        <f t="array" ref="D1092">IFERROR(INDEX(F1092:M1092, MATCH(TRUE, F1092:M1092&lt;&gt;"-",0)),"")</f>
        <v/>
      </c>
      <c r="E1092" s="6" t="str">
        <f t="shared" si="63"/>
        <v/>
      </c>
      <c r="F1092" s="1" t="str">
        <f>IFERROR(_xlfn.XLOOKUP(C1092,Champions!J:J,Champions!K:K),"-")</f>
        <v>-</v>
      </c>
      <c r="G1092" s="1" t="str">
        <f>IFERROR(_xlfn.XLOOKUP($C1092,EuropaL!J:J,EuropaL!K:K),"-")</f>
        <v>-</v>
      </c>
      <c r="H1092" s="1" t="str">
        <f>IFERROR(_xlfn.XLOOKUP($C1092,WC!J:J,WC!K:K),"-")</f>
        <v>-</v>
      </c>
      <c r="I1092" s="1" t="str">
        <f>IFERROR(_xlfn.XLOOKUP($C1092,EURO!J:J,EURO!K:K),"-")</f>
        <v>-</v>
      </c>
      <c r="J1092" s="1" t="str">
        <f>IFERROR(_xlfn.XLOOKUP($C1092,Other!J:J,Other!K:K),"-")</f>
        <v>-</v>
      </c>
      <c r="K1092" s="1" t="str">
        <f>IFERROR(_xlfn.XLOOKUP($C1092,Premier!J:J,Premier!K:K),"-")</f>
        <v>-</v>
      </c>
      <c r="L1092" s="1" t="str">
        <f>IFERROR(_xlfn.XLOOKUP($C1092,LaLiga!K:K,LaLiga!L:L),"-")</f>
        <v>-</v>
      </c>
      <c r="M1092" s="1" t="str">
        <f>IFERROR(_xlfn.XLOOKUP($C1092,SerieA!J:J,SerieA!K:K),"-")</f>
        <v>-</v>
      </c>
    </row>
    <row r="1093" spans="1:13" x14ac:dyDescent="0.35">
      <c r="A1093" s="3">
        <f t="shared" si="64"/>
        <v>46359</v>
      </c>
      <c r="B1093" s="5">
        <f t="shared" si="62"/>
        <v>4</v>
      </c>
      <c r="C1093" s="9">
        <f t="shared" si="65"/>
        <v>1092</v>
      </c>
      <c r="D1093" s="6" t="str" cm="1">
        <f t="array" ref="D1093">IFERROR(INDEX(F1093:M1093, MATCH(TRUE, F1093:M1093&lt;&gt;"-",0)),"")</f>
        <v/>
      </c>
      <c r="E1093" s="6" t="str">
        <f t="shared" si="63"/>
        <v/>
      </c>
      <c r="F1093" s="1" t="str">
        <f>IFERROR(_xlfn.XLOOKUP(C1093,Champions!J:J,Champions!K:K),"-")</f>
        <v>-</v>
      </c>
      <c r="G1093" s="1" t="str">
        <f>IFERROR(_xlfn.XLOOKUP($C1093,EuropaL!J:J,EuropaL!K:K),"-")</f>
        <v>-</v>
      </c>
      <c r="H1093" s="1" t="str">
        <f>IFERROR(_xlfn.XLOOKUP($C1093,WC!J:J,WC!K:K),"-")</f>
        <v>-</v>
      </c>
      <c r="I1093" s="1" t="str">
        <f>IFERROR(_xlfn.XLOOKUP($C1093,EURO!J:J,EURO!K:K),"-")</f>
        <v>-</v>
      </c>
      <c r="J1093" s="1" t="str">
        <f>IFERROR(_xlfn.XLOOKUP($C1093,Other!J:J,Other!K:K),"-")</f>
        <v>-</v>
      </c>
      <c r="K1093" s="1" t="str">
        <f>IFERROR(_xlfn.XLOOKUP($C1093,Premier!J:J,Premier!K:K),"-")</f>
        <v>-</v>
      </c>
      <c r="L1093" s="1" t="str">
        <f>IFERROR(_xlfn.XLOOKUP($C1093,LaLiga!K:K,LaLiga!L:L),"-")</f>
        <v>-</v>
      </c>
      <c r="M1093" s="1" t="str">
        <f>IFERROR(_xlfn.XLOOKUP($C1093,SerieA!J:J,SerieA!K:K),"-")</f>
        <v>-</v>
      </c>
    </row>
    <row r="1094" spans="1:13" x14ac:dyDescent="0.35">
      <c r="A1094" s="3">
        <f t="shared" si="64"/>
        <v>46360</v>
      </c>
      <c r="B1094" s="5">
        <f t="shared" si="62"/>
        <v>5</v>
      </c>
      <c r="C1094" s="9">
        <f t="shared" si="65"/>
        <v>1093</v>
      </c>
      <c r="D1094" s="6" t="str" cm="1">
        <f t="array" ref="D1094">IFERROR(INDEX(F1094:M1094, MATCH(TRUE, F1094:M1094&lt;&gt;"-",0)),"")</f>
        <v/>
      </c>
      <c r="E1094" s="6" t="str">
        <f t="shared" si="63"/>
        <v/>
      </c>
      <c r="F1094" s="1" t="str">
        <f>IFERROR(_xlfn.XLOOKUP(C1094,Champions!J:J,Champions!K:K),"-")</f>
        <v>-</v>
      </c>
      <c r="G1094" s="1" t="str">
        <f>IFERROR(_xlfn.XLOOKUP($C1094,EuropaL!J:J,EuropaL!K:K),"-")</f>
        <v>-</v>
      </c>
      <c r="H1094" s="1" t="str">
        <f>IFERROR(_xlfn.XLOOKUP($C1094,WC!J:J,WC!K:K),"-")</f>
        <v>-</v>
      </c>
      <c r="I1094" s="1" t="str">
        <f>IFERROR(_xlfn.XLOOKUP($C1094,EURO!J:J,EURO!K:K),"-")</f>
        <v>-</v>
      </c>
      <c r="J1094" s="1" t="str">
        <f>IFERROR(_xlfn.XLOOKUP($C1094,Other!J:J,Other!K:K),"-")</f>
        <v>-</v>
      </c>
      <c r="K1094" s="1" t="str">
        <f>IFERROR(_xlfn.XLOOKUP($C1094,Premier!J:J,Premier!K:K),"-")</f>
        <v>-</v>
      </c>
      <c r="L1094" s="1" t="str">
        <f>IFERROR(_xlfn.XLOOKUP($C1094,LaLiga!K:K,LaLiga!L:L),"-")</f>
        <v>-</v>
      </c>
      <c r="M1094" s="1" t="str">
        <f>IFERROR(_xlfn.XLOOKUP($C1094,SerieA!J:J,SerieA!K:K),"-")</f>
        <v>-</v>
      </c>
    </row>
    <row r="1095" spans="1:13" x14ac:dyDescent="0.35">
      <c r="A1095" s="3">
        <f t="shared" si="64"/>
        <v>46361</v>
      </c>
      <c r="B1095" s="5">
        <f t="shared" si="62"/>
        <v>6</v>
      </c>
      <c r="C1095" s="9">
        <f t="shared" si="65"/>
        <v>1094</v>
      </c>
      <c r="D1095" s="6" t="str" cm="1">
        <f t="array" ref="D1095">IFERROR(INDEX(F1095:M1095, MATCH(TRUE, F1095:M1095&lt;&gt;"-",0)),"")</f>
        <v/>
      </c>
      <c r="E1095" s="6" t="str">
        <f t="shared" si="63"/>
        <v/>
      </c>
      <c r="F1095" s="1" t="str">
        <f>IFERROR(_xlfn.XLOOKUP(C1095,Champions!J:J,Champions!K:K),"-")</f>
        <v>-</v>
      </c>
      <c r="G1095" s="1" t="str">
        <f>IFERROR(_xlfn.XLOOKUP($C1095,EuropaL!J:J,EuropaL!K:K),"-")</f>
        <v>-</v>
      </c>
      <c r="H1095" s="1" t="str">
        <f>IFERROR(_xlfn.XLOOKUP($C1095,WC!J:J,WC!K:K),"-")</f>
        <v>-</v>
      </c>
      <c r="I1095" s="1" t="str">
        <f>IFERROR(_xlfn.XLOOKUP($C1095,EURO!J:J,EURO!K:K),"-")</f>
        <v>-</v>
      </c>
      <c r="J1095" s="1" t="str">
        <f>IFERROR(_xlfn.XLOOKUP($C1095,Other!J:J,Other!K:K),"-")</f>
        <v>-</v>
      </c>
      <c r="K1095" s="1" t="str">
        <f>IFERROR(_xlfn.XLOOKUP($C1095,Premier!J:J,Premier!K:K),"-")</f>
        <v>-</v>
      </c>
      <c r="L1095" s="1" t="str">
        <f>IFERROR(_xlfn.XLOOKUP($C1095,LaLiga!K:K,LaLiga!L:L),"-")</f>
        <v>-</v>
      </c>
      <c r="M1095" s="1" t="str">
        <f>IFERROR(_xlfn.XLOOKUP($C1095,SerieA!J:J,SerieA!K:K),"-")</f>
        <v>-</v>
      </c>
    </row>
    <row r="1096" spans="1:13" x14ac:dyDescent="0.35">
      <c r="A1096" s="3">
        <f t="shared" si="64"/>
        <v>46362</v>
      </c>
      <c r="B1096" s="5">
        <f t="shared" si="62"/>
        <v>7</v>
      </c>
      <c r="C1096" s="9">
        <f t="shared" si="65"/>
        <v>1095</v>
      </c>
      <c r="D1096" s="6" t="str" cm="1">
        <f t="array" ref="D1096">IFERROR(INDEX(F1096:M1096, MATCH(TRUE, F1096:M1096&lt;&gt;"-",0)),"")</f>
        <v/>
      </c>
      <c r="E1096" s="6" t="str">
        <f t="shared" si="63"/>
        <v/>
      </c>
      <c r="F1096" s="1" t="str">
        <f>IFERROR(_xlfn.XLOOKUP(C1096,Champions!J:J,Champions!K:K),"-")</f>
        <v>-</v>
      </c>
      <c r="G1096" s="1" t="str">
        <f>IFERROR(_xlfn.XLOOKUP($C1096,EuropaL!J:J,EuropaL!K:K),"-")</f>
        <v>-</v>
      </c>
      <c r="H1096" s="1" t="str">
        <f>IFERROR(_xlfn.XLOOKUP($C1096,WC!J:J,WC!K:K),"-")</f>
        <v>-</v>
      </c>
      <c r="I1096" s="1" t="str">
        <f>IFERROR(_xlfn.XLOOKUP($C1096,EURO!J:J,EURO!K:K),"-")</f>
        <v>-</v>
      </c>
      <c r="J1096" s="1" t="str">
        <f>IFERROR(_xlfn.XLOOKUP($C1096,Other!J:J,Other!K:K),"-")</f>
        <v>-</v>
      </c>
      <c r="K1096" s="1" t="str">
        <f>IFERROR(_xlfn.XLOOKUP($C1096,Premier!J:J,Premier!K:K),"-")</f>
        <v>-</v>
      </c>
      <c r="L1096" s="1" t="str">
        <f>IFERROR(_xlfn.XLOOKUP($C1096,LaLiga!K:K,LaLiga!L:L),"-")</f>
        <v>-</v>
      </c>
      <c r="M1096" s="1" t="str">
        <f>IFERROR(_xlfn.XLOOKUP($C1096,SerieA!J:J,SerieA!K:K),"-")</f>
        <v>-</v>
      </c>
    </row>
    <row r="1097" spans="1:13" x14ac:dyDescent="0.35">
      <c r="A1097" s="3">
        <f t="shared" si="64"/>
        <v>46363</v>
      </c>
      <c r="B1097" s="5">
        <f t="shared" si="62"/>
        <v>1</v>
      </c>
      <c r="C1097" s="9">
        <f t="shared" si="65"/>
        <v>1096</v>
      </c>
      <c r="D1097" s="6" t="str" cm="1">
        <f t="array" ref="D1097">IFERROR(INDEX(F1097:M1097, MATCH(TRUE, F1097:M1097&lt;&gt;"-",0)),"")</f>
        <v/>
      </c>
      <c r="E1097" s="6" t="str">
        <f t="shared" si="63"/>
        <v/>
      </c>
      <c r="F1097" s="1" t="str">
        <f>IFERROR(_xlfn.XLOOKUP(C1097,Champions!J:J,Champions!K:K),"-")</f>
        <v>-</v>
      </c>
      <c r="G1097" s="1" t="str">
        <f>IFERROR(_xlfn.XLOOKUP($C1097,EuropaL!J:J,EuropaL!K:K),"-")</f>
        <v>-</v>
      </c>
      <c r="H1097" s="1" t="str">
        <f>IFERROR(_xlfn.XLOOKUP($C1097,WC!J:J,WC!K:K),"-")</f>
        <v>-</v>
      </c>
      <c r="I1097" s="1" t="str">
        <f>IFERROR(_xlfn.XLOOKUP($C1097,EURO!J:J,EURO!K:K),"-")</f>
        <v>-</v>
      </c>
      <c r="J1097" s="1" t="str">
        <f>IFERROR(_xlfn.XLOOKUP($C1097,Other!J:J,Other!K:K),"-")</f>
        <v>-</v>
      </c>
      <c r="K1097" s="1" t="str">
        <f>IFERROR(_xlfn.XLOOKUP($C1097,Premier!J:J,Premier!K:K),"-")</f>
        <v>-</v>
      </c>
      <c r="L1097" s="1" t="str">
        <f>IFERROR(_xlfn.XLOOKUP($C1097,LaLiga!K:K,LaLiga!L:L),"-")</f>
        <v>-</v>
      </c>
      <c r="M1097" s="1" t="str">
        <f>IFERROR(_xlfn.XLOOKUP($C1097,SerieA!J:J,SerieA!K:K),"-")</f>
        <v>-</v>
      </c>
    </row>
    <row r="1098" spans="1:13" x14ac:dyDescent="0.35">
      <c r="A1098" s="3">
        <f t="shared" si="64"/>
        <v>46364</v>
      </c>
      <c r="B1098" s="5">
        <f t="shared" si="62"/>
        <v>2</v>
      </c>
      <c r="C1098" s="9">
        <f t="shared" si="65"/>
        <v>1097</v>
      </c>
      <c r="D1098" s="6" t="str" cm="1">
        <f t="array" ref="D1098">IFERROR(INDEX(F1098:M1098, MATCH(TRUE, F1098:M1098&lt;&gt;"-",0)),"")</f>
        <v/>
      </c>
      <c r="E1098" s="6" t="str">
        <f t="shared" si="63"/>
        <v/>
      </c>
      <c r="F1098" s="1" t="str">
        <f>IFERROR(_xlfn.XLOOKUP(C1098,Champions!J:J,Champions!K:K),"-")</f>
        <v>-</v>
      </c>
      <c r="G1098" s="1" t="str">
        <f>IFERROR(_xlfn.XLOOKUP($C1098,EuropaL!J:J,EuropaL!K:K),"-")</f>
        <v>-</v>
      </c>
      <c r="H1098" s="1" t="str">
        <f>IFERROR(_xlfn.XLOOKUP($C1098,WC!J:J,WC!K:K),"-")</f>
        <v>-</v>
      </c>
      <c r="I1098" s="1" t="str">
        <f>IFERROR(_xlfn.XLOOKUP($C1098,EURO!J:J,EURO!K:K),"-")</f>
        <v>-</v>
      </c>
      <c r="J1098" s="1" t="str">
        <f>IFERROR(_xlfn.XLOOKUP($C1098,Other!J:J,Other!K:K),"-")</f>
        <v>-</v>
      </c>
      <c r="K1098" s="1" t="str">
        <f>IFERROR(_xlfn.XLOOKUP($C1098,Premier!J:J,Premier!K:K),"-")</f>
        <v>-</v>
      </c>
      <c r="L1098" s="1" t="str">
        <f>IFERROR(_xlfn.XLOOKUP($C1098,LaLiga!K:K,LaLiga!L:L),"-")</f>
        <v>-</v>
      </c>
      <c r="M1098" s="1" t="str">
        <f>IFERROR(_xlfn.XLOOKUP($C1098,SerieA!J:J,SerieA!K:K),"-")</f>
        <v>-</v>
      </c>
    </row>
    <row r="1099" spans="1:13" x14ac:dyDescent="0.35">
      <c r="A1099" s="3">
        <f t="shared" si="64"/>
        <v>46365</v>
      </c>
      <c r="B1099" s="5">
        <f t="shared" si="62"/>
        <v>3</v>
      </c>
      <c r="C1099" s="9">
        <f t="shared" si="65"/>
        <v>1098</v>
      </c>
      <c r="D1099" s="6" t="str" cm="1">
        <f t="array" ref="D1099">IFERROR(INDEX(F1099:M1099, MATCH(TRUE, F1099:M1099&lt;&gt;"-",0)),"")</f>
        <v/>
      </c>
      <c r="E1099" s="6" t="str">
        <f t="shared" si="63"/>
        <v/>
      </c>
      <c r="F1099" s="1" t="str">
        <f>IFERROR(_xlfn.XLOOKUP(C1099,Champions!J:J,Champions!K:K),"-")</f>
        <v>-</v>
      </c>
      <c r="G1099" s="1" t="str">
        <f>IFERROR(_xlfn.XLOOKUP($C1099,EuropaL!J:J,EuropaL!K:K),"-")</f>
        <v>-</v>
      </c>
      <c r="H1099" s="1" t="str">
        <f>IFERROR(_xlfn.XLOOKUP($C1099,WC!J:J,WC!K:K),"-")</f>
        <v>-</v>
      </c>
      <c r="I1099" s="1" t="str">
        <f>IFERROR(_xlfn.XLOOKUP($C1099,EURO!J:J,EURO!K:K),"-")</f>
        <v>-</v>
      </c>
      <c r="J1099" s="1" t="str">
        <f>IFERROR(_xlfn.XLOOKUP($C1099,Other!J:J,Other!K:K),"-")</f>
        <v>-</v>
      </c>
      <c r="K1099" s="1" t="str">
        <f>IFERROR(_xlfn.XLOOKUP($C1099,Premier!J:J,Premier!K:K),"-")</f>
        <v>-</v>
      </c>
      <c r="L1099" s="1" t="str">
        <f>IFERROR(_xlfn.XLOOKUP($C1099,LaLiga!K:K,LaLiga!L:L),"-")</f>
        <v>-</v>
      </c>
      <c r="M1099" s="1" t="str">
        <f>IFERROR(_xlfn.XLOOKUP($C1099,SerieA!J:J,SerieA!K:K),"-")</f>
        <v>-</v>
      </c>
    </row>
    <row r="1100" spans="1:13" x14ac:dyDescent="0.35">
      <c r="A1100" s="3">
        <f t="shared" si="64"/>
        <v>46366</v>
      </c>
      <c r="B1100" s="5">
        <f t="shared" si="62"/>
        <v>4</v>
      </c>
      <c r="C1100" s="9">
        <f t="shared" si="65"/>
        <v>1099</v>
      </c>
      <c r="D1100" s="6" t="str" cm="1">
        <f t="array" ref="D1100">IFERROR(INDEX(F1100:M1100, MATCH(TRUE, F1100:M1100&lt;&gt;"-",0)),"")</f>
        <v/>
      </c>
      <c r="E1100" s="6" t="str">
        <f t="shared" si="63"/>
        <v/>
      </c>
      <c r="F1100" s="1" t="str">
        <f>IFERROR(_xlfn.XLOOKUP(C1100,Champions!J:J,Champions!K:K),"-")</f>
        <v>-</v>
      </c>
      <c r="G1100" s="1" t="str">
        <f>IFERROR(_xlfn.XLOOKUP($C1100,EuropaL!J:J,EuropaL!K:K),"-")</f>
        <v>-</v>
      </c>
      <c r="H1100" s="1" t="str">
        <f>IFERROR(_xlfn.XLOOKUP($C1100,WC!J:J,WC!K:K),"-")</f>
        <v>-</v>
      </c>
      <c r="I1100" s="1" t="str">
        <f>IFERROR(_xlfn.XLOOKUP($C1100,EURO!J:J,EURO!K:K),"-")</f>
        <v>-</v>
      </c>
      <c r="J1100" s="1" t="str">
        <f>IFERROR(_xlfn.XLOOKUP($C1100,Other!J:J,Other!K:K),"-")</f>
        <v>-</v>
      </c>
      <c r="K1100" s="1" t="str">
        <f>IFERROR(_xlfn.XLOOKUP($C1100,Premier!J:J,Premier!K:K),"-")</f>
        <v>-</v>
      </c>
      <c r="L1100" s="1" t="str">
        <f>IFERROR(_xlfn.XLOOKUP($C1100,LaLiga!K:K,LaLiga!L:L),"-")</f>
        <v>-</v>
      </c>
      <c r="M1100" s="1" t="str">
        <f>IFERROR(_xlfn.XLOOKUP($C1100,SerieA!J:J,SerieA!K:K),"-")</f>
        <v>-</v>
      </c>
    </row>
    <row r="1101" spans="1:13" x14ac:dyDescent="0.35">
      <c r="A1101" s="3">
        <f t="shared" si="64"/>
        <v>46367</v>
      </c>
      <c r="B1101" s="5">
        <f t="shared" si="62"/>
        <v>5</v>
      </c>
      <c r="C1101" s="9">
        <f t="shared" si="65"/>
        <v>1100</v>
      </c>
      <c r="D1101" s="6" t="str" cm="1">
        <f t="array" ref="D1101">IFERROR(INDEX(F1101:M1101, MATCH(TRUE, F1101:M1101&lt;&gt;"-",0)),"")</f>
        <v/>
      </c>
      <c r="E1101" s="6" t="str">
        <f t="shared" si="63"/>
        <v/>
      </c>
      <c r="F1101" s="1" t="str">
        <f>IFERROR(_xlfn.XLOOKUP(C1101,Champions!J:J,Champions!K:K),"-")</f>
        <v>-</v>
      </c>
      <c r="G1101" s="1" t="str">
        <f>IFERROR(_xlfn.XLOOKUP($C1101,EuropaL!J:J,EuropaL!K:K),"-")</f>
        <v>-</v>
      </c>
      <c r="H1101" s="1" t="str">
        <f>IFERROR(_xlfn.XLOOKUP($C1101,WC!J:J,WC!K:K),"-")</f>
        <v>-</v>
      </c>
      <c r="I1101" s="1" t="str">
        <f>IFERROR(_xlfn.XLOOKUP($C1101,EURO!J:J,EURO!K:K),"-")</f>
        <v>-</v>
      </c>
      <c r="J1101" s="1" t="str">
        <f>IFERROR(_xlfn.XLOOKUP($C1101,Other!J:J,Other!K:K),"-")</f>
        <v>-</v>
      </c>
      <c r="K1101" s="1" t="str">
        <f>IFERROR(_xlfn.XLOOKUP($C1101,Premier!J:J,Premier!K:K),"-")</f>
        <v>-</v>
      </c>
      <c r="L1101" s="1" t="str">
        <f>IFERROR(_xlfn.XLOOKUP($C1101,LaLiga!K:K,LaLiga!L:L),"-")</f>
        <v>-</v>
      </c>
      <c r="M1101" s="1" t="str">
        <f>IFERROR(_xlfn.XLOOKUP($C1101,SerieA!J:J,SerieA!K:K),"-")</f>
        <v>-</v>
      </c>
    </row>
  </sheetData>
  <autoFilter ref="A1:M366" xr:uid="{05CABCA0-21A6-4691-9D24-D91973675733}"/>
  <conditionalFormatting sqref="C2:C1101">
    <cfRule type="expression" dxfId="72" priority="5">
      <formula>$D2=""</formula>
    </cfRule>
  </conditionalFormatting>
  <conditionalFormatting sqref="D1:E1048576">
    <cfRule type="containsText" dxfId="71" priority="2" stopIfTrue="1" operator="containsText" text=":&quot;Other&quot;">
      <formula>NOT(ISERROR(SEARCH(":""Other""",D1)))</formula>
    </cfRule>
    <cfRule type="containsText" dxfId="70" priority="3" stopIfTrue="1" operator="containsText" text=":&quot;EURO&quot;">
      <formula>NOT(ISERROR(SEARCH(":""EURO""",D1)))</formula>
    </cfRule>
    <cfRule type="containsText" dxfId="69" priority="4" stopIfTrue="1" operator="containsText" text=":&quot;World Cup&quot;">
      <formula>NOT(ISERROR(SEARCH(":""World Cup""",D1)))</formula>
    </cfRule>
    <cfRule type="containsText" dxfId="68" priority="7" stopIfTrue="1" operator="containsText" text=":&quot;Champions&quot;">
      <formula>NOT(ISERROR(SEARCH(":""Champions""",D1)))</formula>
    </cfRule>
    <cfRule type="cellIs" dxfId="67" priority="8" stopIfTrue="1" operator="greaterThan">
      <formula>0</formula>
    </cfRule>
  </conditionalFormatting>
  <conditionalFormatting sqref="D2:E1101">
    <cfRule type="cellIs" dxfId="66" priority="6" stopIfTrue="1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80C9-C546-4854-AE6C-41AA842AAA98}">
  <dimension ref="A1:A5"/>
  <sheetViews>
    <sheetView workbookViewId="0">
      <selection sqref="A1:A6"/>
    </sheetView>
  </sheetViews>
  <sheetFormatPr defaultRowHeight="15" x14ac:dyDescent="0.35"/>
  <sheetData>
    <row r="1" spans="1:1" x14ac:dyDescent="0.35">
      <c r="A1" t="s">
        <v>1584</v>
      </c>
    </row>
    <row r="2" spans="1:1" x14ac:dyDescent="0.35">
      <c r="A2" t="s">
        <v>1585</v>
      </c>
    </row>
    <row r="3" spans="1:1" x14ac:dyDescent="0.35">
      <c r="A3" t="s">
        <v>1586</v>
      </c>
    </row>
    <row r="4" spans="1:1" x14ac:dyDescent="0.35">
      <c r="A4" t="s">
        <v>1587</v>
      </c>
    </row>
    <row r="5" spans="1:1" x14ac:dyDescent="0.35">
      <c r="A5" t="s">
        <v>1588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AD1B-ED7F-42F7-AB7A-C07CFAC1D8BA}">
  <sheetPr codeName="Sheet4">
    <tabColor theme="7" tint="0.79998168889431442"/>
  </sheetPr>
  <dimension ref="A1:K521"/>
  <sheetViews>
    <sheetView showGridLines="0" tabSelected="1" topLeftCell="A22" zoomScale="85" zoomScaleNormal="85" workbookViewId="0">
      <selection activeCell="F32" sqref="F32"/>
    </sheetView>
  </sheetViews>
  <sheetFormatPr defaultRowHeight="13.8" x14ac:dyDescent="0.3"/>
  <cols>
    <col min="1" max="1" width="9.109375" style="11" customWidth="1"/>
    <col min="2" max="2" width="16.44140625" style="12" customWidth="1"/>
    <col min="3" max="3" width="11.44140625" style="13" customWidth="1"/>
    <col min="4" max="4" width="11.44140625" style="12" customWidth="1"/>
    <col min="5" max="5" width="8.88671875" style="12"/>
    <col min="6" max="6" width="16.33203125" style="32" customWidth="1"/>
    <col min="7" max="8" width="16.33203125" style="12" customWidth="1"/>
    <col min="9" max="9" width="20.109375" style="12" bestFit="1" customWidth="1"/>
    <col min="10" max="16384" width="8.88671875" style="12"/>
  </cols>
  <sheetData>
    <row r="1" spans="1:11" x14ac:dyDescent="0.3">
      <c r="A1" s="11" t="s">
        <v>99</v>
      </c>
      <c r="B1" s="12">
        <f>EURO!B1</f>
        <v>570</v>
      </c>
    </row>
    <row r="3" spans="1:11" x14ac:dyDescent="0.3">
      <c r="A3" s="364">
        <v>2022</v>
      </c>
      <c r="B3" s="365" t="s">
        <v>98</v>
      </c>
      <c r="C3" s="366" t="s">
        <v>124</v>
      </c>
      <c r="D3" s="367" t="s">
        <v>94</v>
      </c>
      <c r="E3" s="67"/>
      <c r="F3" s="12"/>
      <c r="G3" s="14" t="s">
        <v>42</v>
      </c>
      <c r="H3" s="14" t="s">
        <v>36</v>
      </c>
      <c r="I3" s="31" t="s">
        <v>112</v>
      </c>
      <c r="J3" s="12">
        <v>117</v>
      </c>
      <c r="K3" s="22" t="str">
        <f t="shared" ref="K3:K66" si="0">IF(A3&gt;0,"[{"&amp;"order:"&amp;CHAR(34)&amp;J3&amp;CHAR(34)&amp;",result:"&amp;CHAR(34)&amp;B4&amp;CHAR(34)&amp;",playerday:"&amp;CHAR(34)&amp;B6&amp;CHAR(34)&amp;",year:"&amp;CHAR(34)&amp;A3&amp;CHAR(34)&amp;", category:" &amp; CHAR(34) &amp;$A$1&amp;CHAR(34)&amp;",prow:["&amp;CHAR(34)&amp;F4&amp;CHAR(34)&amp;","&amp;CHAR(34)&amp;F5&amp;CHAR(34)&amp;","&amp;CHAR(34)&amp;F6&amp;CHAR(34)&amp;"], pcolumn: ["&amp;CHAR(34)&amp;G3&amp;CHAR(34)&amp;","&amp;CHAR(34)&amp;H3&amp;CHAR(34)&amp;","&amp;CHAR(34)&amp;I3&amp;CHAR(34)&amp;"]"&amp;",ylink:"&amp;CHAR(34)&amp;B5&amp;CHAR(34)&amp;"}"&amp;"],","")</f>
        <v>[{order:"117",result:"France 3-3 Argentina",playerday:"Kylian Mbappé",year:"2022", category:"World Cup",prow:["Played WC 2022","WC01","Barcelona"], pcolumn: ["ARG","FRA","ParisSG"],ylink:"https://youtu.be/zhEWqfP6V_w"}],</v>
      </c>
    </row>
    <row r="4" spans="1:11" x14ac:dyDescent="0.3">
      <c r="A4" s="368"/>
      <c r="B4" s="369" t="str">
        <f>_xlfn.CONCAT(B3," ",C3," ",D3)</f>
        <v>France 3-3 Argentina</v>
      </c>
      <c r="C4" s="370"/>
      <c r="D4" s="371"/>
      <c r="E4" s="67"/>
      <c r="F4" s="16" t="s">
        <v>41</v>
      </c>
      <c r="G4" s="144"/>
      <c r="H4" s="144"/>
      <c r="I4" s="144"/>
      <c r="K4" s="22" t="str">
        <f t="shared" si="0"/>
        <v/>
      </c>
    </row>
    <row r="5" spans="1:11" x14ac:dyDescent="0.3">
      <c r="A5" s="368"/>
      <c r="B5" s="369" t="s">
        <v>165</v>
      </c>
      <c r="C5" s="370"/>
      <c r="D5" s="371"/>
      <c r="E5" s="67"/>
      <c r="F5" s="16" t="s">
        <v>31</v>
      </c>
      <c r="G5" s="144"/>
      <c r="H5" s="144"/>
      <c r="I5" s="144"/>
      <c r="K5" s="22" t="str">
        <f t="shared" si="0"/>
        <v/>
      </c>
    </row>
    <row r="6" spans="1:11" x14ac:dyDescent="0.3">
      <c r="A6" s="372"/>
      <c r="B6" s="373" t="s">
        <v>949</v>
      </c>
      <c r="C6" s="374"/>
      <c r="D6" s="375"/>
      <c r="E6" s="67"/>
      <c r="F6" s="16" t="s">
        <v>7</v>
      </c>
      <c r="G6" s="144"/>
      <c r="H6" s="144"/>
      <c r="I6" s="144"/>
      <c r="K6" s="22" t="str">
        <f t="shared" si="0"/>
        <v/>
      </c>
    </row>
    <row r="7" spans="1:11" x14ac:dyDescent="0.3">
      <c r="A7" s="67"/>
      <c r="B7" s="32"/>
      <c r="C7" s="33"/>
      <c r="D7" s="32"/>
      <c r="E7" s="67"/>
      <c r="F7" s="22"/>
      <c r="G7" s="98"/>
      <c r="H7" s="98"/>
      <c r="I7" s="98"/>
      <c r="K7" s="22" t="str">
        <f t="shared" si="0"/>
        <v/>
      </c>
    </row>
    <row r="8" spans="1:11" x14ac:dyDescent="0.3">
      <c r="A8" s="67"/>
      <c r="B8" s="32"/>
      <c r="C8" s="33"/>
      <c r="D8" s="32"/>
      <c r="E8" s="67"/>
      <c r="F8" s="22"/>
      <c r="G8" s="98"/>
      <c r="H8" s="98"/>
      <c r="I8" s="98"/>
      <c r="K8" s="22" t="str">
        <f t="shared" si="0"/>
        <v/>
      </c>
    </row>
    <row r="9" spans="1:11" x14ac:dyDescent="0.3">
      <c r="A9" s="364">
        <v>2022</v>
      </c>
      <c r="B9" s="365" t="s">
        <v>2</v>
      </c>
      <c r="C9" s="366" t="s">
        <v>141</v>
      </c>
      <c r="D9" s="367" t="s">
        <v>250</v>
      </c>
      <c r="E9" s="67"/>
      <c r="F9" s="12"/>
      <c r="G9" s="14" t="s">
        <v>35</v>
      </c>
      <c r="H9" s="14" t="s">
        <v>105</v>
      </c>
      <c r="I9" s="31" t="s">
        <v>23</v>
      </c>
      <c r="J9" s="12">
        <v>81</v>
      </c>
      <c r="K9" s="22" t="str">
        <f t="shared" si="0"/>
        <v>[{order:"81",result:"Brazil 2-0 Serbia",playerday:"Richarlison",year:"2022", category:"World Cup",prow:["DL","Played WC 2022","DF"], pcolumn: ["BRA","SRB","Tottenham"],ylink:"https://www.youtube.com/watch?v=kL0IkvLrQLM"}],</v>
      </c>
    </row>
    <row r="10" spans="1:11" x14ac:dyDescent="0.3">
      <c r="A10" s="368"/>
      <c r="B10" s="369" t="str">
        <f>_xlfn.CONCAT(B9," ",C9," ",D9)</f>
        <v>Brazil 2-0 Serbia</v>
      </c>
      <c r="C10" s="370"/>
      <c r="D10" s="371"/>
      <c r="E10" s="67"/>
      <c r="F10" s="16" t="s">
        <v>47</v>
      </c>
      <c r="G10" s="144"/>
      <c r="H10" s="144"/>
      <c r="I10" s="144"/>
      <c r="K10" s="22" t="str">
        <f t="shared" si="0"/>
        <v/>
      </c>
    </row>
    <row r="11" spans="1:11" x14ac:dyDescent="0.3">
      <c r="A11" s="368"/>
      <c r="B11" s="369" t="s">
        <v>251</v>
      </c>
      <c r="C11" s="370"/>
      <c r="D11" s="371"/>
      <c r="E11" s="67"/>
      <c r="F11" s="16" t="s">
        <v>41</v>
      </c>
      <c r="G11" s="144"/>
      <c r="H11" s="144"/>
      <c r="I11" s="144"/>
      <c r="K11" s="22" t="str">
        <f t="shared" si="0"/>
        <v/>
      </c>
    </row>
    <row r="12" spans="1:11" x14ac:dyDescent="0.3">
      <c r="A12" s="372"/>
      <c r="B12" s="373" t="s">
        <v>980</v>
      </c>
      <c r="C12" s="374"/>
      <c r="D12" s="375"/>
      <c r="E12" s="67"/>
      <c r="F12" s="16" t="s">
        <v>52</v>
      </c>
      <c r="G12" s="144"/>
      <c r="H12" s="144"/>
      <c r="I12" s="144"/>
      <c r="K12" s="22" t="str">
        <f t="shared" si="0"/>
        <v/>
      </c>
    </row>
    <row r="13" spans="1:11" x14ac:dyDescent="0.3">
      <c r="A13" s="67"/>
      <c r="B13" s="32"/>
      <c r="C13" s="33"/>
      <c r="D13" s="32"/>
      <c r="E13" s="67"/>
      <c r="F13" s="22"/>
      <c r="G13" s="98"/>
      <c r="H13" s="98"/>
      <c r="I13" s="98"/>
      <c r="K13" s="22" t="str">
        <f t="shared" si="0"/>
        <v/>
      </c>
    </row>
    <row r="14" spans="1:11" x14ac:dyDescent="0.3">
      <c r="A14" s="67"/>
      <c r="B14" s="32"/>
      <c r="C14" s="33"/>
      <c r="D14" s="32"/>
      <c r="E14" s="67"/>
      <c r="F14" s="22"/>
      <c r="G14" s="98"/>
      <c r="H14" s="98"/>
      <c r="I14" s="98"/>
      <c r="K14" s="22" t="str">
        <f t="shared" si="0"/>
        <v/>
      </c>
    </row>
    <row r="15" spans="1:11" x14ac:dyDescent="0.3">
      <c r="A15" s="364">
        <v>2022</v>
      </c>
      <c r="B15" s="365" t="s">
        <v>136</v>
      </c>
      <c r="C15" s="366" t="s">
        <v>118</v>
      </c>
      <c r="D15" s="367" t="s">
        <v>62</v>
      </c>
      <c r="E15" s="67"/>
      <c r="F15" s="12"/>
      <c r="G15" s="14" t="s">
        <v>232</v>
      </c>
      <c r="H15" s="14" t="s">
        <v>40</v>
      </c>
      <c r="I15" s="31" t="s">
        <v>60</v>
      </c>
      <c r="J15" s="12">
        <v>105</v>
      </c>
      <c r="K15" s="22" t="str">
        <f t="shared" si="0"/>
        <v>[{order:"105",result:"Japan 2-1 Spain",playerday:"Ritsu Doan",year:"2022", category:"World Cup",prow:["Played WC 2022","DL","CC"], pcolumn: ["JPN","ESP","GER"],ylink:"https://www.youtube.com/watch?v=91eoGiLSCgY"}],</v>
      </c>
    </row>
    <row r="16" spans="1:11" x14ac:dyDescent="0.3">
      <c r="A16" s="368"/>
      <c r="B16" s="369" t="str">
        <f>_xlfn.CONCAT(B15," ",C15," ",D15)</f>
        <v>Japan 2-1 Spain</v>
      </c>
      <c r="C16" s="370"/>
      <c r="D16" s="371"/>
      <c r="E16" s="67"/>
      <c r="F16" s="16" t="s">
        <v>41</v>
      </c>
      <c r="G16" s="144"/>
      <c r="H16" s="144"/>
      <c r="I16" s="144"/>
      <c r="K16" s="22" t="str">
        <f t="shared" si="0"/>
        <v/>
      </c>
    </row>
    <row r="17" spans="1:11" x14ac:dyDescent="0.3">
      <c r="A17" s="368"/>
      <c r="B17" s="369" t="s">
        <v>279</v>
      </c>
      <c r="C17" s="370"/>
      <c r="D17" s="371"/>
      <c r="E17" s="67"/>
      <c r="F17" s="16" t="s">
        <v>47</v>
      </c>
      <c r="G17" s="144"/>
      <c r="H17" s="144"/>
      <c r="I17" s="144"/>
      <c r="K17" s="22" t="str">
        <f t="shared" si="0"/>
        <v/>
      </c>
    </row>
    <row r="18" spans="1:11" x14ac:dyDescent="0.3">
      <c r="A18" s="372"/>
      <c r="B18" s="373" t="s">
        <v>1307</v>
      </c>
      <c r="C18" s="374"/>
      <c r="D18" s="375"/>
      <c r="E18" s="67"/>
      <c r="F18" s="16" t="s">
        <v>33</v>
      </c>
      <c r="G18" s="144"/>
      <c r="H18" s="144"/>
      <c r="I18" s="144"/>
      <c r="K18" s="22" t="str">
        <f t="shared" si="0"/>
        <v/>
      </c>
    </row>
    <row r="19" spans="1:11" x14ac:dyDescent="0.3">
      <c r="A19" s="67"/>
      <c r="B19" s="32"/>
      <c r="C19" s="33"/>
      <c r="D19" s="32"/>
      <c r="E19" s="67"/>
      <c r="F19" s="22"/>
      <c r="G19" s="98"/>
      <c r="H19" s="98"/>
      <c r="I19" s="98"/>
      <c r="K19" s="22" t="str">
        <f t="shared" si="0"/>
        <v/>
      </c>
    </row>
    <row r="20" spans="1:11" x14ac:dyDescent="0.3">
      <c r="A20" s="67"/>
      <c r="B20" s="32"/>
      <c r="C20" s="33"/>
      <c r="D20" s="32"/>
      <c r="E20" s="67"/>
      <c r="F20" s="22"/>
      <c r="G20" s="98"/>
      <c r="H20" s="98"/>
      <c r="I20" s="98"/>
      <c r="K20" s="22" t="str">
        <f t="shared" si="0"/>
        <v/>
      </c>
    </row>
    <row r="21" spans="1:11" x14ac:dyDescent="0.3">
      <c r="A21" s="364">
        <v>2022</v>
      </c>
      <c r="B21" s="365" t="s">
        <v>95</v>
      </c>
      <c r="C21" s="366" t="s">
        <v>85</v>
      </c>
      <c r="D21" s="367" t="s">
        <v>2</v>
      </c>
      <c r="E21" s="67"/>
      <c r="F21" s="12"/>
      <c r="G21" s="14" t="s">
        <v>64</v>
      </c>
      <c r="H21" s="14" t="s">
        <v>35</v>
      </c>
      <c r="I21" s="31" t="s">
        <v>34</v>
      </c>
      <c r="J21" s="12">
        <v>151</v>
      </c>
      <c r="K21" s="22" t="str">
        <f t="shared" si="0"/>
        <v>[{order:"151",result:"Croatia 1-1 Brazil",playerday:"Dominik Livaković",year:"2022", category:"World Cup",prow:["Played WC 2022","DL","PO"], pcolumn: ["CRO","BRA","ChampionsWin"],ylink:"https://www.youtube.com/watch?v=wnfiXhNVudk"}],</v>
      </c>
    </row>
    <row r="22" spans="1:11" x14ac:dyDescent="0.3">
      <c r="A22" s="368"/>
      <c r="B22" s="369" t="str">
        <f>_xlfn.CONCAT(B21," ",C21," ",D21)</f>
        <v>Croatia 1-1 Brazil</v>
      </c>
      <c r="C22" s="370"/>
      <c r="D22" s="371"/>
      <c r="E22" s="67"/>
      <c r="F22" s="16" t="s">
        <v>41</v>
      </c>
      <c r="G22" s="144"/>
      <c r="H22" s="144"/>
      <c r="I22" s="144"/>
      <c r="K22" s="22" t="str">
        <f t="shared" si="0"/>
        <v/>
      </c>
    </row>
    <row r="23" spans="1:11" x14ac:dyDescent="0.3">
      <c r="A23" s="368"/>
      <c r="B23" s="369" t="s">
        <v>393</v>
      </c>
      <c r="C23" s="370"/>
      <c r="D23" s="371"/>
      <c r="E23" s="67"/>
      <c r="F23" s="16" t="s">
        <v>47</v>
      </c>
      <c r="G23" s="144"/>
      <c r="H23" s="144"/>
      <c r="I23" s="144"/>
      <c r="K23" s="22" t="str">
        <f t="shared" si="0"/>
        <v/>
      </c>
    </row>
    <row r="24" spans="1:11" x14ac:dyDescent="0.3">
      <c r="A24" s="372"/>
      <c r="B24" s="373" t="s">
        <v>1306</v>
      </c>
      <c r="C24" s="374"/>
      <c r="D24" s="375"/>
      <c r="E24" s="67"/>
      <c r="F24" s="16" t="s">
        <v>38</v>
      </c>
      <c r="G24" s="144"/>
      <c r="H24" s="144"/>
      <c r="I24" s="144"/>
      <c r="K24" s="22" t="str">
        <f t="shared" si="0"/>
        <v/>
      </c>
    </row>
    <row r="25" spans="1:11" x14ac:dyDescent="0.3">
      <c r="A25" s="67"/>
      <c r="B25" s="32"/>
      <c r="C25" s="33"/>
      <c r="D25" s="32"/>
      <c r="E25" s="67"/>
      <c r="F25" s="22"/>
      <c r="G25" s="98"/>
      <c r="H25" s="98"/>
      <c r="I25" s="98"/>
      <c r="K25" s="22" t="str">
        <f t="shared" si="0"/>
        <v/>
      </c>
    </row>
    <row r="26" spans="1:11" x14ac:dyDescent="0.3">
      <c r="A26" s="67"/>
      <c r="B26" s="32"/>
      <c r="C26" s="33"/>
      <c r="D26" s="32"/>
      <c r="E26" s="67"/>
      <c r="F26" s="22"/>
      <c r="G26" s="98"/>
      <c r="H26" s="98"/>
      <c r="I26" s="98"/>
      <c r="K26" s="22" t="str">
        <f t="shared" si="0"/>
        <v/>
      </c>
    </row>
    <row r="27" spans="1:11" x14ac:dyDescent="0.3">
      <c r="A27" s="364">
        <v>2022</v>
      </c>
      <c r="B27" s="365" t="s">
        <v>242</v>
      </c>
      <c r="C27" s="366" t="s">
        <v>85</v>
      </c>
      <c r="D27" s="367" t="s">
        <v>148</v>
      </c>
      <c r="E27" s="67"/>
      <c r="F27" s="12"/>
      <c r="G27" s="14" t="s">
        <v>242</v>
      </c>
      <c r="H27" s="14" t="s">
        <v>149</v>
      </c>
      <c r="I27" s="31" t="s">
        <v>34</v>
      </c>
      <c r="J27" s="12">
        <v>305</v>
      </c>
      <c r="K27" s="22" t="str">
        <f t="shared" si="0"/>
        <v>[{order:"305",result:"USA 1-1 Wales",playerday:"Gareth Bale",year:"2022", category:"World Cup",prow:["Played WC 2022","CC","DL"], pcolumn: ["USA","WAL","ChampionsWin"],ylink:"https://www.youtube.com/watch?v=5PTZIJ6h9sc"}],</v>
      </c>
    </row>
    <row r="28" spans="1:11" x14ac:dyDescent="0.3">
      <c r="A28" s="368"/>
      <c r="B28" s="369" t="str">
        <f>_xlfn.CONCAT(B27," ",C27," ",D27)</f>
        <v>USA 1-1 Wales</v>
      </c>
      <c r="C28" s="370"/>
      <c r="D28" s="371"/>
      <c r="E28" s="67"/>
      <c r="F28" s="16" t="s">
        <v>41</v>
      </c>
      <c r="G28" s="144"/>
      <c r="H28" s="144"/>
      <c r="I28" s="144"/>
      <c r="K28" s="22" t="str">
        <f t="shared" si="0"/>
        <v/>
      </c>
    </row>
    <row r="29" spans="1:11" x14ac:dyDescent="0.3">
      <c r="A29" s="368"/>
      <c r="B29" s="369" t="s">
        <v>585</v>
      </c>
      <c r="C29" s="370"/>
      <c r="D29" s="371"/>
      <c r="E29" s="67"/>
      <c r="F29" s="16" t="s">
        <v>33</v>
      </c>
      <c r="G29" s="144"/>
      <c r="H29" s="144"/>
      <c r="I29" s="144"/>
      <c r="K29" s="22" t="str">
        <f t="shared" si="0"/>
        <v/>
      </c>
    </row>
    <row r="30" spans="1:11" x14ac:dyDescent="0.3">
      <c r="A30" s="372"/>
      <c r="B30" s="373" t="s">
        <v>939</v>
      </c>
      <c r="C30" s="374"/>
      <c r="D30" s="375"/>
      <c r="E30" s="67"/>
      <c r="F30" s="16" t="s">
        <v>47</v>
      </c>
      <c r="G30" s="144"/>
      <c r="H30" s="144"/>
      <c r="I30" s="144"/>
      <c r="K30" s="22" t="str">
        <f t="shared" si="0"/>
        <v/>
      </c>
    </row>
    <row r="31" spans="1:11" x14ac:dyDescent="0.3">
      <c r="A31" s="67"/>
      <c r="B31" s="32"/>
      <c r="C31" s="33"/>
      <c r="D31" s="32"/>
      <c r="E31" s="67"/>
      <c r="F31" s="22"/>
      <c r="G31" s="98"/>
      <c r="H31" s="98"/>
      <c r="I31" s="98"/>
      <c r="K31" s="22" t="str">
        <f t="shared" si="0"/>
        <v/>
      </c>
    </row>
    <row r="32" spans="1:11" x14ac:dyDescent="0.3">
      <c r="A32" s="67"/>
      <c r="B32" s="32"/>
      <c r="C32" s="33"/>
      <c r="D32" s="32"/>
      <c r="E32" s="67"/>
      <c r="F32" s="22"/>
      <c r="G32" s="98"/>
      <c r="H32" s="98"/>
      <c r="I32" s="98"/>
      <c r="K32" s="22" t="str">
        <f t="shared" si="0"/>
        <v/>
      </c>
    </row>
    <row r="33" spans="1:11" x14ac:dyDescent="0.3">
      <c r="A33" s="364">
        <v>2022</v>
      </c>
      <c r="B33" s="365" t="s">
        <v>148</v>
      </c>
      <c r="C33" s="366" t="s">
        <v>118</v>
      </c>
      <c r="D33" s="367" t="s">
        <v>724</v>
      </c>
      <c r="E33" s="67"/>
      <c r="F33" s="12"/>
      <c r="G33" s="14" t="s">
        <v>149</v>
      </c>
      <c r="H33" s="14" t="s">
        <v>296</v>
      </c>
      <c r="I33" s="31" t="s">
        <v>23</v>
      </c>
      <c r="J33" s="12">
        <v>375</v>
      </c>
      <c r="K33" s="22" t="str">
        <f t="shared" si="0"/>
        <v>[{order:"375",result:"Wales 2-1 Austria",playerday:"Gareth Bale",year:"2022", category:"World Cup",prow:["DL","CC","DF"], pcolumn: ["WAL","AUT","Tottenham"],ylink:"https://www.youtube.com/watch?v=0MRKeUmsm8w"}],</v>
      </c>
    </row>
    <row r="34" spans="1:11" x14ac:dyDescent="0.3">
      <c r="A34" s="368"/>
      <c r="B34" s="369" t="str">
        <f>_xlfn.CONCAT(B33," ",C33," ",D33)</f>
        <v>Wales 2-1 Austria</v>
      </c>
      <c r="C34" s="370"/>
      <c r="D34" s="371"/>
      <c r="E34" s="67"/>
      <c r="F34" s="16" t="s">
        <v>47</v>
      </c>
      <c r="G34" s="144"/>
      <c r="H34" s="144"/>
      <c r="I34" s="144"/>
      <c r="K34" s="22" t="str">
        <f t="shared" si="0"/>
        <v/>
      </c>
    </row>
    <row r="35" spans="1:11" x14ac:dyDescent="0.3">
      <c r="A35" s="368"/>
      <c r="B35" s="369" t="s">
        <v>725</v>
      </c>
      <c r="C35" s="370"/>
      <c r="D35" s="371"/>
      <c r="E35" s="67"/>
      <c r="F35" s="16" t="s">
        <v>33</v>
      </c>
      <c r="G35" s="144"/>
      <c r="H35" s="144"/>
      <c r="I35" s="144"/>
      <c r="K35" s="22" t="str">
        <f t="shared" si="0"/>
        <v/>
      </c>
    </row>
    <row r="36" spans="1:11" x14ac:dyDescent="0.3">
      <c r="A36" s="372"/>
      <c r="B36" s="373" t="s">
        <v>939</v>
      </c>
      <c r="C36" s="374"/>
      <c r="D36" s="375"/>
      <c r="E36" s="67"/>
      <c r="F36" s="16" t="s">
        <v>52</v>
      </c>
      <c r="G36" s="144"/>
      <c r="H36" s="144"/>
      <c r="I36" s="144"/>
      <c r="K36" s="22" t="str">
        <f t="shared" si="0"/>
        <v/>
      </c>
    </row>
    <row r="37" spans="1:11" x14ac:dyDescent="0.3">
      <c r="A37" s="67"/>
      <c r="B37" s="32"/>
      <c r="C37" s="33"/>
      <c r="D37" s="32"/>
      <c r="E37" s="67"/>
      <c r="F37" s="22"/>
      <c r="G37" s="98"/>
      <c r="H37" s="98"/>
      <c r="I37" s="98"/>
      <c r="K37" s="22" t="str">
        <f t="shared" si="0"/>
        <v/>
      </c>
    </row>
    <row r="38" spans="1:11" x14ac:dyDescent="0.3">
      <c r="A38" s="67"/>
      <c r="B38" s="32"/>
      <c r="C38" s="33"/>
      <c r="D38" s="32"/>
      <c r="E38" s="67"/>
      <c r="F38" s="22"/>
      <c r="G38" s="98"/>
      <c r="H38" s="98"/>
      <c r="I38" s="98"/>
      <c r="K38" s="22" t="str">
        <f t="shared" si="0"/>
        <v/>
      </c>
    </row>
    <row r="39" spans="1:11" x14ac:dyDescent="0.3">
      <c r="A39" s="364">
        <v>2022</v>
      </c>
      <c r="B39" s="365" t="s">
        <v>378</v>
      </c>
      <c r="C39" s="366" t="s">
        <v>80</v>
      </c>
      <c r="D39" s="367" t="s">
        <v>62</v>
      </c>
      <c r="E39" s="67"/>
      <c r="F39" s="12"/>
      <c r="G39" s="14" t="s">
        <v>380</v>
      </c>
      <c r="H39" s="14" t="s">
        <v>40</v>
      </c>
      <c r="I39" s="31" t="s">
        <v>48</v>
      </c>
      <c r="J39" s="12">
        <v>163</v>
      </c>
      <c r="K39" s="22" t="str">
        <f t="shared" si="0"/>
        <v>[{order:"163",result:"Morocco 0-0 Spain",playerday:"Achraf Hakimi",year:"2022", category:"World Cup",prow:["Played WC 2022","DF","CC"], pcolumn: ["MAR","ESP","LaLigaWin"],ylink:"https://www.youtube.com/watch?v=NBDAna_qxY8"}],</v>
      </c>
    </row>
    <row r="40" spans="1:11" x14ac:dyDescent="0.3">
      <c r="A40" s="368"/>
      <c r="B40" s="369" t="str">
        <f>_xlfn.CONCAT(B39," ",C39," ",D39)</f>
        <v>Morocco 0-0 Spain</v>
      </c>
      <c r="C40" s="370"/>
      <c r="D40" s="371"/>
      <c r="E40" s="67"/>
      <c r="F40" s="16" t="s">
        <v>41</v>
      </c>
      <c r="G40" s="144"/>
      <c r="H40" s="144"/>
      <c r="I40" s="144"/>
      <c r="K40" s="22" t="str">
        <f t="shared" si="0"/>
        <v/>
      </c>
    </row>
    <row r="41" spans="1:11" x14ac:dyDescent="0.3">
      <c r="A41" s="368"/>
      <c r="B41" s="369" t="s">
        <v>379</v>
      </c>
      <c r="C41" s="370"/>
      <c r="D41" s="371"/>
      <c r="E41" s="67"/>
      <c r="F41" s="16" t="s">
        <v>52</v>
      </c>
      <c r="G41" s="144"/>
      <c r="H41" s="144"/>
      <c r="I41" s="144"/>
      <c r="K41" s="22" t="str">
        <f t="shared" si="0"/>
        <v/>
      </c>
    </row>
    <row r="42" spans="1:11" x14ac:dyDescent="0.3">
      <c r="A42" s="372"/>
      <c r="B42" s="373" t="s">
        <v>1034</v>
      </c>
      <c r="C42" s="374"/>
      <c r="D42" s="375"/>
      <c r="E42" s="67"/>
      <c r="F42" s="16" t="s">
        <v>33</v>
      </c>
      <c r="G42" s="144"/>
      <c r="H42" s="144"/>
      <c r="I42" s="144"/>
      <c r="K42" s="22" t="str">
        <f t="shared" si="0"/>
        <v/>
      </c>
    </row>
    <row r="43" spans="1:11" x14ac:dyDescent="0.3">
      <c r="A43" s="67"/>
      <c r="B43" s="32"/>
      <c r="C43" s="33"/>
      <c r="D43" s="32"/>
      <c r="E43" s="67"/>
      <c r="F43" s="22"/>
      <c r="G43" s="98"/>
      <c r="H43" s="98"/>
      <c r="I43" s="98"/>
      <c r="K43" s="22" t="str">
        <f t="shared" si="0"/>
        <v/>
      </c>
    </row>
    <row r="44" spans="1:11" x14ac:dyDescent="0.3">
      <c r="A44" s="67"/>
      <c r="B44" s="32"/>
      <c r="C44" s="33"/>
      <c r="D44" s="32"/>
      <c r="E44" s="67"/>
      <c r="F44" s="22"/>
      <c r="G44" s="98"/>
      <c r="H44" s="98"/>
      <c r="I44" s="98"/>
      <c r="K44" s="22" t="str">
        <f t="shared" si="0"/>
        <v/>
      </c>
    </row>
    <row r="45" spans="1:11" x14ac:dyDescent="0.3">
      <c r="A45" s="364">
        <v>2022</v>
      </c>
      <c r="B45" s="365" t="s">
        <v>378</v>
      </c>
      <c r="C45" s="366" t="s">
        <v>83</v>
      </c>
      <c r="D45" s="367" t="s">
        <v>19</v>
      </c>
      <c r="E45" s="67"/>
      <c r="F45" s="12"/>
      <c r="G45" s="14" t="s">
        <v>380</v>
      </c>
      <c r="H45" s="14" t="s">
        <v>58</v>
      </c>
      <c r="I45" s="31" t="s">
        <v>69</v>
      </c>
      <c r="J45" s="12">
        <v>140</v>
      </c>
      <c r="K45" s="22" t="str">
        <f t="shared" si="0"/>
        <v>[{order:"140",result:"Morocco 1-0 Portugal",playerday:"Youssef En-Nesyri",year:"2022", category:"World Cup",prow:["Played WC 2022","DL","CC"], pcolumn: ["MAR","POR","Sevilla"],ylink:"https://www.youtube.com/watch?v=M766FGsv5do"}],</v>
      </c>
    </row>
    <row r="46" spans="1:11" x14ac:dyDescent="0.3">
      <c r="A46" s="368"/>
      <c r="B46" s="369" t="str">
        <f>_xlfn.CONCAT(B45," ",C45," ",D45)</f>
        <v>Morocco 1-0 Portugal</v>
      </c>
      <c r="C46" s="370"/>
      <c r="D46" s="371"/>
      <c r="E46" s="67"/>
      <c r="F46" s="16" t="s">
        <v>41</v>
      </c>
      <c r="G46" s="144"/>
      <c r="H46" s="144"/>
      <c r="I46" s="144"/>
      <c r="K46" s="22" t="str">
        <f t="shared" si="0"/>
        <v/>
      </c>
    </row>
    <row r="47" spans="1:11" x14ac:dyDescent="0.3">
      <c r="A47" s="368"/>
      <c r="B47" s="369" t="s">
        <v>416</v>
      </c>
      <c r="C47" s="370"/>
      <c r="D47" s="371"/>
      <c r="E47" s="67"/>
      <c r="F47" s="16" t="s">
        <v>47</v>
      </c>
      <c r="G47" s="144"/>
      <c r="H47" s="144"/>
      <c r="I47" s="144"/>
      <c r="K47" s="22" t="str">
        <f t="shared" si="0"/>
        <v/>
      </c>
    </row>
    <row r="48" spans="1:11" x14ac:dyDescent="0.3">
      <c r="A48" s="372"/>
      <c r="B48" s="373" t="s">
        <v>1013</v>
      </c>
      <c r="C48" s="374"/>
      <c r="D48" s="375"/>
      <c r="E48" s="67"/>
      <c r="F48" s="16" t="s">
        <v>33</v>
      </c>
      <c r="G48" s="144"/>
      <c r="H48" s="144"/>
      <c r="I48" s="144"/>
      <c r="K48" s="22" t="str">
        <f t="shared" si="0"/>
        <v/>
      </c>
    </row>
    <row r="49" spans="1:11" x14ac:dyDescent="0.3">
      <c r="A49" s="67"/>
      <c r="B49" s="32"/>
      <c r="C49" s="33"/>
      <c r="D49" s="32"/>
      <c r="E49" s="67"/>
      <c r="F49" s="22"/>
      <c r="G49" s="98"/>
      <c r="H49" s="98"/>
      <c r="I49" s="98"/>
      <c r="K49" s="22" t="str">
        <f t="shared" si="0"/>
        <v/>
      </c>
    </row>
    <row r="50" spans="1:11" x14ac:dyDescent="0.3">
      <c r="A50" s="67"/>
      <c r="B50" s="32"/>
      <c r="C50" s="33"/>
      <c r="D50" s="32"/>
      <c r="E50" s="67"/>
      <c r="F50" s="22"/>
      <c r="G50" s="98"/>
      <c r="H50" s="98"/>
      <c r="I50" s="98"/>
      <c r="K50" s="22" t="str">
        <f t="shared" si="0"/>
        <v/>
      </c>
    </row>
    <row r="51" spans="1:11" x14ac:dyDescent="0.3">
      <c r="A51" s="364">
        <v>2022</v>
      </c>
      <c r="B51" s="365" t="s">
        <v>95</v>
      </c>
      <c r="C51" s="366" t="s">
        <v>129</v>
      </c>
      <c r="D51" s="367" t="s">
        <v>563</v>
      </c>
      <c r="E51" s="67"/>
      <c r="F51" s="12"/>
      <c r="G51" s="14" t="s">
        <v>564</v>
      </c>
      <c r="H51" s="14" t="s">
        <v>64</v>
      </c>
      <c r="I51" s="31" t="s">
        <v>17</v>
      </c>
      <c r="J51" s="12">
        <v>276</v>
      </c>
      <c r="K51" s="22" t="str">
        <f t="shared" si="0"/>
        <v>[{order:"276",result:"Croatia 4-1 Canada",playerday:"Alphonso Davies",year:"2022", category:"World Cup",prow:["DF","CC","Played WC 2022"], pcolumn: ["CAN","CRO","Bayern"],ylink:"https://www.youtube.com/watch?v=zCUGgdWQhRU"}],</v>
      </c>
    </row>
    <row r="52" spans="1:11" x14ac:dyDescent="0.3">
      <c r="A52" s="368"/>
      <c r="B52" s="369" t="str">
        <f>_xlfn.CONCAT(B51," ",C51," ",D51)</f>
        <v>Croatia 4-1 Canada</v>
      </c>
      <c r="C52" s="370"/>
      <c r="D52" s="371"/>
      <c r="E52" s="67"/>
      <c r="F52" s="16" t="s">
        <v>52</v>
      </c>
      <c r="G52" s="144"/>
      <c r="H52" s="144"/>
      <c r="I52" s="144"/>
      <c r="K52" s="22" t="str">
        <f t="shared" si="0"/>
        <v/>
      </c>
    </row>
    <row r="53" spans="1:11" x14ac:dyDescent="0.3">
      <c r="A53" s="368"/>
      <c r="B53" s="369" t="s">
        <v>562</v>
      </c>
      <c r="C53" s="370"/>
      <c r="D53" s="371"/>
      <c r="E53" s="67"/>
      <c r="F53" s="16" t="s">
        <v>33</v>
      </c>
      <c r="G53" s="144"/>
      <c r="H53" s="144"/>
      <c r="I53" s="144"/>
      <c r="K53" s="22" t="str">
        <f t="shared" si="0"/>
        <v/>
      </c>
    </row>
    <row r="54" spans="1:11" x14ac:dyDescent="0.3">
      <c r="A54" s="372"/>
      <c r="B54" s="373" t="s">
        <v>1014</v>
      </c>
      <c r="C54" s="374"/>
      <c r="D54" s="375"/>
      <c r="E54" s="67"/>
      <c r="F54" s="16" t="s">
        <v>41</v>
      </c>
      <c r="G54" s="144"/>
      <c r="H54" s="144"/>
      <c r="I54" s="144"/>
      <c r="K54" s="22" t="str">
        <f t="shared" si="0"/>
        <v/>
      </c>
    </row>
    <row r="55" spans="1:11" x14ac:dyDescent="0.3">
      <c r="A55" s="67"/>
      <c r="B55" s="32"/>
      <c r="C55" s="33"/>
      <c r="D55" s="32"/>
      <c r="E55" s="67"/>
      <c r="F55" s="22"/>
      <c r="G55" s="98"/>
      <c r="H55" s="98"/>
      <c r="I55" s="98"/>
      <c r="K55" s="22" t="str">
        <f t="shared" si="0"/>
        <v/>
      </c>
    </row>
    <row r="56" spans="1:11" x14ac:dyDescent="0.3">
      <c r="A56" s="67"/>
      <c r="B56" s="32"/>
      <c r="C56" s="33"/>
      <c r="D56" s="32"/>
      <c r="E56" s="67"/>
      <c r="F56" s="22"/>
      <c r="G56" s="98"/>
      <c r="H56" s="98"/>
      <c r="I56" s="98"/>
      <c r="K56" s="22" t="str">
        <f t="shared" si="0"/>
        <v/>
      </c>
    </row>
    <row r="57" spans="1:11" x14ac:dyDescent="0.3">
      <c r="A57" s="364">
        <v>2022</v>
      </c>
      <c r="B57" s="365" t="s">
        <v>136</v>
      </c>
      <c r="C57" s="366" t="s">
        <v>85</v>
      </c>
      <c r="D57" s="367" t="s">
        <v>95</v>
      </c>
      <c r="E57" s="67"/>
      <c r="F57" s="12"/>
      <c r="G57" s="14" t="s">
        <v>232</v>
      </c>
      <c r="H57" s="14" t="s">
        <v>64</v>
      </c>
      <c r="I57" s="31" t="s">
        <v>41</v>
      </c>
      <c r="J57" s="12">
        <v>284</v>
      </c>
      <c r="K57" s="22" t="str">
        <f t="shared" si="0"/>
        <v>[{order:"284",result:"Japan 1-1 Croatia",playerday:"Dominik Livaković",year:"2022", category:"World Cup",prow:["CC","DL","PO"], pcolumn: ["JPN","CRO","Played WC 2022"],ylink:"https://www.youtube.com/watch?v=R9Cyde5w0BE"}],</v>
      </c>
    </row>
    <row r="58" spans="1:11" x14ac:dyDescent="0.3">
      <c r="A58" s="368"/>
      <c r="B58" s="369" t="str">
        <f>_xlfn.CONCAT(B57," ",C57," ",D57)</f>
        <v>Japan 1-1 Croatia</v>
      </c>
      <c r="C58" s="370"/>
      <c r="D58" s="371"/>
      <c r="E58" s="67"/>
      <c r="F58" s="16" t="s">
        <v>33</v>
      </c>
      <c r="G58" s="144"/>
      <c r="H58" s="144"/>
      <c r="I58" s="144"/>
      <c r="K58" s="22" t="str">
        <f t="shared" si="0"/>
        <v/>
      </c>
    </row>
    <row r="59" spans="1:11" x14ac:dyDescent="0.3">
      <c r="A59" s="368"/>
      <c r="B59" s="369" t="s">
        <v>568</v>
      </c>
      <c r="C59" s="370"/>
      <c r="D59" s="371"/>
      <c r="E59" s="67"/>
      <c r="F59" s="16" t="s">
        <v>47</v>
      </c>
      <c r="G59" s="144"/>
      <c r="H59" s="144"/>
      <c r="I59" s="144"/>
      <c r="K59" s="22" t="str">
        <f t="shared" si="0"/>
        <v/>
      </c>
    </row>
    <row r="60" spans="1:11" x14ac:dyDescent="0.3">
      <c r="A60" s="372"/>
      <c r="B60" s="373" t="s">
        <v>1306</v>
      </c>
      <c r="C60" s="374"/>
      <c r="D60" s="375"/>
      <c r="E60" s="67"/>
      <c r="F60" s="16" t="s">
        <v>38</v>
      </c>
      <c r="G60" s="144"/>
      <c r="H60" s="144"/>
      <c r="I60" s="144"/>
      <c r="K60" s="22" t="str">
        <f t="shared" si="0"/>
        <v/>
      </c>
    </row>
    <row r="61" spans="1:11" x14ac:dyDescent="0.3">
      <c r="A61" s="67"/>
      <c r="B61" s="32"/>
      <c r="C61" s="33"/>
      <c r="D61" s="32"/>
      <c r="E61" s="67"/>
      <c r="F61" s="22"/>
      <c r="G61" s="98"/>
      <c r="H61" s="98"/>
      <c r="I61" s="98"/>
      <c r="K61" s="22" t="str">
        <f t="shared" si="0"/>
        <v/>
      </c>
    </row>
    <row r="62" spans="1:11" x14ac:dyDescent="0.3">
      <c r="A62" s="67"/>
      <c r="B62" s="32"/>
      <c r="C62" s="33"/>
      <c r="D62" s="32"/>
      <c r="E62" s="67"/>
      <c r="F62" s="22"/>
      <c r="G62" s="98"/>
      <c r="H62" s="98"/>
      <c r="I62" s="98"/>
      <c r="K62" s="22" t="str">
        <f t="shared" si="0"/>
        <v/>
      </c>
    </row>
    <row r="63" spans="1:11" x14ac:dyDescent="0.3">
      <c r="A63" s="364">
        <v>2022</v>
      </c>
      <c r="B63" s="365" t="s">
        <v>615</v>
      </c>
      <c r="C63" s="366" t="s">
        <v>83</v>
      </c>
      <c r="D63" s="367" t="s">
        <v>2</v>
      </c>
      <c r="E63" s="67"/>
      <c r="F63" s="12"/>
      <c r="G63" s="14" t="s">
        <v>412</v>
      </c>
      <c r="H63" s="14" t="s">
        <v>35</v>
      </c>
      <c r="I63" s="31" t="s">
        <v>51</v>
      </c>
      <c r="J63" s="12">
        <v>231</v>
      </c>
      <c r="K63" s="22" t="str">
        <f t="shared" si="0"/>
        <v>[{order:"231",result:"Cameroon 1-0 Brazil",playerday:"Vincent Aboubakar",year:"2022", category:"World Cup",prow:["DL","CC","Played WC 2022"], pcolumn: ["CMR","BRA","Porto"],ylink:"https://www.youtube.com/watch?v=rFgLU123HTE"}],</v>
      </c>
    </row>
    <row r="64" spans="1:11" x14ac:dyDescent="0.3">
      <c r="A64" s="368"/>
      <c r="B64" s="369" t="str">
        <f>_xlfn.CONCAT(B63," ",C63," ",D63)</f>
        <v>Cameroon 1-0 Brazil</v>
      </c>
      <c r="C64" s="370"/>
      <c r="D64" s="371"/>
      <c r="E64" s="67"/>
      <c r="F64" s="16" t="s">
        <v>47</v>
      </c>
      <c r="G64" s="144"/>
      <c r="H64" s="144"/>
      <c r="I64" s="144"/>
      <c r="K64" s="22" t="str">
        <f t="shared" si="0"/>
        <v/>
      </c>
    </row>
    <row r="65" spans="1:11" x14ac:dyDescent="0.3">
      <c r="A65" s="368"/>
      <c r="B65" s="369" t="s">
        <v>616</v>
      </c>
      <c r="C65" s="370"/>
      <c r="D65" s="371"/>
      <c r="E65" s="67"/>
      <c r="F65" s="16" t="s">
        <v>33</v>
      </c>
      <c r="G65" s="144"/>
      <c r="H65" s="144"/>
      <c r="I65" s="144"/>
      <c r="K65" s="22" t="str">
        <f t="shared" si="0"/>
        <v/>
      </c>
    </row>
    <row r="66" spans="1:11" x14ac:dyDescent="0.3">
      <c r="A66" s="372"/>
      <c r="B66" s="373" t="s">
        <v>1012</v>
      </c>
      <c r="C66" s="374"/>
      <c r="D66" s="375"/>
      <c r="E66" s="67"/>
      <c r="F66" s="16" t="s">
        <v>41</v>
      </c>
      <c r="G66" s="144"/>
      <c r="H66" s="144"/>
      <c r="I66" s="144"/>
      <c r="K66" s="22" t="str">
        <f t="shared" si="0"/>
        <v/>
      </c>
    </row>
    <row r="67" spans="1:11" x14ac:dyDescent="0.3">
      <c r="A67" s="67"/>
      <c r="B67" s="32"/>
      <c r="C67" s="33"/>
      <c r="D67" s="32"/>
      <c r="E67" s="67"/>
      <c r="F67" s="22"/>
      <c r="G67" s="98"/>
      <c r="H67" s="98"/>
      <c r="I67" s="98"/>
      <c r="K67" s="22" t="str">
        <f t="shared" ref="K67:K156" si="1">IF(A67&gt;0,"[{"&amp;"order:"&amp;CHAR(34)&amp;J67&amp;CHAR(34)&amp;",result:"&amp;CHAR(34)&amp;B68&amp;CHAR(34)&amp;",playerday:"&amp;CHAR(34)&amp;B70&amp;CHAR(34)&amp;",year:"&amp;CHAR(34)&amp;A67&amp;CHAR(34)&amp;", category:" &amp; CHAR(34) &amp;$A$1&amp;CHAR(34)&amp;",prow:["&amp;CHAR(34)&amp;F68&amp;CHAR(34)&amp;","&amp;CHAR(34)&amp;F69&amp;CHAR(34)&amp;","&amp;CHAR(34)&amp;F70&amp;CHAR(34)&amp;"], pcolumn: ["&amp;CHAR(34)&amp;G67&amp;CHAR(34)&amp;","&amp;CHAR(34)&amp;H67&amp;CHAR(34)&amp;","&amp;CHAR(34)&amp;I67&amp;CHAR(34)&amp;"]"&amp;",ylink:"&amp;CHAR(34)&amp;B69&amp;CHAR(34)&amp;"}"&amp;"],","")</f>
        <v/>
      </c>
    </row>
    <row r="68" spans="1:11" x14ac:dyDescent="0.3">
      <c r="A68" s="67"/>
      <c r="B68" s="32"/>
      <c r="C68" s="33"/>
      <c r="D68" s="32"/>
      <c r="E68" s="67"/>
      <c r="F68" s="22"/>
      <c r="G68" s="98"/>
      <c r="H68" s="98"/>
      <c r="I68" s="98"/>
      <c r="K68" s="22" t="str">
        <f t="shared" si="1"/>
        <v/>
      </c>
    </row>
    <row r="69" spans="1:11" x14ac:dyDescent="0.3">
      <c r="A69" s="364">
        <v>2022</v>
      </c>
      <c r="B69" s="365" t="s">
        <v>62</v>
      </c>
      <c r="C69" s="366" t="s">
        <v>277</v>
      </c>
      <c r="D69" s="367" t="s">
        <v>628</v>
      </c>
      <c r="E69" s="67"/>
      <c r="F69" s="12"/>
      <c r="G69" s="14" t="s">
        <v>40</v>
      </c>
      <c r="H69" s="14" t="s">
        <v>630</v>
      </c>
      <c r="I69" s="31" t="s">
        <v>144</v>
      </c>
      <c r="J69" s="12">
        <v>287</v>
      </c>
      <c r="K69" s="22" t="str">
        <f t="shared" si="1"/>
        <v>[{order:"287",result:"Spain 7-0 Costa Rica",playerday:"Dani Olmo",year:"2022", category:"World Cup",prow:["DL","CC","Played WC 2022"], pcolumn: ["ESP","CRC","Played Euro 2021"],ylink:"https://www.youtube.com/watch?v=f5Iph5tGRz0"}],</v>
      </c>
    </row>
    <row r="70" spans="1:11" x14ac:dyDescent="0.3">
      <c r="A70" s="368"/>
      <c r="B70" s="369" t="str">
        <f>_xlfn.CONCAT(B69," ",C69," ",D69)</f>
        <v>Spain 7-0 Costa Rica</v>
      </c>
      <c r="C70" s="370"/>
      <c r="D70" s="371"/>
      <c r="E70" s="67"/>
      <c r="F70" s="16" t="s">
        <v>47</v>
      </c>
      <c r="G70" s="144"/>
      <c r="H70" s="144"/>
      <c r="I70" s="144"/>
      <c r="K70" s="22" t="str">
        <f t="shared" si="1"/>
        <v/>
      </c>
    </row>
    <row r="71" spans="1:11" x14ac:dyDescent="0.3">
      <c r="A71" s="368"/>
      <c r="B71" s="369" t="s">
        <v>750</v>
      </c>
      <c r="C71" s="370"/>
      <c r="D71" s="371"/>
      <c r="E71" s="67"/>
      <c r="F71" s="16" t="s">
        <v>33</v>
      </c>
      <c r="G71" s="144"/>
      <c r="H71" s="144"/>
      <c r="I71" s="144"/>
      <c r="K71" s="22" t="str">
        <f t="shared" si="1"/>
        <v/>
      </c>
    </row>
    <row r="72" spans="1:11" x14ac:dyDescent="0.3">
      <c r="A72" s="372"/>
      <c r="B72" s="373" t="s">
        <v>1033</v>
      </c>
      <c r="C72" s="374"/>
      <c r="D72" s="375"/>
      <c r="E72" s="67"/>
      <c r="F72" s="16" t="s">
        <v>41</v>
      </c>
      <c r="G72" s="144"/>
      <c r="H72" s="144"/>
      <c r="I72" s="144"/>
      <c r="K72" s="22" t="str">
        <f>IF(A72&gt;0,"[{"&amp;"order:"&amp;CHAR(34)&amp;J72&amp;CHAR(34)&amp;",result:"&amp;CHAR(34)&amp;B73&amp;CHAR(34)&amp;",playerday:"&amp;CHAR(34)&amp;B84&amp;CHAR(34)&amp;",year:"&amp;CHAR(34)&amp;A72&amp;CHAR(34)&amp;", category:" &amp; CHAR(34) &amp;$A$1&amp;CHAR(34)&amp;",prow:["&amp;CHAR(34)&amp;F73&amp;CHAR(34)&amp;","&amp;CHAR(34)&amp;F74&amp;CHAR(34)&amp;","&amp;CHAR(34)&amp;F84&amp;CHAR(34)&amp;"], pcolumn: ["&amp;CHAR(34)&amp;G72&amp;CHAR(34)&amp;","&amp;CHAR(34)&amp;H72&amp;CHAR(34)&amp;","&amp;CHAR(34)&amp;I72&amp;CHAR(34)&amp;"]"&amp;",ylink:"&amp;CHAR(34)&amp;B74&amp;CHAR(34)&amp;"}"&amp;"],","")</f>
        <v/>
      </c>
    </row>
    <row r="73" spans="1:11" x14ac:dyDescent="0.3">
      <c r="A73" s="67"/>
      <c r="B73" s="32"/>
      <c r="C73" s="33"/>
      <c r="D73" s="32"/>
      <c r="E73" s="67"/>
      <c r="F73" s="22"/>
      <c r="G73" s="98"/>
      <c r="H73" s="98"/>
      <c r="I73" s="98"/>
      <c r="K73" s="22" t="str">
        <f>IF(A73&gt;0,"[{"&amp;"order:"&amp;CHAR(34)&amp;J73&amp;CHAR(34)&amp;",result:"&amp;CHAR(34)&amp;B74&amp;CHAR(34)&amp;",playerday:"&amp;CHAR(34)&amp;B85&amp;CHAR(34)&amp;",year:"&amp;CHAR(34)&amp;A73&amp;CHAR(34)&amp;", category:" &amp; CHAR(34) &amp;$A$1&amp;CHAR(34)&amp;",prow:["&amp;CHAR(34)&amp;F74&amp;CHAR(34)&amp;","&amp;CHAR(34)&amp;F84&amp;CHAR(34)&amp;","&amp;CHAR(34)&amp;F85&amp;CHAR(34)&amp;"], pcolumn: ["&amp;CHAR(34)&amp;G73&amp;CHAR(34)&amp;","&amp;CHAR(34)&amp;H73&amp;CHAR(34)&amp;","&amp;CHAR(34)&amp;I73&amp;CHAR(34)&amp;"]"&amp;",ylink:"&amp;CHAR(34)&amp;B84&amp;CHAR(34)&amp;"}"&amp;"],","")</f>
        <v/>
      </c>
    </row>
    <row r="74" spans="1:11" x14ac:dyDescent="0.3">
      <c r="A74" s="67"/>
      <c r="B74" s="32"/>
      <c r="C74" s="33"/>
      <c r="D74" s="32"/>
      <c r="E74" s="67"/>
      <c r="F74" s="22"/>
      <c r="G74" s="98"/>
      <c r="H74" s="98"/>
      <c r="I74" s="98"/>
      <c r="K74" s="22" t="str">
        <f>IF(A74&gt;0,"[{"&amp;"order:"&amp;CHAR(34)&amp;J74&amp;CHAR(34)&amp;",result:"&amp;CHAR(34)&amp;B84&amp;CHAR(34)&amp;",playerday:"&amp;CHAR(34)&amp;B97&amp;CHAR(34)&amp;",year:"&amp;CHAR(34)&amp;A74&amp;CHAR(34)&amp;", category:" &amp; CHAR(34) &amp;$A$1&amp;CHAR(34)&amp;",prow:["&amp;CHAR(34)&amp;F84&amp;CHAR(34)&amp;","&amp;CHAR(34)&amp;F85&amp;CHAR(34)&amp;","&amp;CHAR(34)&amp;F97&amp;CHAR(34)&amp;"], pcolumn: ["&amp;CHAR(34)&amp;G74&amp;CHAR(34)&amp;","&amp;CHAR(34)&amp;H74&amp;CHAR(34)&amp;","&amp;CHAR(34)&amp;I74&amp;CHAR(34)&amp;"]"&amp;",ylink:"&amp;CHAR(34)&amp;B85&amp;CHAR(34)&amp;"}"&amp;"],","")</f>
        <v/>
      </c>
    </row>
    <row r="75" spans="1:11" x14ac:dyDescent="0.3">
      <c r="A75" s="364">
        <v>2022</v>
      </c>
      <c r="B75" s="365" t="s">
        <v>615</v>
      </c>
      <c r="C75" s="366" t="s">
        <v>124</v>
      </c>
      <c r="D75" s="367" t="s">
        <v>250</v>
      </c>
      <c r="E75" s="67"/>
      <c r="F75" s="12"/>
      <c r="G75" s="14" t="s">
        <v>412</v>
      </c>
      <c r="H75" s="14" t="s">
        <v>105</v>
      </c>
      <c r="I75" s="31" t="s">
        <v>51</v>
      </c>
      <c r="J75" s="12">
        <v>369</v>
      </c>
      <c r="K75" s="22" t="str">
        <f t="shared" ref="K75:K77" si="2">IF(A75&gt;0,"[{"&amp;"order:"&amp;CHAR(34)&amp;J75&amp;CHAR(34)&amp;",result:"&amp;CHAR(34)&amp;B76&amp;CHAR(34)&amp;",playerday:"&amp;CHAR(34)&amp;B78&amp;CHAR(34)&amp;",year:"&amp;CHAR(34)&amp;A75&amp;CHAR(34)&amp;", category:" &amp; CHAR(34) &amp;$A$1&amp;CHAR(34)&amp;",prow:["&amp;CHAR(34)&amp;F76&amp;CHAR(34)&amp;","&amp;CHAR(34)&amp;F77&amp;CHAR(34)&amp;","&amp;CHAR(34)&amp;F78&amp;CHAR(34)&amp;"], pcolumn: ["&amp;CHAR(34)&amp;G75&amp;CHAR(34)&amp;","&amp;CHAR(34)&amp;H75&amp;CHAR(34)&amp;","&amp;CHAR(34)&amp;I75&amp;CHAR(34)&amp;"]"&amp;",ylink:"&amp;CHAR(34)&amp;B77&amp;CHAR(34)&amp;"}"&amp;"],","")</f>
        <v>[{order:"369",result:"Cameroon 3-3 Serbia",playerday:"Vincent Aboubakar",year:"2022", category:"World Cup",prow:["DL","CC","Played WC 2022"], pcolumn: ["CMR","SRB","Porto"],ylink:"https://www.youtube.com/watch?v=6eNsjaHBAgg"}],</v>
      </c>
    </row>
    <row r="76" spans="1:11" x14ac:dyDescent="0.3">
      <c r="A76" s="368"/>
      <c r="B76" s="369" t="str">
        <f>_xlfn.CONCAT(B75," ",C75," ",D75)</f>
        <v>Cameroon 3-3 Serbia</v>
      </c>
      <c r="C76" s="370"/>
      <c r="D76" s="371"/>
      <c r="E76" s="67"/>
      <c r="F76" s="16" t="s">
        <v>47</v>
      </c>
      <c r="G76" s="144"/>
      <c r="H76" s="144"/>
      <c r="I76" s="144"/>
      <c r="K76" s="22" t="str">
        <f t="shared" si="2"/>
        <v/>
      </c>
    </row>
    <row r="77" spans="1:11" x14ac:dyDescent="0.3">
      <c r="A77" s="368"/>
      <c r="B77" s="369" t="s">
        <v>1353</v>
      </c>
      <c r="C77" s="370"/>
      <c r="D77" s="371"/>
      <c r="E77" s="67"/>
      <c r="F77" s="16" t="s">
        <v>33</v>
      </c>
      <c r="G77" s="144"/>
      <c r="H77" s="144"/>
      <c r="I77" s="144"/>
      <c r="K77" s="22" t="str">
        <f t="shared" si="2"/>
        <v/>
      </c>
    </row>
    <row r="78" spans="1:11" x14ac:dyDescent="0.3">
      <c r="A78" s="372"/>
      <c r="B78" s="373" t="s">
        <v>1012</v>
      </c>
      <c r="C78" s="374"/>
      <c r="D78" s="375"/>
      <c r="E78" s="67"/>
      <c r="F78" s="16" t="s">
        <v>41</v>
      </c>
      <c r="G78" s="144"/>
      <c r="H78" s="144"/>
      <c r="I78" s="144"/>
      <c r="K78" s="22" t="str">
        <f>IF(A78&gt;0,"[{"&amp;"order:"&amp;CHAR(34)&amp;J78&amp;CHAR(34)&amp;",result:"&amp;CHAR(34)&amp;B79&amp;CHAR(34)&amp;",playerday:"&amp;CHAR(34)&amp;B101&amp;CHAR(34)&amp;",year:"&amp;CHAR(34)&amp;A78&amp;CHAR(34)&amp;", category:" &amp; CHAR(34) &amp;$A$1&amp;CHAR(34)&amp;",prow:["&amp;CHAR(34)&amp;F79&amp;CHAR(34)&amp;","&amp;CHAR(34)&amp;F80&amp;CHAR(34)&amp;","&amp;CHAR(34)&amp;F101&amp;CHAR(34)&amp;"], pcolumn: ["&amp;CHAR(34)&amp;G78&amp;CHAR(34)&amp;","&amp;CHAR(34)&amp;H78&amp;CHAR(34)&amp;","&amp;CHAR(34)&amp;I78&amp;CHAR(34)&amp;"]"&amp;",ylink:"&amp;CHAR(34)&amp;B80&amp;CHAR(34)&amp;"}"&amp;"],","")</f>
        <v/>
      </c>
    </row>
    <row r="79" spans="1:11" x14ac:dyDescent="0.3">
      <c r="A79" s="67"/>
      <c r="B79" s="32"/>
      <c r="C79" s="33"/>
      <c r="D79" s="32"/>
      <c r="E79" s="67"/>
      <c r="F79" s="22"/>
      <c r="G79" s="98"/>
      <c r="H79" s="98"/>
      <c r="I79" s="98"/>
      <c r="K79" s="22" t="str">
        <f>IF(A79&gt;0,"[{"&amp;"order:"&amp;CHAR(34)&amp;J79&amp;CHAR(34)&amp;",result:"&amp;CHAR(34)&amp;B80&amp;CHAR(34)&amp;",playerday:"&amp;CHAR(34)&amp;B102&amp;CHAR(34)&amp;",year:"&amp;CHAR(34)&amp;A79&amp;CHAR(34)&amp;", category:" &amp; CHAR(34) &amp;$A$1&amp;CHAR(34)&amp;",prow:["&amp;CHAR(34)&amp;F80&amp;CHAR(34)&amp;","&amp;CHAR(34)&amp;F101&amp;CHAR(34)&amp;","&amp;CHAR(34)&amp;F102&amp;CHAR(34)&amp;"], pcolumn: ["&amp;CHAR(34)&amp;G79&amp;CHAR(34)&amp;","&amp;CHAR(34)&amp;H79&amp;CHAR(34)&amp;","&amp;CHAR(34)&amp;I79&amp;CHAR(34)&amp;"]"&amp;",ylink:"&amp;CHAR(34)&amp;B101&amp;CHAR(34)&amp;"}"&amp;"],","")</f>
        <v/>
      </c>
    </row>
    <row r="80" spans="1:11" x14ac:dyDescent="0.3">
      <c r="A80" s="67"/>
      <c r="B80" s="32"/>
      <c r="C80" s="33"/>
      <c r="D80" s="32"/>
      <c r="E80" s="67"/>
      <c r="F80" s="22"/>
      <c r="G80" s="98"/>
      <c r="H80" s="98"/>
      <c r="I80" s="98"/>
      <c r="K80" s="22" t="str">
        <f>IF(A80&gt;0,"[{"&amp;"order:"&amp;CHAR(34)&amp;J80&amp;CHAR(34)&amp;",result:"&amp;CHAR(34)&amp;B101&amp;CHAR(34)&amp;",playerday:"&amp;CHAR(34)&amp;B103&amp;CHAR(34)&amp;",year:"&amp;CHAR(34)&amp;A80&amp;CHAR(34)&amp;", category:" &amp; CHAR(34) &amp;$A$1&amp;CHAR(34)&amp;",prow:["&amp;CHAR(34)&amp;F101&amp;CHAR(34)&amp;","&amp;CHAR(34)&amp;F102&amp;CHAR(34)&amp;","&amp;CHAR(34)&amp;F103&amp;CHAR(34)&amp;"], pcolumn: ["&amp;CHAR(34)&amp;G80&amp;CHAR(34)&amp;","&amp;CHAR(34)&amp;H80&amp;CHAR(34)&amp;","&amp;CHAR(34)&amp;I80&amp;CHAR(34)&amp;"]"&amp;",ylink:"&amp;CHAR(34)&amp;B102&amp;CHAR(34)&amp;"}"&amp;"],","")</f>
        <v/>
      </c>
    </row>
    <row r="81" spans="1:11" x14ac:dyDescent="0.3">
      <c r="A81" s="364">
        <v>2022</v>
      </c>
      <c r="B81" s="365" t="s">
        <v>1612</v>
      </c>
      <c r="C81" s="366" t="s">
        <v>444</v>
      </c>
      <c r="D81" s="367" t="s">
        <v>1613</v>
      </c>
      <c r="E81" s="67"/>
      <c r="F81" s="12"/>
      <c r="G81" s="14" t="s">
        <v>773</v>
      </c>
      <c r="H81" s="14" t="s">
        <v>146</v>
      </c>
      <c r="I81" s="31" t="s">
        <v>740</v>
      </c>
      <c r="J81" s="12">
        <v>524</v>
      </c>
      <c r="K81" s="22" t="str">
        <f t="shared" ref="K81:K82" si="3">IF(A81&gt;0,"[{"&amp;"order:"&amp;CHAR(34)&amp;J81&amp;CHAR(34)&amp;",result:"&amp;CHAR(34)&amp;B82&amp;CHAR(34)&amp;",playerday:"&amp;CHAR(34)&amp;B84&amp;CHAR(34)&amp;",year:"&amp;CHAR(34)&amp;A81&amp;CHAR(34)&amp;", category:" &amp; CHAR(34) &amp;$A$1&amp;CHAR(34)&amp;",prow:["&amp;CHAR(34)&amp;F82&amp;CHAR(34)&amp;","&amp;CHAR(34)&amp;F83&amp;CHAR(34)&amp;","&amp;CHAR(34)&amp;F84&amp;CHAR(34)&amp;"], pcolumn: ["&amp;CHAR(34)&amp;G81&amp;CHAR(34)&amp;","&amp;CHAR(34)&amp;H81&amp;CHAR(34)&amp;","&amp;CHAR(34)&amp;I81&amp;CHAR(34)&amp;"]"&amp;",ylink:"&amp;CHAR(34)&amp;B83&amp;CHAR(34)&amp;"}"&amp;"],","")</f>
        <v>[{order:"524",result:"Qatar 0-2 Ecuador",playerday:"Enner Valencia",year:"2022", category:"World Cup",prow:["DL","namehas_E","Played WC 2022"], pcolumn: ["ECU","Everton","Fenerbahce"],ylink:"https://www.youtube.com/watch?v=b7X1YkrkUHA"}],</v>
      </c>
    </row>
    <row r="82" spans="1:11" x14ac:dyDescent="0.3">
      <c r="A82" s="368"/>
      <c r="B82" s="369" t="str">
        <f>_xlfn.CONCAT(B81," ",C81," ",D81)</f>
        <v>Qatar 0-2 Ecuador</v>
      </c>
      <c r="C82" s="370"/>
      <c r="D82" s="371"/>
      <c r="E82" s="67"/>
      <c r="F82" s="16" t="s">
        <v>47</v>
      </c>
      <c r="G82" s="144"/>
      <c r="H82" s="144"/>
      <c r="I82" s="144"/>
      <c r="K82" s="22" t="str">
        <f t="shared" si="3"/>
        <v/>
      </c>
    </row>
    <row r="83" spans="1:11" x14ac:dyDescent="0.3">
      <c r="A83" s="368"/>
      <c r="B83" s="369" t="s">
        <v>1615</v>
      </c>
      <c r="C83" s="370"/>
      <c r="D83" s="371"/>
      <c r="E83" s="67"/>
      <c r="F83" s="16" t="s">
        <v>1393</v>
      </c>
      <c r="G83" s="144"/>
      <c r="H83" s="144"/>
      <c r="I83" s="144"/>
      <c r="K83" s="22" t="str">
        <f>IF(A83&gt;0,"[{"&amp;"order:"&amp;CHAR(34)&amp;J83&amp;CHAR(34)&amp;",result:"&amp;CHAR(34)&amp;B84&amp;CHAR(34)&amp;",playerday:"&amp;CHAR(34)&amp;B97&amp;CHAR(34)&amp;",year:"&amp;CHAR(34)&amp;A83&amp;CHAR(34)&amp;", category:" &amp; CHAR(34) &amp;$A$1&amp;CHAR(34)&amp;",prow:["&amp;CHAR(34)&amp;F84&amp;CHAR(34)&amp;","&amp;CHAR(34)&amp;F85&amp;CHAR(34)&amp;","&amp;CHAR(34)&amp;F97&amp;CHAR(34)&amp;"], pcolumn: ["&amp;CHAR(34)&amp;G83&amp;CHAR(34)&amp;","&amp;CHAR(34)&amp;H83&amp;CHAR(34)&amp;","&amp;CHAR(34)&amp;I83&amp;CHAR(34)&amp;"]"&amp;",ylink:"&amp;CHAR(34)&amp;B85&amp;CHAR(34)&amp;"}"&amp;"],","")</f>
        <v/>
      </c>
    </row>
    <row r="84" spans="1:11" x14ac:dyDescent="0.3">
      <c r="A84" s="372"/>
      <c r="B84" s="373" t="s">
        <v>1614</v>
      </c>
      <c r="C84" s="374"/>
      <c r="D84" s="375"/>
      <c r="E84" s="67"/>
      <c r="F84" s="16" t="s">
        <v>41</v>
      </c>
      <c r="G84" s="144"/>
      <c r="H84" s="144"/>
      <c r="I84" s="144"/>
      <c r="K84" s="22" t="str">
        <f>IF(A84&gt;0,"[{"&amp;"order:"&amp;CHAR(34)&amp;J84&amp;CHAR(34)&amp;",result:"&amp;CHAR(34)&amp;B85&amp;CHAR(34)&amp;",playerday:"&amp;CHAR(34)&amp;B107&amp;CHAR(34)&amp;",year:"&amp;CHAR(34)&amp;A84&amp;CHAR(34)&amp;", category:" &amp; CHAR(34) &amp;$A$1&amp;CHAR(34)&amp;",prow:["&amp;CHAR(34)&amp;F85&amp;CHAR(34)&amp;","&amp;CHAR(34)&amp;F97&amp;CHAR(34)&amp;","&amp;CHAR(34)&amp;F107&amp;CHAR(34)&amp;"], pcolumn: ["&amp;CHAR(34)&amp;G84&amp;CHAR(34)&amp;","&amp;CHAR(34)&amp;H84&amp;CHAR(34)&amp;","&amp;CHAR(34)&amp;I84&amp;CHAR(34)&amp;"]"&amp;",ylink:"&amp;CHAR(34)&amp;B97&amp;CHAR(34)&amp;"}"&amp;"],","")</f>
        <v/>
      </c>
    </row>
    <row r="85" spans="1:11" x14ac:dyDescent="0.3">
      <c r="A85" s="67"/>
      <c r="B85" s="32"/>
      <c r="C85" s="33"/>
      <c r="D85" s="687">
        <v>44885</v>
      </c>
      <c r="E85" s="67"/>
      <c r="F85" s="22"/>
      <c r="G85" s="98"/>
      <c r="H85" s="98"/>
      <c r="I85" s="98"/>
      <c r="K85" s="22" t="str">
        <f>IF(A85&gt;0,"[{"&amp;"order:"&amp;CHAR(34)&amp;J85&amp;CHAR(34)&amp;",result:"&amp;CHAR(34)&amp;B97&amp;CHAR(34)&amp;",playerday:"&amp;CHAR(34)&amp;B108&amp;CHAR(34)&amp;",year:"&amp;CHAR(34)&amp;A85&amp;CHAR(34)&amp;", category:" &amp; CHAR(34) &amp;$A$1&amp;CHAR(34)&amp;",prow:["&amp;CHAR(34)&amp;F97&amp;CHAR(34)&amp;","&amp;CHAR(34)&amp;F107&amp;CHAR(34)&amp;","&amp;CHAR(34)&amp;F108&amp;CHAR(34)&amp;"], pcolumn: ["&amp;CHAR(34)&amp;G85&amp;CHAR(34)&amp;","&amp;CHAR(34)&amp;H85&amp;CHAR(34)&amp;","&amp;CHAR(34)&amp;I85&amp;CHAR(34)&amp;"]"&amp;",ylink:"&amp;CHAR(34)&amp;B107&amp;CHAR(34)&amp;"}"&amp;"],","")</f>
        <v/>
      </c>
    </row>
    <row r="86" spans="1:11" x14ac:dyDescent="0.3">
      <c r="A86" s="67"/>
      <c r="B86" s="32"/>
      <c r="C86" s="33"/>
      <c r="D86" s="32"/>
      <c r="E86" s="67"/>
      <c r="F86" s="22"/>
      <c r="G86" s="98"/>
      <c r="H86" s="98"/>
      <c r="I86" s="98"/>
      <c r="K86" s="22"/>
    </row>
    <row r="87" spans="1:11" x14ac:dyDescent="0.3">
      <c r="A87" s="67"/>
      <c r="B87" s="32"/>
      <c r="C87" s="33"/>
      <c r="D87" s="32"/>
      <c r="E87" s="67"/>
      <c r="F87" s="22"/>
      <c r="G87" s="98"/>
      <c r="H87" s="98"/>
      <c r="I87" s="98"/>
      <c r="K87" s="22"/>
    </row>
    <row r="88" spans="1:11" x14ac:dyDescent="0.3">
      <c r="A88" s="67"/>
      <c r="B88" s="32"/>
      <c r="C88" s="33"/>
      <c r="D88" s="32"/>
      <c r="E88" s="67"/>
      <c r="F88" s="22"/>
      <c r="G88" s="98"/>
      <c r="H88" s="98"/>
      <c r="I88" s="98"/>
      <c r="K88" s="22"/>
    </row>
    <row r="89" spans="1:11" x14ac:dyDescent="0.3">
      <c r="A89" s="67"/>
      <c r="B89" s="32"/>
      <c r="C89" s="33"/>
      <c r="D89" s="32"/>
      <c r="E89" s="67"/>
      <c r="F89" s="22"/>
      <c r="G89" s="98"/>
      <c r="H89" s="98"/>
      <c r="I89" s="98"/>
      <c r="K89" s="22"/>
    </row>
    <row r="90" spans="1:11" x14ac:dyDescent="0.3">
      <c r="A90" s="67"/>
      <c r="B90" s="32"/>
      <c r="C90" s="33"/>
      <c r="D90" s="32"/>
      <c r="E90" s="67"/>
      <c r="F90" s="22"/>
      <c r="G90" s="98"/>
      <c r="H90" s="98"/>
      <c r="I90" s="98"/>
      <c r="K90" s="22"/>
    </row>
    <row r="91" spans="1:11" x14ac:dyDescent="0.3">
      <c r="A91" s="67"/>
      <c r="B91" s="32"/>
      <c r="C91" s="33"/>
      <c r="D91" s="32"/>
      <c r="E91" s="67"/>
      <c r="F91" s="22"/>
      <c r="G91" s="98"/>
      <c r="H91" s="98"/>
      <c r="I91" s="98"/>
      <c r="K91" s="22"/>
    </row>
    <row r="92" spans="1:11" x14ac:dyDescent="0.3">
      <c r="A92" s="67"/>
      <c r="B92" s="32"/>
      <c r="C92" s="33"/>
      <c r="D92" s="32"/>
      <c r="E92" s="67"/>
      <c r="F92" s="22"/>
      <c r="G92" s="98"/>
      <c r="H92" s="98"/>
      <c r="I92" s="98"/>
      <c r="K92" s="22"/>
    </row>
    <row r="93" spans="1:11" x14ac:dyDescent="0.3">
      <c r="A93" s="67"/>
      <c r="B93" s="32"/>
      <c r="C93" s="33"/>
      <c r="D93" s="32"/>
      <c r="E93" s="67"/>
      <c r="F93" s="22"/>
      <c r="G93" s="98"/>
      <c r="H93" s="98"/>
      <c r="I93" s="98"/>
      <c r="K93" s="22"/>
    </row>
    <row r="94" spans="1:11" x14ac:dyDescent="0.3">
      <c r="A94" s="67"/>
      <c r="B94" s="32"/>
      <c r="C94" s="33"/>
      <c r="D94" s="32"/>
      <c r="E94" s="67"/>
      <c r="F94" s="22"/>
      <c r="G94" s="98"/>
      <c r="H94" s="98"/>
      <c r="I94" s="98"/>
      <c r="K94" s="22"/>
    </row>
    <row r="95" spans="1:11" x14ac:dyDescent="0.3">
      <c r="A95" s="67"/>
      <c r="B95" s="32"/>
      <c r="C95" s="33"/>
      <c r="D95" s="32"/>
      <c r="E95" s="67"/>
      <c r="F95" s="22"/>
      <c r="G95" s="98"/>
      <c r="H95" s="98"/>
      <c r="I95" s="98"/>
      <c r="K95" s="22"/>
    </row>
    <row r="96" spans="1:11" x14ac:dyDescent="0.3">
      <c r="A96" s="67"/>
      <c r="B96" s="32"/>
      <c r="C96" s="33"/>
      <c r="D96" s="32"/>
      <c r="E96" s="67"/>
      <c r="F96" s="22"/>
      <c r="G96" s="98"/>
      <c r="H96" s="98"/>
      <c r="I96" s="98"/>
      <c r="K96" s="22"/>
    </row>
    <row r="97" spans="1:11" x14ac:dyDescent="0.3">
      <c r="A97" s="67"/>
      <c r="B97" s="32"/>
      <c r="C97" s="33"/>
      <c r="D97" s="32"/>
      <c r="E97" s="67"/>
      <c r="F97" s="22"/>
      <c r="G97" s="98"/>
      <c r="H97" s="98"/>
      <c r="I97" s="98"/>
      <c r="K97" s="22" t="str">
        <f>IF(A97&gt;0,"[{"&amp;"order:"&amp;CHAR(34)&amp;J97&amp;CHAR(34)&amp;",result:"&amp;CHAR(34)&amp;B107&amp;CHAR(34)&amp;",playerday:"&amp;CHAR(34)&amp;B109&amp;CHAR(34)&amp;",year:"&amp;CHAR(34)&amp;A97&amp;CHAR(34)&amp;", category:" &amp; CHAR(34) &amp;$A$1&amp;CHAR(34)&amp;",prow:["&amp;CHAR(34)&amp;F107&amp;CHAR(34)&amp;","&amp;CHAR(34)&amp;F108&amp;CHAR(34)&amp;","&amp;CHAR(34)&amp;F109&amp;CHAR(34)&amp;"], pcolumn: ["&amp;CHAR(34)&amp;G97&amp;CHAR(34)&amp;","&amp;CHAR(34)&amp;H97&amp;CHAR(34)&amp;","&amp;CHAR(34)&amp;I97&amp;CHAR(34)&amp;"]"&amp;",ylink:"&amp;CHAR(34)&amp;B108&amp;CHAR(34)&amp;"}"&amp;"],","")</f>
        <v/>
      </c>
    </row>
    <row r="98" spans="1:11" x14ac:dyDescent="0.3">
      <c r="K98" s="22" t="str">
        <f t="shared" si="1"/>
        <v/>
      </c>
    </row>
    <row r="99" spans="1:11" x14ac:dyDescent="0.3">
      <c r="A99" s="125">
        <v>2018</v>
      </c>
      <c r="B99" s="126" t="s">
        <v>628</v>
      </c>
      <c r="C99" s="127" t="s">
        <v>152</v>
      </c>
      <c r="D99" s="126" t="s">
        <v>250</v>
      </c>
      <c r="E99" s="67"/>
      <c r="F99" s="12"/>
      <c r="G99" s="14" t="s">
        <v>59</v>
      </c>
      <c r="H99" s="14" t="s">
        <v>74</v>
      </c>
      <c r="I99" s="14" t="s">
        <v>105</v>
      </c>
      <c r="J99" s="12">
        <v>417</v>
      </c>
      <c r="K99" s="22" t="str">
        <f t="shared" si="1"/>
        <v>[{order:"417",result:"Costa Rica 0-1 Serbia",playerday:"Aleksandar Kolarov",year:"2018", category:"World Cup",prow:["Played WC 2018","DF","Premier"], pcolumn: ["Man City","Roma","SRB"],ylink:"https://www.youtube.com/watch?v=bA6_7wFvG0E"}],</v>
      </c>
    </row>
    <row r="100" spans="1:11" x14ac:dyDescent="0.3">
      <c r="A100" s="219"/>
      <c r="B100" s="220" t="str">
        <f>_xlfn.CONCAT(B99," ",C99," ",D99)</f>
        <v>Costa Rica 0-1 Serbia</v>
      </c>
      <c r="C100" s="221"/>
      <c r="D100" s="222"/>
      <c r="E100" s="67"/>
      <c r="F100" s="16" t="s">
        <v>89</v>
      </c>
      <c r="G100" s="17"/>
      <c r="H100" s="17"/>
      <c r="I100" s="17"/>
      <c r="K100" s="22" t="str">
        <f t="shared" si="1"/>
        <v/>
      </c>
    </row>
    <row r="101" spans="1:11" x14ac:dyDescent="0.3">
      <c r="A101" s="223"/>
      <c r="B101" s="224" t="s">
        <v>696</v>
      </c>
      <c r="C101" s="225"/>
      <c r="D101" s="226"/>
      <c r="E101" s="67"/>
      <c r="F101" s="16" t="s">
        <v>52</v>
      </c>
      <c r="G101" s="17"/>
      <c r="H101" s="17"/>
      <c r="I101" s="17"/>
      <c r="K101" s="22" t="str">
        <f t="shared" si="1"/>
        <v/>
      </c>
    </row>
    <row r="102" spans="1:11" x14ac:dyDescent="0.3">
      <c r="A102" s="227"/>
      <c r="B102" s="230" t="s">
        <v>1029</v>
      </c>
      <c r="C102" s="228"/>
      <c r="D102" s="229"/>
      <c r="E102" s="67"/>
      <c r="F102" s="14" t="s">
        <v>32</v>
      </c>
      <c r="G102" s="17"/>
      <c r="H102" s="17"/>
      <c r="I102" s="17"/>
      <c r="K102" s="22" t="str">
        <f t="shared" si="1"/>
        <v/>
      </c>
    </row>
    <row r="103" spans="1:11" x14ac:dyDescent="0.3">
      <c r="A103" s="67"/>
      <c r="B103" s="32"/>
      <c r="C103" s="33"/>
      <c r="D103" s="32"/>
      <c r="E103" s="67"/>
      <c r="F103" s="22"/>
      <c r="G103" s="67"/>
      <c r="H103" s="67"/>
      <c r="I103" s="67"/>
      <c r="K103" s="22" t="str">
        <f t="shared" si="1"/>
        <v/>
      </c>
    </row>
    <row r="104" spans="1:11" x14ac:dyDescent="0.3">
      <c r="A104" s="67"/>
      <c r="B104" s="32"/>
      <c r="C104" s="33"/>
      <c r="D104" s="32"/>
      <c r="E104" s="67"/>
      <c r="F104" s="22"/>
      <c r="G104" s="67"/>
      <c r="H104" s="67"/>
      <c r="I104" s="67"/>
      <c r="K104" s="22" t="str">
        <f t="shared" si="1"/>
        <v/>
      </c>
    </row>
    <row r="105" spans="1:11" x14ac:dyDescent="0.3">
      <c r="A105" s="125">
        <v>2018</v>
      </c>
      <c r="B105" s="126" t="s">
        <v>62</v>
      </c>
      <c r="C105" s="127" t="s">
        <v>85</v>
      </c>
      <c r="D105" s="126" t="s">
        <v>602</v>
      </c>
      <c r="E105" s="67"/>
      <c r="F105" s="12"/>
      <c r="G105" s="14" t="s">
        <v>561</v>
      </c>
      <c r="H105" s="14" t="s">
        <v>1437</v>
      </c>
      <c r="I105" s="14" t="s">
        <v>695</v>
      </c>
      <c r="J105" s="12">
        <v>501</v>
      </c>
      <c r="K105" s="22" t="str">
        <f t="shared" si="1"/>
        <v>[{order:"501",result:"Spain 1-1 Russia",playerday:"Artem Dzyuba",year:"2018", category:"World Cup",prow:["Played WC 2018","DL","namehas_A"], pcolumn: ["RUS","namehas_Z","Zenit"],ylink:"https://www.youtube.com/watch?v=gHPke43iqNg"}],</v>
      </c>
    </row>
    <row r="106" spans="1:11" x14ac:dyDescent="0.3">
      <c r="A106" s="219"/>
      <c r="B106" s="220" t="str">
        <f>_xlfn.CONCAT(B105," ",C105," ",D105)</f>
        <v>Spain 1-1 Russia</v>
      </c>
      <c r="C106" s="221"/>
      <c r="D106" s="222"/>
      <c r="E106" s="67"/>
      <c r="F106" s="16" t="s">
        <v>89</v>
      </c>
      <c r="G106" s="17"/>
      <c r="H106" s="17"/>
      <c r="I106" s="17"/>
      <c r="K106" s="22" t="str">
        <f t="shared" si="1"/>
        <v/>
      </c>
    </row>
    <row r="107" spans="1:11" x14ac:dyDescent="0.3">
      <c r="A107" s="223"/>
      <c r="B107" s="224" t="s">
        <v>603</v>
      </c>
      <c r="C107" s="225"/>
      <c r="D107" s="226"/>
      <c r="E107" s="67"/>
      <c r="F107" s="16" t="s">
        <v>47</v>
      </c>
      <c r="G107" s="17"/>
      <c r="H107" s="17"/>
      <c r="I107" s="17"/>
      <c r="K107" s="22" t="str">
        <f t="shared" si="1"/>
        <v/>
      </c>
    </row>
    <row r="108" spans="1:11" x14ac:dyDescent="0.3">
      <c r="A108" s="227"/>
      <c r="B108" s="230" t="s">
        <v>1035</v>
      </c>
      <c r="C108" s="228"/>
      <c r="D108" s="229"/>
      <c r="E108" s="67"/>
      <c r="F108" s="16" t="s">
        <v>1440</v>
      </c>
      <c r="G108" s="17"/>
      <c r="H108" s="17"/>
      <c r="I108" s="17"/>
      <c r="K108" s="22" t="str">
        <f t="shared" si="1"/>
        <v/>
      </c>
    </row>
    <row r="109" spans="1:11" x14ac:dyDescent="0.3">
      <c r="A109" s="67"/>
      <c r="B109" s="32"/>
      <c r="C109" s="33"/>
      <c r="D109" s="32"/>
      <c r="E109" s="67"/>
      <c r="F109" s="22"/>
      <c r="G109" s="67"/>
      <c r="H109" s="67"/>
      <c r="I109" s="67"/>
      <c r="K109" s="22" t="str">
        <f t="shared" si="1"/>
        <v/>
      </c>
    </row>
    <row r="110" spans="1:11" x14ac:dyDescent="0.3">
      <c r="A110" s="67"/>
      <c r="B110" s="32"/>
      <c r="C110" s="33"/>
      <c r="D110" s="32"/>
      <c r="E110" s="67"/>
      <c r="F110" s="22"/>
      <c r="G110" s="67"/>
      <c r="H110" s="67"/>
      <c r="I110" s="67"/>
      <c r="K110" s="22" t="str">
        <f t="shared" si="1"/>
        <v/>
      </c>
    </row>
    <row r="111" spans="1:11" x14ac:dyDescent="0.3">
      <c r="A111" s="125">
        <v>2018</v>
      </c>
      <c r="B111" s="126" t="s">
        <v>98</v>
      </c>
      <c r="C111" s="127" t="s">
        <v>118</v>
      </c>
      <c r="D111" s="126" t="s">
        <v>158</v>
      </c>
      <c r="E111" s="67"/>
      <c r="F111" s="12"/>
      <c r="G111" s="14" t="s">
        <v>36</v>
      </c>
      <c r="H111" s="14" t="s">
        <v>159</v>
      </c>
      <c r="I111" s="14" t="s">
        <v>882</v>
      </c>
      <c r="J111" s="12">
        <v>301</v>
      </c>
      <c r="K111" s="22" t="str">
        <f t="shared" si="1"/>
        <v>[{order:"301",result:"France 2-1 Australia",playerday:"Aziz Behich",year:"2018", category:"World Cup",prow:["Played WC 2018","DL","DF"], pcolumn: ["FRA","AUS","startA"],ylink:"https://www.youtube.com/watch?v=-4_SXeQdIJo"}],</v>
      </c>
    </row>
    <row r="112" spans="1:11" x14ac:dyDescent="0.3">
      <c r="A112" s="219"/>
      <c r="B112" s="220" t="str">
        <f>_xlfn.CONCAT(B111," ",C111," ",D111)</f>
        <v>France 2-1 Australia</v>
      </c>
      <c r="C112" s="221"/>
      <c r="D112" s="222"/>
      <c r="E112" s="67"/>
      <c r="F112" s="16" t="s">
        <v>89</v>
      </c>
      <c r="G112" s="17"/>
      <c r="H112" s="17"/>
      <c r="I112" s="17"/>
      <c r="K112" s="22" t="str">
        <f t="shared" si="1"/>
        <v/>
      </c>
    </row>
    <row r="113" spans="1:11" x14ac:dyDescent="0.3">
      <c r="A113" s="223"/>
      <c r="B113" s="224" t="s">
        <v>596</v>
      </c>
      <c r="C113" s="225"/>
      <c r="D113" s="226"/>
      <c r="E113" s="67"/>
      <c r="F113" s="16" t="s">
        <v>47</v>
      </c>
      <c r="G113" s="17"/>
      <c r="H113" s="17"/>
      <c r="I113" s="17"/>
      <c r="K113" s="22" t="str">
        <f t="shared" si="1"/>
        <v/>
      </c>
    </row>
    <row r="114" spans="1:11" x14ac:dyDescent="0.3">
      <c r="A114" s="227"/>
      <c r="B114" s="230" t="s">
        <v>1242</v>
      </c>
      <c r="C114" s="228"/>
      <c r="D114" s="229"/>
      <c r="E114" s="67"/>
      <c r="F114" s="16" t="s">
        <v>52</v>
      </c>
      <c r="G114" s="17"/>
      <c r="H114" s="17"/>
      <c r="I114" s="17"/>
      <c r="K114" s="22" t="str">
        <f t="shared" si="1"/>
        <v/>
      </c>
    </row>
    <row r="115" spans="1:11" x14ac:dyDescent="0.3">
      <c r="A115" s="67"/>
      <c r="B115" s="32"/>
      <c r="C115" s="33"/>
      <c r="D115" s="32"/>
      <c r="E115" s="67"/>
      <c r="F115" s="22"/>
      <c r="G115" s="67"/>
      <c r="H115" s="67"/>
      <c r="I115" s="67"/>
      <c r="K115" s="22" t="str">
        <f t="shared" si="1"/>
        <v/>
      </c>
    </row>
    <row r="116" spans="1:11" x14ac:dyDescent="0.3">
      <c r="A116" s="67"/>
      <c r="B116" s="32"/>
      <c r="C116" s="33"/>
      <c r="D116" s="32"/>
      <c r="E116" s="67"/>
      <c r="F116" s="22"/>
      <c r="G116" s="67"/>
      <c r="H116" s="67"/>
      <c r="I116" s="67"/>
      <c r="K116" s="22" t="str">
        <f t="shared" si="1"/>
        <v/>
      </c>
    </row>
    <row r="117" spans="1:11" x14ac:dyDescent="0.3">
      <c r="A117" s="125">
        <v>2018</v>
      </c>
      <c r="B117" s="126" t="s">
        <v>94</v>
      </c>
      <c r="C117" s="127" t="s">
        <v>66</v>
      </c>
      <c r="D117" s="126" t="s">
        <v>95</v>
      </c>
      <c r="E117" s="67"/>
      <c r="F117" s="12"/>
      <c r="G117" s="14" t="s">
        <v>64</v>
      </c>
      <c r="H117" s="14" t="s">
        <v>42</v>
      </c>
      <c r="I117" s="14" t="s">
        <v>89</v>
      </c>
      <c r="J117" s="12">
        <v>15</v>
      </c>
      <c r="K117" s="22" t="str">
        <f t="shared" si="1"/>
        <v>[{order:"15",result:"Argentina 0-3 Croatia",playerday:"Luka Modrić",year:"2018", category:"World Cup",prow:["LaLigaWin","ChampionsWin","CC"], pcolumn: ["CRO","ARG","Played WC 2018"],ylink:"https://www.youtube.com/watch?v=hcM5n71XmBo"}],</v>
      </c>
    </row>
    <row r="118" spans="1:11" x14ac:dyDescent="0.3">
      <c r="A118" s="219"/>
      <c r="B118" s="220" t="str">
        <f>_xlfn.CONCAT(B117," ",C117," ",D117)</f>
        <v>Argentina 0-3 Croatia</v>
      </c>
      <c r="C118" s="221"/>
      <c r="D118" s="222"/>
      <c r="E118" s="67"/>
      <c r="F118" s="16" t="s">
        <v>48</v>
      </c>
      <c r="G118" s="17"/>
      <c r="H118" s="17"/>
      <c r="I118" s="17"/>
      <c r="K118" s="22" t="str">
        <f t="shared" si="1"/>
        <v/>
      </c>
    </row>
    <row r="119" spans="1:11" x14ac:dyDescent="0.3">
      <c r="A119" s="223"/>
      <c r="B119" s="224" t="s">
        <v>176</v>
      </c>
      <c r="C119" s="225"/>
      <c r="D119" s="226"/>
      <c r="E119" s="67"/>
      <c r="F119" s="16" t="s">
        <v>34</v>
      </c>
      <c r="G119" s="17"/>
      <c r="H119" s="17"/>
      <c r="I119" s="17"/>
      <c r="K119" s="22" t="str">
        <f t="shared" si="1"/>
        <v/>
      </c>
    </row>
    <row r="120" spans="1:11" x14ac:dyDescent="0.3">
      <c r="A120" s="227"/>
      <c r="B120" s="230" t="s">
        <v>1030</v>
      </c>
      <c r="C120" s="228"/>
      <c r="D120" s="229"/>
      <c r="E120" s="67"/>
      <c r="F120" s="16" t="s">
        <v>33</v>
      </c>
      <c r="G120" s="17"/>
      <c r="H120" s="17"/>
      <c r="I120" s="17"/>
      <c r="K120" s="22" t="str">
        <f>IF(A120&gt;0,"[{"&amp;"order:"&amp;CHAR(34)&amp;J120&amp;CHAR(34)&amp;",result:"&amp;CHAR(34)&amp;B121&amp;CHAR(34)&amp;",playerday:"&amp;CHAR(34)&amp;B129&amp;CHAR(34)&amp;",year:"&amp;CHAR(34)&amp;A120&amp;CHAR(34)&amp;", category:" &amp; CHAR(34) &amp;$A$1&amp;CHAR(34)&amp;",prow:["&amp;CHAR(34)&amp;F121&amp;CHAR(34)&amp;","&amp;CHAR(34)&amp;F122&amp;CHAR(34)&amp;","&amp;CHAR(34)&amp;F129&amp;CHAR(34)&amp;"], pcolumn: ["&amp;CHAR(34)&amp;G120&amp;CHAR(34)&amp;","&amp;CHAR(34)&amp;H120&amp;CHAR(34)&amp;","&amp;CHAR(34)&amp;I120&amp;CHAR(34)&amp;"]"&amp;",ylink:"&amp;CHAR(34)&amp;B122&amp;CHAR(34)&amp;"}"&amp;"],","")</f>
        <v/>
      </c>
    </row>
    <row r="121" spans="1:11" x14ac:dyDescent="0.3">
      <c r="A121" s="67"/>
      <c r="B121" s="32"/>
      <c r="C121" s="33"/>
      <c r="D121" s="32"/>
      <c r="E121" s="67"/>
      <c r="F121" s="22"/>
      <c r="G121" s="67"/>
      <c r="H121" s="67"/>
      <c r="I121" s="67"/>
      <c r="K121" s="22" t="str">
        <f>IF(A121&gt;0,"[{"&amp;"order:"&amp;CHAR(34)&amp;J121&amp;CHAR(34)&amp;",result:"&amp;CHAR(34)&amp;B122&amp;CHAR(34)&amp;",playerday:"&amp;CHAR(34)&amp;B130&amp;CHAR(34)&amp;",year:"&amp;CHAR(34)&amp;A121&amp;CHAR(34)&amp;", category:" &amp; CHAR(34) &amp;$A$1&amp;CHAR(34)&amp;",prow:["&amp;CHAR(34)&amp;F122&amp;CHAR(34)&amp;","&amp;CHAR(34)&amp;F129&amp;CHAR(34)&amp;","&amp;CHAR(34)&amp;F130&amp;CHAR(34)&amp;"], pcolumn: ["&amp;CHAR(34)&amp;G121&amp;CHAR(34)&amp;","&amp;CHAR(34)&amp;H121&amp;CHAR(34)&amp;","&amp;CHAR(34)&amp;I121&amp;CHAR(34)&amp;"]"&amp;",ylink:"&amp;CHAR(34)&amp;B129&amp;CHAR(34)&amp;"}"&amp;"],","")</f>
        <v/>
      </c>
    </row>
    <row r="122" spans="1:11" x14ac:dyDescent="0.3">
      <c r="A122" s="67"/>
      <c r="B122" s="32"/>
      <c r="C122" s="33"/>
      <c r="D122" s="32"/>
      <c r="E122" s="67"/>
      <c r="F122" s="22"/>
      <c r="G122" s="67"/>
      <c r="H122" s="67"/>
      <c r="I122" s="67"/>
      <c r="K122" s="22" t="str">
        <f>IF(A122&gt;0,"[{"&amp;"order:"&amp;CHAR(34)&amp;J122&amp;CHAR(34)&amp;",result:"&amp;CHAR(34)&amp;B129&amp;CHAR(34)&amp;",playerday:"&amp;CHAR(34)&amp;B131&amp;CHAR(34)&amp;",year:"&amp;CHAR(34)&amp;A122&amp;CHAR(34)&amp;", category:" &amp; CHAR(34) &amp;$A$1&amp;CHAR(34)&amp;",prow:["&amp;CHAR(34)&amp;F129&amp;CHAR(34)&amp;","&amp;CHAR(34)&amp;F130&amp;CHAR(34)&amp;","&amp;CHAR(34)&amp;F131&amp;CHAR(34)&amp;"], pcolumn: ["&amp;CHAR(34)&amp;G122&amp;CHAR(34)&amp;","&amp;CHAR(34)&amp;H122&amp;CHAR(34)&amp;","&amp;CHAR(34)&amp;I122&amp;CHAR(34)&amp;"]"&amp;",ylink:"&amp;CHAR(34)&amp;B130&amp;CHAR(34)&amp;"}"&amp;"],","")</f>
        <v/>
      </c>
    </row>
    <row r="123" spans="1:11" x14ac:dyDescent="0.3">
      <c r="A123" s="125">
        <v>2018</v>
      </c>
      <c r="B123" s="126" t="s">
        <v>95</v>
      </c>
      <c r="C123" s="127" t="s">
        <v>118</v>
      </c>
      <c r="D123" s="126" t="s">
        <v>0</v>
      </c>
      <c r="E123" s="67"/>
      <c r="F123" s="12"/>
      <c r="G123" s="14" t="s">
        <v>64</v>
      </c>
      <c r="H123" s="14" t="s">
        <v>4</v>
      </c>
      <c r="I123" s="14" t="s">
        <v>68</v>
      </c>
      <c r="J123" s="12">
        <v>399</v>
      </c>
      <c r="K123" s="22" t="str">
        <f t="shared" ref="K123:K125" si="4">IF(A123&gt;0,"[{"&amp;"order:"&amp;CHAR(34)&amp;J123&amp;CHAR(34)&amp;",result:"&amp;CHAR(34)&amp;B124&amp;CHAR(34)&amp;",playerday:"&amp;CHAR(34)&amp;B126&amp;CHAR(34)&amp;",year:"&amp;CHAR(34)&amp;A123&amp;CHAR(34)&amp;", category:" &amp; CHAR(34) &amp;$A$1&amp;CHAR(34)&amp;",prow:["&amp;CHAR(34)&amp;F124&amp;CHAR(34)&amp;","&amp;CHAR(34)&amp;F125&amp;CHAR(34)&amp;","&amp;CHAR(34)&amp;F126&amp;CHAR(34)&amp;"], pcolumn: ["&amp;CHAR(34)&amp;G123&amp;CHAR(34)&amp;","&amp;CHAR(34)&amp;H123&amp;CHAR(34)&amp;","&amp;CHAR(34)&amp;I123&amp;CHAR(34)&amp;"]"&amp;",ylink:"&amp;CHAR(34)&amp;B125&amp;CHAR(34)&amp;"}"&amp;"],","")</f>
        <v>[{order:"399",result:"Croatia 2-1 England",playerday:"Mario Mandžukić",year:"2018", category:"World Cup",prow:["Played WC 2018","Played WC 2018","Played WC 2018"], pcolumn: ["CRO","Juventus","Atletico"],ylink:"https://www.youtube.com/watch?v=gi_2GELMwfY"}],</v>
      </c>
    </row>
    <row r="124" spans="1:11" x14ac:dyDescent="0.3">
      <c r="A124" s="219"/>
      <c r="B124" s="220" t="str">
        <f>_xlfn.CONCAT(B123," ",C123," ",D123)</f>
        <v>Croatia 2-1 England</v>
      </c>
      <c r="C124" s="221"/>
      <c r="D124" s="222"/>
      <c r="E124" s="67"/>
      <c r="F124" s="16" t="s">
        <v>89</v>
      </c>
      <c r="G124" s="17"/>
      <c r="H124" s="17"/>
      <c r="I124" s="17"/>
      <c r="K124" s="22" t="str">
        <f t="shared" si="4"/>
        <v/>
      </c>
    </row>
    <row r="125" spans="1:11" x14ac:dyDescent="0.3">
      <c r="A125" s="223"/>
      <c r="B125" s="224" t="s">
        <v>1501</v>
      </c>
      <c r="C125" s="225"/>
      <c r="D125" s="226"/>
      <c r="E125" s="67"/>
      <c r="F125" s="16" t="s">
        <v>89</v>
      </c>
      <c r="G125" s="17"/>
      <c r="H125" s="17"/>
      <c r="I125" s="17"/>
      <c r="K125" s="22" t="str">
        <f t="shared" si="4"/>
        <v/>
      </c>
    </row>
    <row r="126" spans="1:11" x14ac:dyDescent="0.3">
      <c r="A126" s="227"/>
      <c r="B126" s="230" t="s">
        <v>1441</v>
      </c>
      <c r="C126" s="228"/>
      <c r="D126" s="229"/>
      <c r="E126" s="67"/>
      <c r="F126" s="16" t="s">
        <v>89</v>
      </c>
      <c r="G126" s="17"/>
      <c r="H126" s="17"/>
      <c r="I126" s="17"/>
      <c r="K126" s="22" t="str">
        <f>IF(A126&gt;0,"[{"&amp;"order:"&amp;CHAR(34)&amp;J126&amp;CHAR(34)&amp;",result:"&amp;CHAR(34)&amp;B127&amp;CHAR(34)&amp;",playerday:"&amp;CHAR(34)&amp;B135&amp;CHAR(34)&amp;",year:"&amp;CHAR(34)&amp;A126&amp;CHAR(34)&amp;", category:" &amp; CHAR(34) &amp;$A$1&amp;CHAR(34)&amp;",prow:["&amp;CHAR(34)&amp;F127&amp;CHAR(34)&amp;","&amp;CHAR(34)&amp;F128&amp;CHAR(34)&amp;","&amp;CHAR(34)&amp;F135&amp;CHAR(34)&amp;"], pcolumn: ["&amp;CHAR(34)&amp;G126&amp;CHAR(34)&amp;","&amp;CHAR(34)&amp;H126&amp;CHAR(34)&amp;","&amp;CHAR(34)&amp;I126&amp;CHAR(34)&amp;"]"&amp;",ylink:"&amp;CHAR(34)&amp;B128&amp;CHAR(34)&amp;"}"&amp;"],","")</f>
        <v/>
      </c>
    </row>
    <row r="127" spans="1:11" x14ac:dyDescent="0.3">
      <c r="A127" s="67"/>
      <c r="B127" s="32"/>
      <c r="C127" s="33"/>
      <c r="D127" s="32"/>
      <c r="E127" s="67"/>
      <c r="F127" s="22"/>
      <c r="G127" s="67"/>
      <c r="H127" s="67"/>
      <c r="I127" s="67"/>
      <c r="K127" s="22" t="str">
        <f>IF(A127&gt;0,"[{"&amp;"order:"&amp;CHAR(34)&amp;J127&amp;CHAR(34)&amp;",result:"&amp;CHAR(34)&amp;B128&amp;CHAR(34)&amp;",playerday:"&amp;CHAR(34)&amp;B136&amp;CHAR(34)&amp;",year:"&amp;CHAR(34)&amp;A127&amp;CHAR(34)&amp;", category:" &amp; CHAR(34) &amp;$A$1&amp;CHAR(34)&amp;",prow:["&amp;CHAR(34)&amp;F128&amp;CHAR(34)&amp;","&amp;CHAR(34)&amp;F135&amp;CHAR(34)&amp;","&amp;CHAR(34)&amp;F136&amp;CHAR(34)&amp;"], pcolumn: ["&amp;CHAR(34)&amp;G127&amp;CHAR(34)&amp;","&amp;CHAR(34)&amp;H127&amp;CHAR(34)&amp;","&amp;CHAR(34)&amp;I127&amp;CHAR(34)&amp;"]"&amp;",ylink:"&amp;CHAR(34)&amp;B135&amp;CHAR(34)&amp;"}"&amp;"],","")</f>
        <v/>
      </c>
    </row>
    <row r="128" spans="1:11" x14ac:dyDescent="0.3">
      <c r="A128" s="67"/>
      <c r="B128" s="32"/>
      <c r="C128" s="33"/>
      <c r="D128" s="32"/>
      <c r="E128" s="67"/>
      <c r="F128" s="22"/>
      <c r="G128" s="67"/>
      <c r="H128" s="67"/>
      <c r="I128" s="67"/>
      <c r="K128" s="22" t="str">
        <f>IF(A128&gt;0,"[{"&amp;"order:"&amp;CHAR(34)&amp;J128&amp;CHAR(34)&amp;",result:"&amp;CHAR(34)&amp;B135&amp;CHAR(34)&amp;",playerday:"&amp;CHAR(34)&amp;B137&amp;CHAR(34)&amp;",year:"&amp;CHAR(34)&amp;A128&amp;CHAR(34)&amp;", category:" &amp; CHAR(34) &amp;$A$1&amp;CHAR(34)&amp;",prow:["&amp;CHAR(34)&amp;F135&amp;CHAR(34)&amp;","&amp;CHAR(34)&amp;F136&amp;CHAR(34)&amp;","&amp;CHAR(34)&amp;F137&amp;CHAR(34)&amp;"], pcolumn: ["&amp;CHAR(34)&amp;G128&amp;CHAR(34)&amp;","&amp;CHAR(34)&amp;H128&amp;CHAR(34)&amp;","&amp;CHAR(34)&amp;I128&amp;CHAR(34)&amp;"]"&amp;",ylink:"&amp;CHAR(34)&amp;B136&amp;CHAR(34)&amp;"}"&amp;"],","")</f>
        <v/>
      </c>
    </row>
    <row r="129" spans="1:11" x14ac:dyDescent="0.3">
      <c r="A129" s="125">
        <v>2018</v>
      </c>
      <c r="B129" s="126" t="s">
        <v>98</v>
      </c>
      <c r="C129" s="127" t="s">
        <v>92</v>
      </c>
      <c r="D129" s="126" t="s">
        <v>95</v>
      </c>
      <c r="E129" s="67"/>
      <c r="F129" s="12"/>
      <c r="G129" s="14" t="s">
        <v>36</v>
      </c>
      <c r="H129" s="14" t="s">
        <v>64</v>
      </c>
      <c r="I129" s="14" t="s">
        <v>68</v>
      </c>
      <c r="J129" s="12">
        <v>130</v>
      </c>
      <c r="K129" s="22" t="str">
        <f t="shared" si="1"/>
        <v>[{order:"130",result:"France 4-2 Croatia",playerday:"Antoine Griezmann",year:"2018", category:"World Cup",prow:["Played WC 2018","LaLigaWin","DL"], pcolumn: ["FRA","CRO","Atletico"],ylink:"https://www.youtube.com/watch?v=GrsEAvRerTg"}],</v>
      </c>
    </row>
    <row r="130" spans="1:11" x14ac:dyDescent="0.3">
      <c r="A130" s="219"/>
      <c r="B130" s="220" t="str">
        <f>_xlfn.CONCAT(B129," ",C129," ",D129)</f>
        <v>France 4-2 Croatia</v>
      </c>
      <c r="C130" s="221"/>
      <c r="D130" s="222"/>
      <c r="E130" s="67"/>
      <c r="F130" s="16" t="s">
        <v>89</v>
      </c>
      <c r="G130" s="17"/>
      <c r="H130" s="17"/>
      <c r="I130" s="17"/>
      <c r="K130" s="22" t="str">
        <f t="shared" si="1"/>
        <v/>
      </c>
    </row>
    <row r="131" spans="1:11" x14ac:dyDescent="0.3">
      <c r="A131" s="223"/>
      <c r="B131" s="224" t="s">
        <v>177</v>
      </c>
      <c r="C131" s="225"/>
      <c r="D131" s="226"/>
      <c r="E131" s="67"/>
      <c r="F131" s="16" t="s">
        <v>48</v>
      </c>
      <c r="G131" s="17"/>
      <c r="H131" s="17"/>
      <c r="I131" s="17"/>
      <c r="K131" s="22" t="str">
        <f t="shared" si="1"/>
        <v/>
      </c>
    </row>
    <row r="132" spans="1:11" x14ac:dyDescent="0.3">
      <c r="A132" s="227"/>
      <c r="B132" s="230" t="s">
        <v>1031</v>
      </c>
      <c r="C132" s="228"/>
      <c r="D132" s="229"/>
      <c r="E132" s="67"/>
      <c r="F132" s="16" t="s">
        <v>47</v>
      </c>
      <c r="G132" s="17"/>
      <c r="H132" s="17"/>
      <c r="I132" s="17"/>
      <c r="K132" s="22" t="str">
        <f t="shared" si="1"/>
        <v/>
      </c>
    </row>
    <row r="133" spans="1:11" x14ac:dyDescent="0.3">
      <c r="A133" s="67"/>
      <c r="B133" s="32"/>
      <c r="C133" s="33"/>
      <c r="D133" s="32"/>
      <c r="E133" s="67"/>
      <c r="F133" s="22"/>
      <c r="G133" s="67"/>
      <c r="H133" s="67"/>
      <c r="I133" s="67"/>
      <c r="K133" s="22" t="str">
        <f t="shared" si="1"/>
        <v/>
      </c>
    </row>
    <row r="134" spans="1:11" x14ac:dyDescent="0.3">
      <c r="A134" s="67"/>
      <c r="B134" s="32"/>
      <c r="C134" s="33"/>
      <c r="D134" s="32"/>
      <c r="E134" s="67"/>
      <c r="F134" s="22"/>
      <c r="G134" s="67"/>
      <c r="H134" s="67"/>
      <c r="I134" s="67"/>
      <c r="K134" s="22" t="str">
        <f t="shared" si="1"/>
        <v/>
      </c>
    </row>
    <row r="135" spans="1:11" x14ac:dyDescent="0.3">
      <c r="A135" s="125">
        <v>2018</v>
      </c>
      <c r="B135" s="126" t="s">
        <v>13</v>
      </c>
      <c r="C135" s="127" t="s">
        <v>132</v>
      </c>
      <c r="D135" s="126" t="s">
        <v>136</v>
      </c>
      <c r="E135" s="67"/>
      <c r="F135" s="12"/>
      <c r="G135" s="14" t="s">
        <v>76</v>
      </c>
      <c r="H135" s="14" t="s">
        <v>232</v>
      </c>
      <c r="I135" s="14" t="s">
        <v>23</v>
      </c>
      <c r="J135" s="12">
        <v>48</v>
      </c>
      <c r="K135" s="22" t="str">
        <f t="shared" si="1"/>
        <v>[{order:"48",result:"Belgium 3-2 Japan",playerday:"Nacer Chadli",year:"2018", category:"World Cup",prow:["Played WC 2018","CC","DL"], pcolumn: ["BEL","JPN","Tottenham"],ylink:"https://youtu.be/fJeJuc27ggE"}],</v>
      </c>
    </row>
    <row r="136" spans="1:11" x14ac:dyDescent="0.3">
      <c r="A136" s="219"/>
      <c r="B136" s="220" t="str">
        <f>_xlfn.CONCAT(B135," ",C135," ",D135)</f>
        <v>Belgium 3-2 Japan</v>
      </c>
      <c r="C136" s="221"/>
      <c r="D136" s="222"/>
      <c r="E136" s="67"/>
      <c r="F136" s="16" t="s">
        <v>89</v>
      </c>
      <c r="G136" s="17"/>
      <c r="H136" s="17"/>
      <c r="I136" s="17"/>
      <c r="K136" s="22" t="str">
        <f t="shared" si="1"/>
        <v/>
      </c>
    </row>
    <row r="137" spans="1:11" x14ac:dyDescent="0.3">
      <c r="A137" s="223"/>
      <c r="B137" s="224" t="s">
        <v>166</v>
      </c>
      <c r="C137" s="225"/>
      <c r="D137" s="226"/>
      <c r="E137" s="67"/>
      <c r="F137" s="16" t="s">
        <v>33</v>
      </c>
      <c r="G137" s="17"/>
      <c r="H137" s="17"/>
      <c r="I137" s="17"/>
      <c r="K137" s="22" t="str">
        <f t="shared" si="1"/>
        <v/>
      </c>
    </row>
    <row r="138" spans="1:11" x14ac:dyDescent="0.3">
      <c r="A138" s="227"/>
      <c r="B138" s="230" t="s">
        <v>1036</v>
      </c>
      <c r="C138" s="228"/>
      <c r="D138" s="229"/>
      <c r="E138" s="67"/>
      <c r="F138" s="16" t="s">
        <v>47</v>
      </c>
      <c r="G138" s="17"/>
      <c r="H138" s="17"/>
      <c r="I138" s="17"/>
      <c r="K138" s="22" t="str">
        <f t="shared" si="1"/>
        <v/>
      </c>
    </row>
    <row r="139" spans="1:11" x14ac:dyDescent="0.3">
      <c r="A139" s="67"/>
      <c r="B139" s="32"/>
      <c r="C139" s="33"/>
      <c r="D139" s="32"/>
      <c r="E139" s="67"/>
      <c r="F139" s="22"/>
      <c r="G139" s="67"/>
      <c r="H139" s="67"/>
      <c r="I139" s="67"/>
      <c r="K139" s="22" t="str">
        <f t="shared" si="1"/>
        <v/>
      </c>
    </row>
    <row r="140" spans="1:11" x14ac:dyDescent="0.3">
      <c r="A140" s="67"/>
      <c r="B140" s="32"/>
      <c r="C140" s="33"/>
      <c r="D140" s="32"/>
      <c r="E140" s="67"/>
      <c r="F140" s="22"/>
      <c r="G140" s="67"/>
      <c r="H140" s="67"/>
      <c r="I140" s="67"/>
      <c r="K140" s="22" t="str">
        <f t="shared" si="1"/>
        <v/>
      </c>
    </row>
    <row r="141" spans="1:11" x14ac:dyDescent="0.3">
      <c r="A141" s="125">
        <v>2018</v>
      </c>
      <c r="B141" s="126" t="s">
        <v>19</v>
      </c>
      <c r="C141" s="127" t="s">
        <v>124</v>
      </c>
      <c r="D141" s="126" t="s">
        <v>62</v>
      </c>
      <c r="E141" s="67"/>
      <c r="F141" s="12"/>
      <c r="G141" s="14" t="s">
        <v>58</v>
      </c>
      <c r="H141" s="14" t="s">
        <v>40</v>
      </c>
      <c r="I141" s="14" t="s">
        <v>89</v>
      </c>
      <c r="J141" s="12">
        <v>57</v>
      </c>
      <c r="K141" s="22" t="str">
        <f t="shared" si="1"/>
        <v>[{order:"57",result:"Portugal 3-3 Spain",playerday:"Cristiano Ronaldo",year:"2018", category:"World Cup",prow:["Sporting","DL","PO"], pcolumn: ["POR","ESP","Played WC 2018"],ylink:"https://www.youtube.com/watch?v=4rp2aLQl7vg"}],</v>
      </c>
    </row>
    <row r="142" spans="1:11" x14ac:dyDescent="0.3">
      <c r="A142" s="219"/>
      <c r="B142" s="220" t="str">
        <f>_xlfn.CONCAT(B141," ",C141," ",D141)</f>
        <v>Portugal 3-3 Spain</v>
      </c>
      <c r="C142" s="221"/>
      <c r="D142" s="222"/>
      <c r="E142" s="67"/>
      <c r="F142" s="16" t="s">
        <v>145</v>
      </c>
      <c r="G142" s="17"/>
      <c r="H142" s="17"/>
      <c r="I142" s="17"/>
      <c r="K142" s="22" t="str">
        <f t="shared" si="1"/>
        <v/>
      </c>
    </row>
    <row r="143" spans="1:11" x14ac:dyDescent="0.3">
      <c r="A143" s="223"/>
      <c r="B143" s="224" t="s">
        <v>178</v>
      </c>
      <c r="C143" s="225"/>
      <c r="D143" s="226"/>
      <c r="E143" s="67"/>
      <c r="F143" s="16" t="s">
        <v>47</v>
      </c>
      <c r="G143" s="17"/>
      <c r="H143" s="17"/>
      <c r="I143" s="17"/>
      <c r="K143" s="22" t="str">
        <f t="shared" si="1"/>
        <v/>
      </c>
    </row>
    <row r="144" spans="1:11" x14ac:dyDescent="0.3">
      <c r="A144" s="227"/>
      <c r="B144" s="230" t="s">
        <v>960</v>
      </c>
      <c r="C144" s="228"/>
      <c r="D144" s="229"/>
      <c r="E144" s="67"/>
      <c r="F144" s="16" t="s">
        <v>38</v>
      </c>
      <c r="G144" s="17"/>
      <c r="H144" s="17"/>
      <c r="I144" s="17"/>
      <c r="K144" s="22" t="str">
        <f t="shared" si="1"/>
        <v/>
      </c>
    </row>
    <row r="145" spans="1:11" x14ac:dyDescent="0.3">
      <c r="A145" s="67"/>
      <c r="B145" s="32"/>
      <c r="C145" s="33"/>
      <c r="D145" s="32"/>
      <c r="E145" s="67"/>
      <c r="F145" s="22"/>
      <c r="G145" s="67"/>
      <c r="H145" s="67"/>
      <c r="I145" s="67"/>
      <c r="K145" s="22" t="str">
        <f t="shared" si="1"/>
        <v/>
      </c>
    </row>
    <row r="146" spans="1:11" x14ac:dyDescent="0.3">
      <c r="A146" s="67"/>
      <c r="B146" s="32"/>
      <c r="C146" s="33"/>
      <c r="D146" s="32"/>
      <c r="E146" s="67"/>
      <c r="F146" s="22"/>
      <c r="G146" s="67"/>
      <c r="H146" s="67"/>
      <c r="I146" s="67"/>
      <c r="K146" s="22" t="str">
        <f t="shared" si="1"/>
        <v/>
      </c>
    </row>
    <row r="147" spans="1:11" x14ac:dyDescent="0.3">
      <c r="A147" s="125">
        <v>2018</v>
      </c>
      <c r="B147" s="126" t="s">
        <v>302</v>
      </c>
      <c r="C147" s="127" t="s">
        <v>116</v>
      </c>
      <c r="D147" s="126" t="s">
        <v>94</v>
      </c>
      <c r="E147" s="67"/>
      <c r="F147" s="12"/>
      <c r="G147" s="14" t="s">
        <v>303</v>
      </c>
      <c r="H147" s="14" t="s">
        <v>42</v>
      </c>
      <c r="I147" s="14" t="s">
        <v>21</v>
      </c>
      <c r="J147" s="12">
        <v>296</v>
      </c>
      <c r="K147" s="22" t="str">
        <f t="shared" si="1"/>
        <v>[{order:"296",result:"Nigeria 1-2 Argentina",playerday:"Marcos Rojo",year:"2018", category:"World Cup",prow:["DF","Played WC 2018","DL"], pcolumn: ["NGA","ARG","Man Utd"],ylink:"https://www.youtube.com/watch?v=RmlkAOwJ1gI"}],</v>
      </c>
    </row>
    <row r="148" spans="1:11" x14ac:dyDescent="0.3">
      <c r="A148" s="219"/>
      <c r="B148" s="220" t="str">
        <f>_xlfn.CONCAT(B147," ",C147," ",D147)</f>
        <v>Nigeria 1-2 Argentina</v>
      </c>
      <c r="C148" s="221"/>
      <c r="D148" s="222"/>
      <c r="E148" s="67"/>
      <c r="F148" s="16" t="s">
        <v>52</v>
      </c>
      <c r="G148" s="17"/>
      <c r="H148" s="17"/>
      <c r="I148" s="17"/>
      <c r="K148" s="22" t="str">
        <f t="shared" si="1"/>
        <v/>
      </c>
    </row>
    <row r="149" spans="1:11" x14ac:dyDescent="0.3">
      <c r="A149" s="223"/>
      <c r="B149" s="224" t="s">
        <v>395</v>
      </c>
      <c r="C149" s="225"/>
      <c r="D149" s="226"/>
      <c r="E149" s="67"/>
      <c r="F149" s="16" t="s">
        <v>89</v>
      </c>
      <c r="G149" s="17"/>
      <c r="H149" s="17"/>
      <c r="I149" s="17"/>
      <c r="K149" s="22" t="str">
        <f t="shared" si="1"/>
        <v/>
      </c>
    </row>
    <row r="150" spans="1:11" x14ac:dyDescent="0.3">
      <c r="A150" s="227"/>
      <c r="B150" s="230" t="s">
        <v>1037</v>
      </c>
      <c r="C150" s="228"/>
      <c r="D150" s="229"/>
      <c r="E150" s="67"/>
      <c r="F150" s="16" t="s">
        <v>47</v>
      </c>
      <c r="G150" s="17"/>
      <c r="H150" s="17"/>
      <c r="I150" s="17"/>
      <c r="K150" s="22" t="str">
        <f t="shared" si="1"/>
        <v/>
      </c>
    </row>
    <row r="151" spans="1:11" x14ac:dyDescent="0.3">
      <c r="A151" s="67"/>
      <c r="B151" s="32"/>
      <c r="C151" s="33"/>
      <c r="D151" s="32"/>
      <c r="E151" s="67"/>
      <c r="F151" s="22"/>
      <c r="G151" s="67"/>
      <c r="H151" s="67"/>
      <c r="I151" s="67"/>
      <c r="K151" s="22" t="str">
        <f t="shared" si="1"/>
        <v/>
      </c>
    </row>
    <row r="152" spans="1:11" x14ac:dyDescent="0.3">
      <c r="A152" s="67"/>
      <c r="B152" s="32"/>
      <c r="C152" s="33"/>
      <c r="D152" s="32"/>
      <c r="E152" s="67"/>
      <c r="F152" s="22"/>
      <c r="G152" s="67"/>
      <c r="H152" s="67"/>
      <c r="I152" s="67"/>
      <c r="K152" s="22" t="str">
        <f t="shared" si="1"/>
        <v/>
      </c>
    </row>
    <row r="153" spans="1:11" x14ac:dyDescent="0.3">
      <c r="A153" s="125">
        <v>2018</v>
      </c>
      <c r="B153" s="126" t="s">
        <v>128</v>
      </c>
      <c r="C153" s="127" t="s">
        <v>118</v>
      </c>
      <c r="D153" s="126" t="s">
        <v>30</v>
      </c>
      <c r="E153" s="67"/>
      <c r="F153" s="12"/>
      <c r="G153" s="14" t="s">
        <v>60</v>
      </c>
      <c r="H153" s="14" t="s">
        <v>65</v>
      </c>
      <c r="I153" s="14" t="s">
        <v>3</v>
      </c>
      <c r="J153" s="12">
        <v>143</v>
      </c>
      <c r="K153" s="22" t="str">
        <f t="shared" si="1"/>
        <v>[{order:"143",result:"Germany 2-1 Sweden",playerday:"Toni Kroos",year:"2018", category:"World Cup",prow:["CC","Played WC 2018","DL"], pcolumn: ["GER","SWE","Real Madrid"],ylink:"https://www.youtube.com/watch?v=hDMuhgabjbo"}],</v>
      </c>
    </row>
    <row r="154" spans="1:11" x14ac:dyDescent="0.3">
      <c r="A154" s="219"/>
      <c r="B154" s="220" t="str">
        <f>_xlfn.CONCAT(B153," ",C153," ",D153)</f>
        <v>Germany 2-1 Sweden</v>
      </c>
      <c r="C154" s="221"/>
      <c r="D154" s="222"/>
      <c r="E154" s="67"/>
      <c r="F154" s="16" t="s">
        <v>33</v>
      </c>
      <c r="G154" s="17"/>
      <c r="H154" s="17"/>
      <c r="I154" s="17"/>
      <c r="K154" s="22" t="str">
        <f t="shared" si="1"/>
        <v/>
      </c>
    </row>
    <row r="155" spans="1:11" ht="11.4" customHeight="1" x14ac:dyDescent="0.3">
      <c r="A155" s="223"/>
      <c r="B155" s="224" t="s">
        <v>377</v>
      </c>
      <c r="C155" s="225"/>
      <c r="D155" s="226"/>
      <c r="E155" s="67"/>
      <c r="F155" s="16" t="s">
        <v>89</v>
      </c>
      <c r="G155" s="17"/>
      <c r="H155" s="17"/>
      <c r="I155" s="17"/>
      <c r="K155" s="22" t="str">
        <f t="shared" si="1"/>
        <v/>
      </c>
    </row>
    <row r="156" spans="1:11" x14ac:dyDescent="0.3">
      <c r="A156" s="227"/>
      <c r="B156" s="230" t="s">
        <v>1032</v>
      </c>
      <c r="C156" s="228"/>
      <c r="D156" s="229"/>
      <c r="E156" s="67"/>
      <c r="F156" s="16" t="s">
        <v>47</v>
      </c>
      <c r="G156" s="17"/>
      <c r="H156" s="17"/>
      <c r="I156" s="17"/>
      <c r="K156" s="22" t="str">
        <f t="shared" si="1"/>
        <v/>
      </c>
    </row>
    <row r="157" spans="1:11" x14ac:dyDescent="0.3">
      <c r="A157" s="67"/>
      <c r="B157" s="32"/>
      <c r="C157" s="33"/>
      <c r="D157" s="32"/>
      <c r="E157" s="67"/>
      <c r="F157" s="22"/>
      <c r="G157" s="67"/>
      <c r="H157" s="67"/>
      <c r="I157" s="67"/>
      <c r="K157" s="22" t="str">
        <f t="shared" ref="K157:K220" si="5">IF(A157&gt;0,"[{"&amp;"order:"&amp;CHAR(34)&amp;J157&amp;CHAR(34)&amp;",result:"&amp;CHAR(34)&amp;B158&amp;CHAR(34)&amp;",playerday:"&amp;CHAR(34)&amp;B160&amp;CHAR(34)&amp;",year:"&amp;CHAR(34)&amp;A157&amp;CHAR(34)&amp;", category:" &amp; CHAR(34) &amp;$A$1&amp;CHAR(34)&amp;",prow:["&amp;CHAR(34)&amp;F158&amp;CHAR(34)&amp;","&amp;CHAR(34)&amp;F159&amp;CHAR(34)&amp;","&amp;CHAR(34)&amp;F160&amp;CHAR(34)&amp;"], pcolumn: ["&amp;CHAR(34)&amp;G157&amp;CHAR(34)&amp;","&amp;CHAR(34)&amp;H157&amp;CHAR(34)&amp;","&amp;CHAR(34)&amp;I157&amp;CHAR(34)&amp;"]"&amp;",ylink:"&amp;CHAR(34)&amp;B159&amp;CHAR(34)&amp;"}"&amp;"],","")</f>
        <v/>
      </c>
    </row>
    <row r="158" spans="1:11" x14ac:dyDescent="0.3">
      <c r="A158" s="67"/>
      <c r="B158" s="32"/>
      <c r="C158" s="33"/>
      <c r="D158" s="32"/>
      <c r="E158" s="67"/>
      <c r="F158" s="22"/>
      <c r="G158" s="67"/>
      <c r="H158" s="67"/>
      <c r="I158" s="67"/>
      <c r="K158" s="22" t="str">
        <f t="shared" si="5"/>
        <v/>
      </c>
    </row>
    <row r="159" spans="1:11" x14ac:dyDescent="0.3">
      <c r="A159" s="125">
        <v>2018</v>
      </c>
      <c r="B159" s="126" t="s">
        <v>520</v>
      </c>
      <c r="C159" s="127" t="s">
        <v>85</v>
      </c>
      <c r="D159" s="126" t="s">
        <v>19</v>
      </c>
      <c r="E159" s="67"/>
      <c r="F159" s="12"/>
      <c r="G159" s="14" t="s">
        <v>1363</v>
      </c>
      <c r="H159" s="14" t="s">
        <v>51</v>
      </c>
      <c r="I159" s="14" t="s">
        <v>1362</v>
      </c>
      <c r="J159" s="12">
        <v>337</v>
      </c>
      <c r="K159" s="22" t="str">
        <f t="shared" si="5"/>
        <v>[{order:"337",result:"Iran 1-1 Portugal",playerday:"Ricardo Quaresma",year:"2018", category:"World Cup",prow:["DL","CC","Played WC 2018"], pcolumn: ["namehas_RIC","Porto","Besiktas"],ylink:"https://www.youtube.com/watch?v=NuYZy7bhzwo"}],</v>
      </c>
    </row>
    <row r="160" spans="1:11" x14ac:dyDescent="0.3">
      <c r="A160" s="219"/>
      <c r="B160" s="220" t="str">
        <f>_xlfn.CONCAT(B159," ",C159," ",D159)</f>
        <v>Iran 1-1 Portugal</v>
      </c>
      <c r="C160" s="221"/>
      <c r="D160" s="222"/>
      <c r="E160" s="67"/>
      <c r="F160" s="16" t="s">
        <v>47</v>
      </c>
      <c r="G160" s="17"/>
      <c r="H160" s="17"/>
      <c r="I160" s="17"/>
      <c r="K160" s="22" t="str">
        <f t="shared" si="5"/>
        <v/>
      </c>
    </row>
    <row r="161" spans="1:11" x14ac:dyDescent="0.3">
      <c r="A161" s="223"/>
      <c r="B161" s="224" t="s">
        <v>519</v>
      </c>
      <c r="C161" s="225"/>
      <c r="D161" s="226"/>
      <c r="E161" s="67"/>
      <c r="F161" s="16" t="s">
        <v>33</v>
      </c>
      <c r="G161" s="17"/>
      <c r="H161" s="17"/>
      <c r="I161" s="17"/>
      <c r="K161" s="22" t="str">
        <f t="shared" si="5"/>
        <v/>
      </c>
    </row>
    <row r="162" spans="1:11" x14ac:dyDescent="0.3">
      <c r="A162" s="227"/>
      <c r="B162" s="230" t="s">
        <v>984</v>
      </c>
      <c r="C162" s="228"/>
      <c r="D162" s="229"/>
      <c r="E162" s="67"/>
      <c r="F162" s="16" t="s">
        <v>89</v>
      </c>
      <c r="G162" s="17"/>
      <c r="H162" s="17"/>
      <c r="I162" s="17"/>
      <c r="K162" s="22" t="str">
        <f t="shared" si="5"/>
        <v/>
      </c>
    </row>
    <row r="163" spans="1:11" x14ac:dyDescent="0.3">
      <c r="A163" s="67"/>
      <c r="B163" s="32"/>
      <c r="C163" s="33"/>
      <c r="D163" s="32"/>
      <c r="E163" s="67"/>
      <c r="F163" s="22"/>
      <c r="G163" s="67"/>
      <c r="H163" s="67"/>
      <c r="I163" s="67"/>
      <c r="K163" s="22" t="str">
        <f t="shared" si="5"/>
        <v/>
      </c>
    </row>
    <row r="164" spans="1:11" x14ac:dyDescent="0.3">
      <c r="A164" s="67"/>
      <c r="B164" s="32"/>
      <c r="C164" s="33"/>
      <c r="D164" s="32"/>
      <c r="E164" s="67"/>
      <c r="F164" s="22"/>
      <c r="G164" s="67"/>
      <c r="H164" s="67"/>
      <c r="I164" s="67"/>
      <c r="K164" s="22" t="str">
        <f t="shared" si="5"/>
        <v/>
      </c>
    </row>
    <row r="165" spans="1:11" x14ac:dyDescent="0.3">
      <c r="A165" s="125">
        <v>2018</v>
      </c>
      <c r="B165" s="126" t="s">
        <v>6</v>
      </c>
      <c r="C165" s="127" t="s">
        <v>85</v>
      </c>
      <c r="D165" s="126" t="s">
        <v>0</v>
      </c>
      <c r="E165" s="67"/>
      <c r="F165" s="12"/>
      <c r="G165" s="16" t="s">
        <v>89</v>
      </c>
      <c r="H165" s="16" t="s">
        <v>7</v>
      </c>
      <c r="I165" s="16" t="s">
        <v>146</v>
      </c>
      <c r="J165" s="12">
        <v>424</v>
      </c>
      <c r="K165" s="22" t="str">
        <f t="shared" si="5"/>
        <v>[{order:"424",result:"Colombia 1-1 England",playerday:"Yerry Mina",year:"2018", category:"World Cup",prow:["COL","DF","namehas_Y"], pcolumn: ["Played WC 2018","Barcelona","Everton"],ylink:"https://www.youtube.com/watch?v=RbmaLT320hw"}],</v>
      </c>
    </row>
    <row r="166" spans="1:11" x14ac:dyDescent="0.3">
      <c r="A166" s="219"/>
      <c r="B166" s="220" t="str">
        <f>_xlfn.CONCAT(B165," ",C165," ",D165)</f>
        <v>Colombia 1-1 England</v>
      </c>
      <c r="C166" s="221"/>
      <c r="D166" s="222"/>
      <c r="E166" s="67"/>
      <c r="F166" s="16" t="s">
        <v>91</v>
      </c>
      <c r="G166" s="17"/>
      <c r="H166" s="17"/>
      <c r="I166" s="17"/>
      <c r="K166" s="22" t="str">
        <f t="shared" si="5"/>
        <v/>
      </c>
    </row>
    <row r="167" spans="1:11" x14ac:dyDescent="0.3">
      <c r="A167" s="223"/>
      <c r="B167" s="224" t="s">
        <v>521</v>
      </c>
      <c r="C167" s="225"/>
      <c r="D167" s="226"/>
      <c r="E167" s="67"/>
      <c r="F167" s="16" t="s">
        <v>52</v>
      </c>
      <c r="G167" s="17"/>
      <c r="H167" s="17"/>
      <c r="I167" s="17"/>
      <c r="K167" s="22" t="str">
        <f t="shared" si="5"/>
        <v/>
      </c>
    </row>
    <row r="168" spans="1:11" x14ac:dyDescent="0.3">
      <c r="A168" s="227"/>
      <c r="B168" s="230" t="s">
        <v>1243</v>
      </c>
      <c r="C168" s="228"/>
      <c r="D168" s="229"/>
      <c r="E168" s="67"/>
      <c r="F168" s="16" t="s">
        <v>1428</v>
      </c>
      <c r="G168" s="17"/>
      <c r="H168" s="17"/>
      <c r="I168" s="17"/>
      <c r="K168" s="22" t="str">
        <f t="shared" si="5"/>
        <v/>
      </c>
    </row>
    <row r="169" spans="1:11" x14ac:dyDescent="0.3">
      <c r="A169" s="67"/>
      <c r="B169" s="32"/>
      <c r="C169" s="33"/>
      <c r="D169" s="32"/>
      <c r="E169" s="67"/>
      <c r="F169" s="22"/>
      <c r="G169" s="67"/>
      <c r="H169" s="67"/>
      <c r="I169" s="67"/>
      <c r="K169" s="22" t="str">
        <f t="shared" si="5"/>
        <v/>
      </c>
    </row>
    <row r="170" spans="1:11" x14ac:dyDescent="0.3">
      <c r="A170" s="67"/>
      <c r="B170" s="32"/>
      <c r="C170" s="33"/>
      <c r="D170" s="32"/>
      <c r="E170" s="67"/>
      <c r="F170" s="22"/>
      <c r="G170" s="67"/>
      <c r="H170" s="67"/>
      <c r="I170" s="67"/>
      <c r="K170" s="22" t="str">
        <f t="shared" si="5"/>
        <v/>
      </c>
    </row>
    <row r="171" spans="1:11" x14ac:dyDescent="0.3">
      <c r="A171" s="125">
        <v>2017</v>
      </c>
      <c r="B171" s="126" t="s">
        <v>483</v>
      </c>
      <c r="C171" s="127" t="s">
        <v>120</v>
      </c>
      <c r="D171" s="126" t="s">
        <v>0</v>
      </c>
      <c r="E171" s="67"/>
      <c r="F171" s="12"/>
      <c r="G171" s="14" t="s">
        <v>482</v>
      </c>
      <c r="H171" s="14" t="s">
        <v>1429</v>
      </c>
      <c r="I171" s="14" t="s">
        <v>79</v>
      </c>
      <c r="J171" s="12">
        <v>489</v>
      </c>
      <c r="K171" s="22" t="str">
        <f t="shared" si="5"/>
        <v>[{order:"489",result:"Scotland 2-2 England",playerday:"Leigh Griffiths",year:"2017", category:"World Cup",prow:["DL","CC","namehas_G"], pcolumn: ["SCO","namehas_L","Celtic"],ylink:"https://www.youtube.com/watch?v=KZWIrOZi_Ok"}],</v>
      </c>
    </row>
    <row r="172" spans="1:11" x14ac:dyDescent="0.3">
      <c r="A172" s="219"/>
      <c r="B172" s="220" t="str">
        <f>_xlfn.CONCAT(B171," ",C171," ",D171)</f>
        <v>Scotland 2-2 England</v>
      </c>
      <c r="C172" s="221"/>
      <c r="D172" s="222"/>
      <c r="E172" s="67"/>
      <c r="F172" s="16" t="s">
        <v>47</v>
      </c>
      <c r="G172" s="17"/>
      <c r="H172" s="17"/>
      <c r="I172" s="17"/>
      <c r="K172" s="22" t="str">
        <f t="shared" si="5"/>
        <v/>
      </c>
    </row>
    <row r="173" spans="1:11" x14ac:dyDescent="0.3">
      <c r="A173" s="223"/>
      <c r="B173" s="224" t="s">
        <v>484</v>
      </c>
      <c r="C173" s="225"/>
      <c r="D173" s="226"/>
      <c r="E173" s="67"/>
      <c r="F173" s="16" t="s">
        <v>33</v>
      </c>
      <c r="G173" s="17"/>
      <c r="H173" s="17"/>
      <c r="I173" s="17"/>
      <c r="K173" s="22" t="str">
        <f t="shared" si="5"/>
        <v/>
      </c>
    </row>
    <row r="174" spans="1:11" x14ac:dyDescent="0.3">
      <c r="A174" s="227"/>
      <c r="B174" s="230" t="s">
        <v>1038</v>
      </c>
      <c r="C174" s="228"/>
      <c r="D174" s="229"/>
      <c r="E174" s="67"/>
      <c r="F174" s="16" t="s">
        <v>1359</v>
      </c>
      <c r="G174" s="17"/>
      <c r="H174" s="17"/>
      <c r="I174" s="17"/>
      <c r="K174" s="22" t="str">
        <f t="shared" si="5"/>
        <v/>
      </c>
    </row>
    <row r="175" spans="1:11" x14ac:dyDescent="0.3">
      <c r="A175" s="67"/>
      <c r="B175" s="32"/>
      <c r="C175" s="33"/>
      <c r="D175" s="32"/>
      <c r="E175" s="67"/>
      <c r="F175" s="22"/>
      <c r="G175" s="67"/>
      <c r="H175" s="67"/>
      <c r="I175" s="67"/>
      <c r="K175" s="22" t="str">
        <f t="shared" si="5"/>
        <v/>
      </c>
    </row>
    <row r="176" spans="1:11" x14ac:dyDescent="0.3">
      <c r="A176" s="67"/>
      <c r="B176" s="32"/>
      <c r="C176" s="33"/>
      <c r="D176" s="32"/>
      <c r="E176" s="67"/>
      <c r="F176" s="22"/>
      <c r="G176" s="67"/>
      <c r="H176" s="67"/>
      <c r="I176" s="67"/>
      <c r="K176" s="22" t="str">
        <f t="shared" si="5"/>
        <v/>
      </c>
    </row>
    <row r="177" spans="1:11" x14ac:dyDescent="0.3">
      <c r="A177" s="125">
        <v>2018</v>
      </c>
      <c r="B177" s="126" t="s">
        <v>6</v>
      </c>
      <c r="C177" s="127" t="s">
        <v>141</v>
      </c>
      <c r="D177" s="126" t="s">
        <v>136</v>
      </c>
      <c r="E177" s="67"/>
      <c r="F177" s="12"/>
      <c r="G177" s="14" t="s">
        <v>91</v>
      </c>
      <c r="H177" s="14" t="s">
        <v>232</v>
      </c>
      <c r="I177" s="14" t="s">
        <v>51</v>
      </c>
      <c r="J177" s="12">
        <v>246</v>
      </c>
      <c r="K177" s="22" t="str">
        <f t="shared" si="5"/>
        <v>[{order:"246",result:"Colombia 2-0 Japan",playerday:"Juan Quintero",year:"2018", category:"World Cup",prow:["DF","CC","Played WC 2018"], pcolumn: ["COL","JPN","Porto"],ylink:"https://www.youtube.com/watch?v=RQWkM-Gpf54"}],</v>
      </c>
    </row>
    <row r="178" spans="1:11" x14ac:dyDescent="0.3">
      <c r="A178" s="219"/>
      <c r="B178" s="220" t="str">
        <f>_xlfn.CONCAT(B177," ",C177," ",D177)</f>
        <v>Colombia 2-0 Japan</v>
      </c>
      <c r="C178" s="221"/>
      <c r="D178" s="222"/>
      <c r="E178" s="67"/>
      <c r="F178" s="16" t="s">
        <v>52</v>
      </c>
      <c r="G178" s="17"/>
      <c r="H178" s="17"/>
      <c r="I178" s="17"/>
      <c r="K178" s="22" t="str">
        <f t="shared" si="5"/>
        <v/>
      </c>
    </row>
    <row r="179" spans="1:11" x14ac:dyDescent="0.3">
      <c r="A179" s="223"/>
      <c r="B179" s="224" t="s">
        <v>781</v>
      </c>
      <c r="C179" s="225"/>
      <c r="D179" s="226"/>
      <c r="E179" s="67"/>
      <c r="F179" s="16" t="s">
        <v>33</v>
      </c>
      <c r="G179" s="17"/>
      <c r="H179" s="17"/>
      <c r="I179" s="17"/>
      <c r="K179" s="22" t="str">
        <f t="shared" si="5"/>
        <v/>
      </c>
    </row>
    <row r="180" spans="1:11" x14ac:dyDescent="0.3">
      <c r="A180" s="227"/>
      <c r="B180" s="230" t="s">
        <v>1039</v>
      </c>
      <c r="C180" s="228"/>
      <c r="D180" s="229"/>
      <c r="E180" s="67"/>
      <c r="F180" s="16" t="s">
        <v>89</v>
      </c>
      <c r="G180" s="17"/>
      <c r="H180" s="17"/>
      <c r="I180" s="17"/>
      <c r="K180" s="22" t="str">
        <f t="shared" si="5"/>
        <v/>
      </c>
    </row>
    <row r="181" spans="1:11" x14ac:dyDescent="0.3">
      <c r="A181" s="67"/>
      <c r="B181" s="32"/>
      <c r="C181" s="33"/>
      <c r="D181" s="32"/>
      <c r="E181" s="67"/>
      <c r="F181" s="22"/>
      <c r="G181" s="67"/>
      <c r="H181" s="67"/>
      <c r="I181" s="67"/>
      <c r="K181" s="22" t="str">
        <f t="shared" si="5"/>
        <v/>
      </c>
    </row>
    <row r="182" spans="1:11" x14ac:dyDescent="0.3">
      <c r="A182" s="67"/>
      <c r="B182" s="32"/>
      <c r="C182" s="33"/>
      <c r="D182" s="32"/>
      <c r="E182" s="67"/>
      <c r="F182" s="22"/>
      <c r="G182" s="67"/>
      <c r="H182" s="67"/>
      <c r="I182" s="67"/>
      <c r="K182" s="22" t="str">
        <f t="shared" si="5"/>
        <v/>
      </c>
    </row>
    <row r="183" spans="1:11" x14ac:dyDescent="0.3">
      <c r="A183" s="67"/>
      <c r="B183" s="32"/>
      <c r="C183" s="33"/>
      <c r="D183" s="32"/>
      <c r="E183" s="67"/>
      <c r="F183" s="22"/>
      <c r="G183" s="67"/>
      <c r="H183" s="67"/>
      <c r="I183" s="67"/>
      <c r="K183" s="22" t="str">
        <f t="shared" si="5"/>
        <v/>
      </c>
    </row>
    <row r="184" spans="1:11" s="390" customFormat="1" x14ac:dyDescent="0.3">
      <c r="A184" s="387"/>
      <c r="B184" s="388"/>
      <c r="C184" s="389"/>
      <c r="D184" s="388"/>
      <c r="E184" s="387"/>
      <c r="F184" s="393"/>
      <c r="G184" s="387"/>
      <c r="H184" s="387"/>
      <c r="I184" s="387"/>
      <c r="J184" s="12"/>
      <c r="K184" s="22" t="str">
        <f t="shared" si="5"/>
        <v/>
      </c>
    </row>
    <row r="185" spans="1:11" x14ac:dyDescent="0.3">
      <c r="A185" s="614">
        <v>2014</v>
      </c>
      <c r="B185" s="615" t="s">
        <v>128</v>
      </c>
      <c r="C185" s="616" t="s">
        <v>120</v>
      </c>
      <c r="D185" s="617" t="s">
        <v>14</v>
      </c>
      <c r="G185" s="57" t="s">
        <v>241</v>
      </c>
      <c r="H185" s="57" t="s">
        <v>15</v>
      </c>
      <c r="I185" s="57" t="s">
        <v>63</v>
      </c>
      <c r="J185" s="12">
        <v>471</v>
      </c>
      <c r="K185" s="22" t="str">
        <f t="shared" si="5"/>
        <v>[{order:"471",result:"Germany 2-2 Ghana",playerday:"Asamoah Gyan",year:"2014", category:"World Cup",prow:["Played WC 2006","DL","af1520"], pcolumn: ["GHA","Played WC 2010","Played WC 2014"],ylink:"https://www.youtube.com/watch?v=blODTcOFiB8"}],</v>
      </c>
    </row>
    <row r="186" spans="1:11" x14ac:dyDescent="0.3">
      <c r="A186" s="618"/>
      <c r="B186" s="619" t="str">
        <f>_xlfn.CONCAT(B185," ",C185," ",D185)</f>
        <v>Germany 2-2 Ghana</v>
      </c>
      <c r="C186" s="620"/>
      <c r="D186" s="621"/>
      <c r="F186" s="57" t="s">
        <v>54</v>
      </c>
      <c r="G186" s="65"/>
      <c r="H186" s="65"/>
      <c r="I186" s="65"/>
      <c r="K186" s="22" t="str">
        <f t="shared" si="5"/>
        <v/>
      </c>
    </row>
    <row r="187" spans="1:11" x14ac:dyDescent="0.3">
      <c r="A187" s="618"/>
      <c r="B187" s="619" t="s">
        <v>797</v>
      </c>
      <c r="C187" s="620"/>
      <c r="D187" s="621"/>
      <c r="F187" s="57" t="s">
        <v>47</v>
      </c>
      <c r="G187" s="65"/>
      <c r="H187" s="65"/>
      <c r="I187" s="65"/>
      <c r="K187" s="22" t="str">
        <f t="shared" si="5"/>
        <v/>
      </c>
    </row>
    <row r="188" spans="1:11" x14ac:dyDescent="0.3">
      <c r="A188" s="622"/>
      <c r="B188" s="623" t="s">
        <v>1308</v>
      </c>
      <c r="C188" s="624"/>
      <c r="D188" s="625"/>
      <c r="F188" s="57" t="s">
        <v>1425</v>
      </c>
      <c r="G188" s="65"/>
      <c r="H188" s="65"/>
      <c r="I188" s="65"/>
      <c r="K188" s="22" t="str">
        <f t="shared" si="5"/>
        <v/>
      </c>
    </row>
    <row r="189" spans="1:11" x14ac:dyDescent="0.3">
      <c r="K189" s="22" t="str">
        <f t="shared" si="5"/>
        <v/>
      </c>
    </row>
    <row r="190" spans="1:11" x14ac:dyDescent="0.3">
      <c r="K190" s="22" t="str">
        <f t="shared" si="5"/>
        <v/>
      </c>
    </row>
    <row r="191" spans="1:11" x14ac:dyDescent="0.3">
      <c r="A191" s="614">
        <v>2014</v>
      </c>
      <c r="B191" s="615" t="s">
        <v>2</v>
      </c>
      <c r="C191" s="616" t="s">
        <v>118</v>
      </c>
      <c r="D191" s="617" t="s">
        <v>6</v>
      </c>
      <c r="G191" s="14" t="s">
        <v>35</v>
      </c>
      <c r="H191" s="14" t="s">
        <v>63</v>
      </c>
      <c r="I191" s="14" t="s">
        <v>8</v>
      </c>
      <c r="J191" s="12">
        <v>322</v>
      </c>
      <c r="K191" s="22" t="str">
        <f t="shared" si="5"/>
        <v>[{order:"322",result:"Brazil 2-1 Colombia",playerday:"David Luiz",year:"2014", category:"World Cup",prow:["Chelsea","ParisSG","DF"], pcolumn: ["BRA","Played WC 2014","Arsenal"],ylink:"https://www.youtube.com/watch?v=aRttWf0Ucns"}],</v>
      </c>
    </row>
    <row r="192" spans="1:11" x14ac:dyDescent="0.3">
      <c r="A192" s="618"/>
      <c r="B192" s="619" t="str">
        <f>_xlfn.CONCAT(B191," ",C191," ",D191)</f>
        <v>Brazil 2-1 Colombia</v>
      </c>
      <c r="C192" s="620"/>
      <c r="D192" s="621"/>
      <c r="F192" s="57" t="s">
        <v>5</v>
      </c>
      <c r="G192" s="65"/>
      <c r="H192" s="65"/>
      <c r="I192" s="65"/>
      <c r="K192" s="22" t="str">
        <f t="shared" si="5"/>
        <v/>
      </c>
    </row>
    <row r="193" spans="1:11" x14ac:dyDescent="0.3">
      <c r="A193" s="618"/>
      <c r="B193" s="619" t="s">
        <v>670</v>
      </c>
      <c r="C193" s="620"/>
      <c r="D193" s="621"/>
      <c r="F193" s="57" t="s">
        <v>112</v>
      </c>
      <c r="G193" s="65"/>
      <c r="H193" s="65"/>
      <c r="I193" s="65"/>
      <c r="K193" s="22" t="str">
        <f t="shared" si="5"/>
        <v/>
      </c>
    </row>
    <row r="194" spans="1:11" x14ac:dyDescent="0.3">
      <c r="A194" s="622"/>
      <c r="B194" s="623" t="s">
        <v>1022</v>
      </c>
      <c r="C194" s="624"/>
      <c r="D194" s="625"/>
      <c r="F194" s="57" t="s">
        <v>52</v>
      </c>
      <c r="G194" s="65"/>
      <c r="H194" s="65"/>
      <c r="I194" s="65"/>
      <c r="K194" s="22" t="str">
        <f t="shared" si="5"/>
        <v/>
      </c>
    </row>
    <row r="195" spans="1:11" x14ac:dyDescent="0.3">
      <c r="K195" s="22" t="str">
        <f t="shared" si="5"/>
        <v/>
      </c>
    </row>
    <row r="196" spans="1:11" x14ac:dyDescent="0.3">
      <c r="K196" s="22" t="str">
        <f t="shared" si="5"/>
        <v/>
      </c>
    </row>
    <row r="197" spans="1:11" x14ac:dyDescent="0.3">
      <c r="A197" s="614">
        <v>2014</v>
      </c>
      <c r="B197" s="615" t="s">
        <v>2</v>
      </c>
      <c r="C197" s="616" t="s">
        <v>381</v>
      </c>
      <c r="D197" s="617" t="s">
        <v>128</v>
      </c>
      <c r="G197" s="14" t="s">
        <v>35</v>
      </c>
      <c r="H197" s="14" t="s">
        <v>60</v>
      </c>
      <c r="I197" s="14" t="s">
        <v>31</v>
      </c>
      <c r="J197" s="12">
        <v>223</v>
      </c>
      <c r="K197" s="22" t="str">
        <f t="shared" si="5"/>
        <v>[{order:"223",result:"Brazil 1-7 Germany",playerday:"Thomas Müller",year:"2014", category:"World Cup",prow:["Played WC 2014","DF","DL"], pcolumn: ["BRA","GER","WC01"],ylink:"https://www.youtube.com/watch?v=a7IMPsyQg6k"}],</v>
      </c>
    </row>
    <row r="198" spans="1:11" x14ac:dyDescent="0.3">
      <c r="A198" s="618"/>
      <c r="B198" s="619" t="str">
        <f>_xlfn.CONCAT(B197," ",C197," ",D197)</f>
        <v>Brazil 1-7 Germany</v>
      </c>
      <c r="C198" s="620"/>
      <c r="D198" s="621"/>
      <c r="F198" s="57" t="s">
        <v>63</v>
      </c>
      <c r="G198" s="65"/>
      <c r="H198" s="65"/>
      <c r="I198" s="65"/>
      <c r="K198" s="22" t="str">
        <f t="shared" si="5"/>
        <v/>
      </c>
    </row>
    <row r="199" spans="1:11" x14ac:dyDescent="0.3">
      <c r="A199" s="618"/>
      <c r="B199" s="619" t="s">
        <v>382</v>
      </c>
      <c r="C199" s="620"/>
      <c r="D199" s="621"/>
      <c r="F199" s="57" t="s">
        <v>52</v>
      </c>
      <c r="G199" s="65"/>
      <c r="H199" s="65"/>
      <c r="I199" s="65"/>
      <c r="K199" s="22" t="str">
        <f t="shared" si="5"/>
        <v/>
      </c>
    </row>
    <row r="200" spans="1:11" x14ac:dyDescent="0.3">
      <c r="A200" s="622"/>
      <c r="B200" s="623" t="s">
        <v>1040</v>
      </c>
      <c r="C200" s="624"/>
      <c r="D200" s="625"/>
      <c r="F200" s="57" t="s">
        <v>47</v>
      </c>
      <c r="G200" s="65"/>
      <c r="H200" s="65"/>
      <c r="I200" s="65"/>
      <c r="K200" s="22" t="str">
        <f t="shared" si="5"/>
        <v/>
      </c>
    </row>
    <row r="201" spans="1:11" x14ac:dyDescent="0.3">
      <c r="K201" s="22" t="str">
        <f t="shared" si="5"/>
        <v/>
      </c>
    </row>
    <row r="202" spans="1:11" x14ac:dyDescent="0.3">
      <c r="K202" s="22" t="str">
        <f t="shared" si="5"/>
        <v/>
      </c>
    </row>
    <row r="203" spans="1:11" x14ac:dyDescent="0.3">
      <c r="A203" s="614">
        <v>2014</v>
      </c>
      <c r="B203" s="615" t="s">
        <v>25</v>
      </c>
      <c r="C203" s="616" t="s">
        <v>61</v>
      </c>
      <c r="D203" s="617" t="s">
        <v>62</v>
      </c>
      <c r="G203" s="14" t="s">
        <v>43</v>
      </c>
      <c r="H203" s="14" t="s">
        <v>40</v>
      </c>
      <c r="I203" s="14" t="s">
        <v>8</v>
      </c>
      <c r="J203" s="12">
        <v>100</v>
      </c>
      <c r="K203" s="22" t="str">
        <f t="shared" si="5"/>
        <v>[{order:"100",result:"Netherlands 5-1 Spain",playerday:"Robin Van Persie",year:"2014", category:"World Cup",prow:["Played WC 2014","Premier","Man Utd"], pcolumn: ["NED","ESP","Arsenal"],ylink:"https://www.youtube.com/watch?v=DeKSmd-hjwo"}],</v>
      </c>
    </row>
    <row r="204" spans="1:11" x14ac:dyDescent="0.3">
      <c r="A204" s="618"/>
      <c r="B204" s="619" t="str">
        <f>_xlfn.CONCAT(B203," ",C203," ",D203)</f>
        <v>Netherlands 5-1 Spain</v>
      </c>
      <c r="C204" s="620"/>
      <c r="D204" s="621"/>
      <c r="F204" s="57" t="s">
        <v>63</v>
      </c>
      <c r="G204" s="65"/>
      <c r="H204" s="65"/>
      <c r="I204" s="65"/>
      <c r="K204" s="22" t="str">
        <f t="shared" si="5"/>
        <v/>
      </c>
    </row>
    <row r="205" spans="1:11" x14ac:dyDescent="0.3">
      <c r="A205" s="618"/>
      <c r="B205" s="619" t="s">
        <v>179</v>
      </c>
      <c r="C205" s="620"/>
      <c r="D205" s="621"/>
      <c r="F205" s="57" t="s">
        <v>32</v>
      </c>
      <c r="G205" s="65"/>
      <c r="H205" s="65"/>
      <c r="I205" s="65"/>
      <c r="K205" s="22" t="str">
        <f t="shared" si="5"/>
        <v/>
      </c>
    </row>
    <row r="206" spans="1:11" x14ac:dyDescent="0.3">
      <c r="A206" s="622"/>
      <c r="B206" s="623" t="s">
        <v>1023</v>
      </c>
      <c r="C206" s="624"/>
      <c r="D206" s="625"/>
      <c r="F206" s="57" t="s">
        <v>21</v>
      </c>
      <c r="G206" s="65"/>
      <c r="H206" s="65"/>
      <c r="I206" s="65"/>
      <c r="K206" s="22" t="str">
        <f t="shared" si="5"/>
        <v/>
      </c>
    </row>
    <row r="207" spans="1:11" x14ac:dyDescent="0.3">
      <c r="K207" s="22" t="str">
        <f t="shared" si="5"/>
        <v/>
      </c>
    </row>
    <row r="208" spans="1:11" x14ac:dyDescent="0.3">
      <c r="K208" s="22" t="str">
        <f t="shared" si="5"/>
        <v/>
      </c>
    </row>
    <row r="209" spans="1:11" x14ac:dyDescent="0.3">
      <c r="A209" s="614">
        <v>2014</v>
      </c>
      <c r="B209" s="615" t="s">
        <v>97</v>
      </c>
      <c r="C209" s="616" t="s">
        <v>152</v>
      </c>
      <c r="D209" s="617" t="s">
        <v>10</v>
      </c>
      <c r="G209" s="14" t="s">
        <v>39</v>
      </c>
      <c r="H209" s="14" t="s">
        <v>77</v>
      </c>
      <c r="I209" s="14" t="s">
        <v>4</v>
      </c>
      <c r="J209" s="12">
        <v>26</v>
      </c>
      <c r="K209" s="22" t="str">
        <f t="shared" si="5"/>
        <v>[{order:"26",result:"Italy 0-1 Uruguay",playerday:"Giorgio Chiellini",year:"2014", category:"World Cup",prow:["Played WC 2014","DF","Atletico"], pcolumn: ["URU","ITA","Juventus"],ylink:"https://www.youtube.com/watch?v=TWpFi-GKSyQ"}],</v>
      </c>
    </row>
    <row r="210" spans="1:11" x14ac:dyDescent="0.3">
      <c r="A210" s="618"/>
      <c r="B210" s="619" t="str">
        <f>_xlfn.CONCAT(B209," ",C209," ",D209)</f>
        <v>Italy 0-1 Uruguay</v>
      </c>
      <c r="C210" s="620"/>
      <c r="D210" s="621"/>
      <c r="F210" s="57" t="s">
        <v>63</v>
      </c>
      <c r="G210" s="65"/>
      <c r="H210" s="65"/>
      <c r="I210" s="65"/>
      <c r="K210" s="22" t="str">
        <f t="shared" si="5"/>
        <v/>
      </c>
    </row>
    <row r="211" spans="1:11" x14ac:dyDescent="0.3">
      <c r="A211" s="618"/>
      <c r="B211" s="619" t="s">
        <v>220</v>
      </c>
      <c r="C211" s="620"/>
      <c r="D211" s="621"/>
      <c r="F211" s="57" t="s">
        <v>52</v>
      </c>
      <c r="G211" s="65"/>
      <c r="H211" s="65"/>
      <c r="I211" s="65"/>
      <c r="K211" s="22" t="str">
        <f t="shared" si="5"/>
        <v/>
      </c>
    </row>
    <row r="212" spans="1:11" x14ac:dyDescent="0.3">
      <c r="A212" s="622"/>
      <c r="B212" s="623" t="s">
        <v>1024</v>
      </c>
      <c r="C212" s="624"/>
      <c r="D212" s="625"/>
      <c r="F212" s="57" t="s">
        <v>68</v>
      </c>
      <c r="G212" s="65"/>
      <c r="H212" s="65"/>
      <c r="I212" s="65"/>
      <c r="K212" s="22" t="str">
        <f t="shared" si="5"/>
        <v/>
      </c>
    </row>
    <row r="213" spans="1:11" x14ac:dyDescent="0.3">
      <c r="K213" s="22" t="str">
        <f t="shared" si="5"/>
        <v/>
      </c>
    </row>
    <row r="214" spans="1:11" x14ac:dyDescent="0.3">
      <c r="K214" s="22" t="str">
        <f t="shared" si="5"/>
        <v/>
      </c>
    </row>
    <row r="215" spans="1:11" x14ac:dyDescent="0.3">
      <c r="A215" s="614">
        <v>2014</v>
      </c>
      <c r="B215" s="615" t="s">
        <v>128</v>
      </c>
      <c r="C215" s="616" t="s">
        <v>83</v>
      </c>
      <c r="D215" s="617" t="s">
        <v>94</v>
      </c>
      <c r="G215" s="14" t="s">
        <v>50</v>
      </c>
      <c r="H215" s="14" t="s">
        <v>42</v>
      </c>
      <c r="I215" s="14" t="s">
        <v>60</v>
      </c>
      <c r="J215" s="12">
        <v>7</v>
      </c>
      <c r="K215" s="22" t="str">
        <f t="shared" si="5"/>
        <v>[{order:"7",result:"Germany 1-0 Argentina",playerday:"Mario Götze",year:"2014", category:"World Cup",prow:["Played WC 2014","WC01","CC"], pcolumn: ["Borussia","ARG","GER"],ylink:"https://www.youtube.com/watch?v=ffAYByv2pLc"}],</v>
      </c>
    </row>
    <row r="216" spans="1:11" x14ac:dyDescent="0.3">
      <c r="A216" s="618"/>
      <c r="B216" s="619" t="str">
        <f>_xlfn.CONCAT(B215," ",C215," ",D215)</f>
        <v>Germany 1-0 Argentina</v>
      </c>
      <c r="C216" s="620"/>
      <c r="D216" s="621"/>
      <c r="F216" s="57" t="s">
        <v>63</v>
      </c>
      <c r="G216" s="65"/>
      <c r="H216" s="65"/>
      <c r="I216" s="65"/>
      <c r="K216" s="22" t="str">
        <f t="shared" si="5"/>
        <v/>
      </c>
    </row>
    <row r="217" spans="1:11" x14ac:dyDescent="0.3">
      <c r="A217" s="618"/>
      <c r="B217" s="619" t="s">
        <v>215</v>
      </c>
      <c r="C217" s="620"/>
      <c r="D217" s="621"/>
      <c r="F217" s="57" t="s">
        <v>31</v>
      </c>
      <c r="G217" s="65"/>
      <c r="H217" s="65"/>
      <c r="I217" s="65"/>
      <c r="K217" s="22" t="str">
        <f t="shared" si="5"/>
        <v/>
      </c>
    </row>
    <row r="218" spans="1:11" x14ac:dyDescent="0.3">
      <c r="A218" s="622"/>
      <c r="B218" s="623" t="s">
        <v>1025</v>
      </c>
      <c r="C218" s="624"/>
      <c r="D218" s="625"/>
      <c r="F218" s="57" t="s">
        <v>33</v>
      </c>
      <c r="G218" s="65"/>
      <c r="H218" s="65"/>
      <c r="I218" s="65"/>
      <c r="K218" s="22" t="str">
        <f t="shared" si="5"/>
        <v/>
      </c>
    </row>
    <row r="219" spans="1:11" x14ac:dyDescent="0.3">
      <c r="K219" s="22" t="str">
        <f t="shared" si="5"/>
        <v/>
      </c>
    </row>
    <row r="220" spans="1:11" x14ac:dyDescent="0.3">
      <c r="K220" s="22" t="str">
        <f t="shared" si="5"/>
        <v/>
      </c>
    </row>
    <row r="221" spans="1:11" x14ac:dyDescent="0.3">
      <c r="A221" s="614">
        <v>2014</v>
      </c>
      <c r="B221" s="615" t="s">
        <v>119</v>
      </c>
      <c r="C221" s="616" t="s">
        <v>80</v>
      </c>
      <c r="D221" s="617" t="s">
        <v>2</v>
      </c>
      <c r="G221" s="14" t="s">
        <v>117</v>
      </c>
      <c r="H221" s="14" t="s">
        <v>35</v>
      </c>
      <c r="I221" s="14" t="s">
        <v>49</v>
      </c>
      <c r="J221" s="12">
        <v>44</v>
      </c>
      <c r="K221" s="22" t="str">
        <f t="shared" ref="K221:K234" si="6">IF(A221&gt;0,"[{"&amp;"order:"&amp;CHAR(34)&amp;J221&amp;CHAR(34)&amp;",result:"&amp;CHAR(34)&amp;B222&amp;CHAR(34)&amp;",playerday:"&amp;CHAR(34)&amp;B224&amp;CHAR(34)&amp;",year:"&amp;CHAR(34)&amp;A221&amp;CHAR(34)&amp;", category:" &amp; CHAR(34) &amp;$A$1&amp;CHAR(34)&amp;",prow:["&amp;CHAR(34)&amp;F222&amp;CHAR(34)&amp;","&amp;CHAR(34)&amp;F223&amp;CHAR(34)&amp;","&amp;CHAR(34)&amp;F224&amp;CHAR(34)&amp;"], pcolumn: ["&amp;CHAR(34)&amp;G221&amp;CHAR(34)&amp;","&amp;CHAR(34)&amp;H221&amp;CHAR(34)&amp;","&amp;CHAR(34)&amp;I221&amp;CHAR(34)&amp;"]"&amp;",ylink:"&amp;CHAR(34)&amp;B223&amp;CHAR(34)&amp;"}"&amp;"],","")</f>
        <v>[{order:"44",result:"Mexico 0-0 Brazil",playerday:"Guillermo Ochoa",year:"2014", category:"World Cup",prow:["Played WC 2014","PO","CC"], pcolumn: ["MEX","BRA","Malaga"],ylink:"https://www.youtube.com/watch?v=JGCI5BT7X9k"}],</v>
      </c>
    </row>
    <row r="222" spans="1:11" x14ac:dyDescent="0.3">
      <c r="A222" s="618"/>
      <c r="B222" s="619" t="str">
        <f>_xlfn.CONCAT(B221," ",C221," ",D221)</f>
        <v>Mexico 0-0 Brazil</v>
      </c>
      <c r="C222" s="620"/>
      <c r="D222" s="621"/>
      <c r="F222" s="57" t="s">
        <v>63</v>
      </c>
      <c r="G222" s="65"/>
      <c r="H222" s="65"/>
      <c r="I222" s="65"/>
      <c r="K222" s="22" t="str">
        <f t="shared" si="6"/>
        <v/>
      </c>
    </row>
    <row r="223" spans="1:11" x14ac:dyDescent="0.3">
      <c r="A223" s="618"/>
      <c r="B223" s="619" t="s">
        <v>326</v>
      </c>
      <c r="C223" s="620"/>
      <c r="D223" s="621"/>
      <c r="F223" s="57" t="s">
        <v>38</v>
      </c>
      <c r="G223" s="65"/>
      <c r="H223" s="65"/>
      <c r="I223" s="65"/>
      <c r="K223" s="22" t="str">
        <f t="shared" si="6"/>
        <v/>
      </c>
    </row>
    <row r="224" spans="1:11" x14ac:dyDescent="0.3">
      <c r="A224" s="622"/>
      <c r="B224" s="623" t="s">
        <v>1026</v>
      </c>
      <c r="C224" s="624"/>
      <c r="D224" s="625"/>
      <c r="F224" s="57" t="s">
        <v>33</v>
      </c>
      <c r="G224" s="65"/>
      <c r="H224" s="65"/>
      <c r="I224" s="65"/>
      <c r="K224" s="22" t="str">
        <f t="shared" si="6"/>
        <v/>
      </c>
    </row>
    <row r="225" spans="1:11" x14ac:dyDescent="0.3">
      <c r="K225" s="22" t="str">
        <f t="shared" si="6"/>
        <v/>
      </c>
    </row>
    <row r="226" spans="1:11" x14ac:dyDescent="0.3">
      <c r="K226" s="22" t="str">
        <f t="shared" si="6"/>
        <v/>
      </c>
    </row>
    <row r="227" spans="1:11" x14ac:dyDescent="0.3">
      <c r="A227" s="614">
        <v>2014</v>
      </c>
      <c r="B227" s="615" t="s">
        <v>6</v>
      </c>
      <c r="C227" s="616" t="s">
        <v>141</v>
      </c>
      <c r="D227" s="617" t="s">
        <v>10</v>
      </c>
      <c r="G227" s="14" t="s">
        <v>91</v>
      </c>
      <c r="H227" s="14" t="s">
        <v>39</v>
      </c>
      <c r="I227" s="14" t="s">
        <v>51</v>
      </c>
      <c r="J227" s="12">
        <v>62</v>
      </c>
      <c r="K227" s="22" t="str">
        <f t="shared" si="6"/>
        <v>[{order:"62",result:"Colombia 2-0 Uruguay",playerday:"James Rodríguez",year:"2014", category:"World Cup",prow:["Played WC 2014","DL","CC"], pcolumn: ["COL","URU","Porto"],ylink:"https://www.youtube.com/watch?v=GESyL3MkgNU"}],</v>
      </c>
    </row>
    <row r="228" spans="1:11" x14ac:dyDescent="0.3">
      <c r="A228" s="618"/>
      <c r="B228" s="619" t="str">
        <f>_xlfn.CONCAT(B227," ",C227," ",D227)</f>
        <v>Colombia 2-0 Uruguay</v>
      </c>
      <c r="C228" s="620"/>
      <c r="D228" s="621"/>
      <c r="F228" s="57" t="s">
        <v>63</v>
      </c>
      <c r="G228" s="65"/>
      <c r="H228" s="65"/>
      <c r="I228" s="65"/>
      <c r="K228" s="22" t="str">
        <f t="shared" si="6"/>
        <v/>
      </c>
    </row>
    <row r="229" spans="1:11" x14ac:dyDescent="0.3">
      <c r="A229" s="618"/>
      <c r="B229" s="619" t="s">
        <v>359</v>
      </c>
      <c r="C229" s="620"/>
      <c r="D229" s="621"/>
      <c r="F229" s="57" t="s">
        <v>47</v>
      </c>
      <c r="G229" s="65"/>
      <c r="H229" s="65"/>
      <c r="I229" s="65"/>
      <c r="K229" s="22" t="str">
        <f t="shared" si="6"/>
        <v/>
      </c>
    </row>
    <row r="230" spans="1:11" x14ac:dyDescent="0.3">
      <c r="A230" s="622"/>
      <c r="B230" s="623" t="s">
        <v>1027</v>
      </c>
      <c r="C230" s="624"/>
      <c r="D230" s="625"/>
      <c r="F230" s="57" t="s">
        <v>33</v>
      </c>
      <c r="G230" s="65"/>
      <c r="H230" s="65"/>
      <c r="I230" s="65"/>
      <c r="K230" s="22" t="str">
        <f t="shared" si="6"/>
        <v/>
      </c>
    </row>
    <row r="231" spans="1:11" x14ac:dyDescent="0.3">
      <c r="K231" s="22" t="str">
        <f t="shared" si="6"/>
        <v/>
      </c>
    </row>
    <row r="232" spans="1:11" x14ac:dyDescent="0.3">
      <c r="K232" s="22" t="str">
        <f t="shared" si="6"/>
        <v/>
      </c>
    </row>
    <row r="233" spans="1:11" x14ac:dyDescent="0.3">
      <c r="A233" s="614">
        <v>2014</v>
      </c>
      <c r="B233" s="615" t="s">
        <v>158</v>
      </c>
      <c r="C233" s="616" t="s">
        <v>139</v>
      </c>
      <c r="D233" s="617" t="s">
        <v>25</v>
      </c>
      <c r="G233" s="14" t="s">
        <v>159</v>
      </c>
      <c r="H233" s="14" t="s">
        <v>1529</v>
      </c>
      <c r="I233" s="14" t="s">
        <v>146</v>
      </c>
      <c r="J233" s="12">
        <v>561</v>
      </c>
      <c r="K233" s="22" t="str">
        <f t="shared" si="6"/>
        <v>[{order:"561",result:"Australia 2-3 Netherlands",playerday:"Tim Cahill",year:"2014", category:"World Cup",prow:["namehas_T","CC","DL"], pcolumn: ["AUS","namehas_LL","Everton"],ylink:"https://www.youtube.com/watch?v=cqgZTX09fKs"}],</v>
      </c>
    </row>
    <row r="234" spans="1:11" x14ac:dyDescent="0.3">
      <c r="A234" s="618"/>
      <c r="B234" s="619" t="str">
        <f>_xlfn.CONCAT(B233," ",C233," ",D233)</f>
        <v>Australia 2-3 Netherlands</v>
      </c>
      <c r="C234" s="620"/>
      <c r="D234" s="621"/>
      <c r="F234" s="57" t="s">
        <v>1400</v>
      </c>
      <c r="G234" s="65"/>
      <c r="H234" s="65"/>
      <c r="I234" s="65"/>
      <c r="K234" s="22" t="str">
        <f t="shared" si="6"/>
        <v/>
      </c>
    </row>
    <row r="235" spans="1:11" x14ac:dyDescent="0.3">
      <c r="A235" s="618"/>
      <c r="B235" s="619" t="s">
        <v>692</v>
      </c>
      <c r="C235" s="620"/>
      <c r="D235" s="621"/>
      <c r="F235" s="57" t="s">
        <v>33</v>
      </c>
      <c r="G235" s="65"/>
      <c r="H235" s="65"/>
      <c r="I235" s="65"/>
      <c r="K235" s="22" t="str">
        <f>IF(A235&gt;0,"[{"&amp;"order:"&amp;CHAR(34)&amp;J235&amp;CHAR(34)&amp;",result:"&amp;CHAR(34)&amp;B236&amp;CHAR(34)&amp;",playerday:"&amp;CHAR(34)&amp;B244&amp;CHAR(34)&amp;",year:"&amp;CHAR(34)&amp;A235&amp;CHAR(34)&amp;", category:" &amp; CHAR(34) &amp;$A$1&amp;CHAR(34)&amp;",prow:["&amp;CHAR(34)&amp;F236&amp;CHAR(34)&amp;","&amp;CHAR(34)&amp;F237&amp;CHAR(34)&amp;","&amp;CHAR(34)&amp;F244&amp;CHAR(34)&amp;"], pcolumn: ["&amp;CHAR(34)&amp;G235&amp;CHAR(34)&amp;","&amp;CHAR(34)&amp;H235&amp;CHAR(34)&amp;","&amp;CHAR(34)&amp;I235&amp;CHAR(34)&amp;"]"&amp;",ylink:"&amp;CHAR(34)&amp;B237&amp;CHAR(34)&amp;"}"&amp;"],","")</f>
        <v/>
      </c>
    </row>
    <row r="236" spans="1:11" x14ac:dyDescent="0.3">
      <c r="A236" s="622"/>
      <c r="B236" s="623" t="s">
        <v>1028</v>
      </c>
      <c r="C236" s="624"/>
      <c r="D236" s="625"/>
      <c r="F236" s="57" t="s">
        <v>47</v>
      </c>
      <c r="G236" s="65"/>
      <c r="H236" s="65"/>
      <c r="I236" s="65"/>
      <c r="K236" s="22" t="str">
        <f>IF(A236&gt;0,"[{"&amp;"order:"&amp;CHAR(34)&amp;J236&amp;CHAR(34)&amp;",result:"&amp;CHAR(34)&amp;B237&amp;CHAR(34)&amp;",playerday:"&amp;CHAR(34)&amp;#REF!&amp;CHAR(34)&amp;",year:"&amp;CHAR(34)&amp;A236&amp;CHAR(34)&amp;", category:" &amp; CHAR(34) &amp;$A$1&amp;CHAR(34)&amp;",prow:["&amp;CHAR(34)&amp;F237&amp;CHAR(34)&amp;","&amp;CHAR(34)&amp;F244&amp;CHAR(34)&amp;","&amp;CHAR(34)&amp;#REF!&amp;CHAR(34)&amp;"], pcolumn: ["&amp;CHAR(34)&amp;G236&amp;CHAR(34)&amp;","&amp;CHAR(34)&amp;H236&amp;CHAR(34)&amp;","&amp;CHAR(34)&amp;I236&amp;CHAR(34)&amp;"]"&amp;",ylink:"&amp;CHAR(34)&amp;B244&amp;CHAR(34)&amp;"}"&amp;"],","")</f>
        <v/>
      </c>
    </row>
    <row r="237" spans="1:11" x14ac:dyDescent="0.3">
      <c r="K237" s="22" t="str">
        <f>IF(A237&gt;0,"[{"&amp;"order:"&amp;CHAR(34)&amp;J237&amp;CHAR(34)&amp;",result:"&amp;CHAR(34)&amp;B244&amp;CHAR(34)&amp;",playerday:"&amp;CHAR(34)&amp;B245&amp;CHAR(34)&amp;",year:"&amp;CHAR(34)&amp;A237&amp;CHAR(34)&amp;", category:" &amp; CHAR(34) &amp;$A$1&amp;CHAR(34)&amp;",prow:["&amp;CHAR(34)&amp;F244&amp;CHAR(34)&amp;","&amp;CHAR(34)&amp;#REF!&amp;CHAR(34)&amp;","&amp;CHAR(34)&amp;F245&amp;CHAR(34)&amp;"], pcolumn: ["&amp;CHAR(34)&amp;G237&amp;CHAR(34)&amp;","&amp;CHAR(34)&amp;H237&amp;CHAR(34)&amp;","&amp;CHAR(34)&amp;I237&amp;CHAR(34)&amp;"]"&amp;",ylink:"&amp;CHAR(34)&amp;#REF!&amp;CHAR(34)&amp;"}"&amp;"],","")</f>
        <v/>
      </c>
    </row>
    <row r="238" spans="1:11" x14ac:dyDescent="0.3">
      <c r="K238" s="22"/>
    </row>
    <row r="239" spans="1:11" x14ac:dyDescent="0.3">
      <c r="K239" s="22"/>
    </row>
    <row r="240" spans="1:11" x14ac:dyDescent="0.3">
      <c r="K240" s="22"/>
    </row>
    <row r="241" spans="1:11" x14ac:dyDescent="0.3">
      <c r="K241" s="22"/>
    </row>
    <row r="242" spans="1:11" x14ac:dyDescent="0.3">
      <c r="K242" s="22"/>
    </row>
    <row r="243" spans="1:11" x14ac:dyDescent="0.3">
      <c r="K243" s="22"/>
    </row>
    <row r="244" spans="1:11" ht="13.2" customHeight="1" x14ac:dyDescent="0.3">
      <c r="F244" s="58"/>
      <c r="K244" s="22" t="str">
        <f>IF(A244&gt;0,"[{"&amp;"order:"&amp;CHAR(34)&amp;J244&amp;CHAR(34)&amp;",result:"&amp;CHAR(34)&amp;#REF!&amp;CHAR(34)&amp;",playerday:"&amp;CHAR(34)&amp;B246&amp;CHAR(34)&amp;",year:"&amp;CHAR(34)&amp;A244&amp;CHAR(34)&amp;", category:" &amp; CHAR(34) &amp;$A$1&amp;CHAR(34)&amp;",prow:["&amp;CHAR(34)&amp;#REF!&amp;CHAR(34)&amp;","&amp;CHAR(34)&amp;F245&amp;CHAR(34)&amp;","&amp;CHAR(34)&amp;F246&amp;CHAR(34)&amp;"], pcolumn: ["&amp;CHAR(34)&amp;G244&amp;CHAR(34)&amp;","&amp;CHAR(34)&amp;H244&amp;CHAR(34)&amp;","&amp;CHAR(34)&amp;I244&amp;CHAR(34)&amp;"]"&amp;",ylink:"&amp;CHAR(34)&amp;B245&amp;CHAR(34)&amp;"}"&amp;"],","")</f>
        <v/>
      </c>
    </row>
    <row r="245" spans="1:11" ht="13.2" customHeight="1" x14ac:dyDescent="0.3">
      <c r="F245" s="58"/>
      <c r="K245" s="22" t="str">
        <f t="shared" ref="K245:K308" si="7">IF(A245&gt;0,"[{"&amp;"order:"&amp;CHAR(34)&amp;J245&amp;CHAR(34)&amp;",result:"&amp;CHAR(34)&amp;B246&amp;CHAR(34)&amp;",playerday:"&amp;CHAR(34)&amp;B248&amp;CHAR(34)&amp;",year:"&amp;CHAR(34)&amp;A245&amp;CHAR(34)&amp;", category:" &amp; CHAR(34) &amp;$A$1&amp;CHAR(34)&amp;",prow:["&amp;CHAR(34)&amp;F246&amp;CHAR(34)&amp;","&amp;CHAR(34)&amp;F247&amp;CHAR(34)&amp;","&amp;CHAR(34)&amp;F248&amp;CHAR(34)&amp;"], pcolumn: ["&amp;CHAR(34)&amp;G245&amp;CHAR(34)&amp;","&amp;CHAR(34)&amp;H245&amp;CHAR(34)&amp;","&amp;CHAR(34)&amp;I245&amp;CHAR(34)&amp;"]"&amp;",ylink:"&amp;CHAR(34)&amp;B247&amp;CHAR(34)&amp;"}"&amp;"],","")</f>
        <v/>
      </c>
    </row>
    <row r="246" spans="1:11" ht="13.2" customHeight="1" x14ac:dyDescent="0.3">
      <c r="A246" s="19">
        <v>2010</v>
      </c>
      <c r="B246" s="55" t="s">
        <v>0</v>
      </c>
      <c r="C246" s="56" t="s">
        <v>80</v>
      </c>
      <c r="D246" s="55" t="s">
        <v>480</v>
      </c>
      <c r="G246" s="14" t="s">
        <v>53</v>
      </c>
      <c r="H246" s="14" t="s">
        <v>650</v>
      </c>
      <c r="I246" s="14" t="s">
        <v>242</v>
      </c>
      <c r="J246" s="12">
        <v>563</v>
      </c>
      <c r="K246" s="22" t="str">
        <f t="shared" si="7"/>
        <v>[{order:"563",result:"England 0-0 Algeria",playerday:"Karim Ziani",year:"2010", category:"World Cup",prow:["DL","CC","Played WC 2010"], pcolumn: ["ENG","ALG","USA"],ylink:"https://www.youtube.com/watch?v=q9fJShNUE8M"}],</v>
      </c>
    </row>
    <row r="247" spans="1:11" ht="13.2" customHeight="1" x14ac:dyDescent="0.3">
      <c r="A247" s="59"/>
      <c r="B247" s="60" t="str">
        <f>_xlfn.CONCAT(B246," ",C246," ",D246)</f>
        <v>England 0-0 Algeria</v>
      </c>
      <c r="C247" s="61"/>
      <c r="D247" s="60"/>
      <c r="F247" s="57" t="s">
        <v>47</v>
      </c>
      <c r="G247" s="23"/>
      <c r="H247" s="23"/>
      <c r="I247" s="23"/>
      <c r="K247" s="22" t="str">
        <f t="shared" si="7"/>
        <v/>
      </c>
    </row>
    <row r="248" spans="1:11" ht="13.2" customHeight="1" x14ac:dyDescent="0.3">
      <c r="A248" s="59"/>
      <c r="B248" s="60" t="s">
        <v>778</v>
      </c>
      <c r="C248" s="61"/>
      <c r="D248" s="60"/>
      <c r="F248" s="57" t="s">
        <v>33</v>
      </c>
      <c r="G248" s="23"/>
      <c r="H248" s="23"/>
      <c r="I248" s="23"/>
      <c r="K248" s="22" t="str">
        <f t="shared" si="7"/>
        <v/>
      </c>
    </row>
    <row r="249" spans="1:11" ht="13.2" customHeight="1" x14ac:dyDescent="0.3">
      <c r="A249" s="59"/>
      <c r="B249" s="62" t="s">
        <v>1010</v>
      </c>
      <c r="C249" s="61"/>
      <c r="D249" s="60"/>
      <c r="F249" s="57" t="s">
        <v>15</v>
      </c>
      <c r="G249" s="23"/>
      <c r="H249" s="23"/>
      <c r="I249" s="23"/>
      <c r="K249" s="22" t="str">
        <f t="shared" si="7"/>
        <v/>
      </c>
    </row>
    <row r="250" spans="1:11" x14ac:dyDescent="0.3">
      <c r="F250" s="58"/>
      <c r="K250" s="22" t="str">
        <f t="shared" si="7"/>
        <v/>
      </c>
    </row>
    <row r="251" spans="1:11" x14ac:dyDescent="0.3">
      <c r="F251" s="58"/>
      <c r="K251" s="22" t="str">
        <f t="shared" si="7"/>
        <v/>
      </c>
    </row>
    <row r="252" spans="1:11" x14ac:dyDescent="0.3">
      <c r="A252" s="19">
        <v>2010</v>
      </c>
      <c r="B252" s="55" t="s">
        <v>761</v>
      </c>
      <c r="C252" s="56" t="s">
        <v>85</v>
      </c>
      <c r="D252" s="55" t="s">
        <v>119</v>
      </c>
      <c r="G252" s="14" t="s">
        <v>15</v>
      </c>
      <c r="H252" s="14" t="s">
        <v>15</v>
      </c>
      <c r="I252" s="14" t="s">
        <v>15</v>
      </c>
      <c r="K252" s="22" t="str">
        <f t="shared" si="7"/>
        <v>[{order:"",result:"South Africa 1-1 Mexico",playerday:"",year:"2010", category:"World Cup",prow:["CC","CC","CC"], pcolumn: ["Played WC 2010","Played WC 2010","Played WC 2010"],ylink:"https://www.youtube.com/watch?v=HFISx1j0kak"}],</v>
      </c>
    </row>
    <row r="253" spans="1:11" x14ac:dyDescent="0.3">
      <c r="A253" s="59"/>
      <c r="B253" s="60" t="str">
        <f>_xlfn.CONCAT(B252," ",C252," ",D252)</f>
        <v>South Africa 1-1 Mexico</v>
      </c>
      <c r="C253" s="61"/>
      <c r="D253" s="60"/>
      <c r="F253" s="57" t="s">
        <v>33</v>
      </c>
      <c r="G253" s="23"/>
      <c r="H253" s="23"/>
      <c r="I253" s="23"/>
      <c r="K253" s="22" t="str">
        <f t="shared" si="7"/>
        <v/>
      </c>
    </row>
    <row r="254" spans="1:11" x14ac:dyDescent="0.3">
      <c r="A254" s="59"/>
      <c r="B254" s="60" t="s">
        <v>760</v>
      </c>
      <c r="C254" s="61"/>
      <c r="D254" s="60"/>
      <c r="F254" s="57" t="s">
        <v>33</v>
      </c>
      <c r="G254" s="23"/>
      <c r="H254" s="23"/>
      <c r="I254" s="23"/>
      <c r="K254" s="22" t="str">
        <f t="shared" si="7"/>
        <v/>
      </c>
    </row>
    <row r="255" spans="1:11" x14ac:dyDescent="0.3">
      <c r="A255" s="59"/>
      <c r="B255" s="62"/>
      <c r="C255" s="61"/>
      <c r="D255" s="60"/>
      <c r="F255" s="57" t="s">
        <v>33</v>
      </c>
      <c r="G255" s="23"/>
      <c r="H255" s="23"/>
      <c r="I255" s="23"/>
      <c r="K255" s="22" t="str">
        <f t="shared" si="7"/>
        <v/>
      </c>
    </row>
    <row r="256" spans="1:11" x14ac:dyDescent="0.3">
      <c r="F256" s="58"/>
      <c r="K256" s="22" t="str">
        <f t="shared" si="7"/>
        <v/>
      </c>
    </row>
    <row r="257" spans="1:11" x14ac:dyDescent="0.3">
      <c r="F257" s="58"/>
      <c r="K257" s="22" t="str">
        <f t="shared" si="7"/>
        <v/>
      </c>
    </row>
    <row r="258" spans="1:11" x14ac:dyDescent="0.3">
      <c r="A258" s="19">
        <v>2010</v>
      </c>
      <c r="B258" s="55" t="s">
        <v>2</v>
      </c>
      <c r="C258" s="56" t="s">
        <v>118</v>
      </c>
      <c r="D258" s="55" t="s">
        <v>575</v>
      </c>
      <c r="G258" s="14" t="s">
        <v>35</v>
      </c>
      <c r="H258" s="14" t="s">
        <v>74</v>
      </c>
      <c r="I258" s="14" t="s">
        <v>15</v>
      </c>
      <c r="J258" s="12">
        <v>269</v>
      </c>
      <c r="K258" s="22" t="str">
        <f t="shared" si="7"/>
        <v>[{order:"269",result:"Brazil 2-1 North Korea",playerday:"Maicon Sisenando",year:"2010", category:"World Cup",prow:["DF","SerieAWin","Inter"], pcolumn: ["BRA","Roma","Played WC 2010"],ylink:"https://www.youtube.com/watch?v=0SjvhrLP93A"}],</v>
      </c>
    </row>
    <row r="259" spans="1:11" x14ac:dyDescent="0.3">
      <c r="A259" s="59"/>
      <c r="B259" s="60" t="str">
        <f>_xlfn.CONCAT(B258," ",C258," ",D258)</f>
        <v>Brazil 2-1 North Korea</v>
      </c>
      <c r="C259" s="61"/>
      <c r="D259" s="60"/>
      <c r="F259" s="57" t="s">
        <v>52</v>
      </c>
      <c r="G259" s="23"/>
      <c r="H259" s="23"/>
      <c r="I259" s="23"/>
      <c r="K259" s="22" t="str">
        <f t="shared" si="7"/>
        <v/>
      </c>
    </row>
    <row r="260" spans="1:11" x14ac:dyDescent="0.3">
      <c r="A260" s="59"/>
      <c r="B260" s="60" t="s">
        <v>576</v>
      </c>
      <c r="C260" s="61"/>
      <c r="D260" s="60"/>
      <c r="F260" s="57" t="s">
        <v>56</v>
      </c>
      <c r="G260" s="23"/>
      <c r="H260" s="23"/>
      <c r="I260" s="23"/>
      <c r="K260" s="22" t="str">
        <f t="shared" si="7"/>
        <v/>
      </c>
    </row>
    <row r="261" spans="1:11" x14ac:dyDescent="0.3">
      <c r="A261" s="59"/>
      <c r="B261" s="62" t="s">
        <v>981</v>
      </c>
      <c r="C261" s="61"/>
      <c r="D261" s="60"/>
      <c r="F261" s="57" t="s">
        <v>44</v>
      </c>
      <c r="G261" s="23"/>
      <c r="H261" s="23"/>
      <c r="I261" s="23"/>
      <c r="K261" s="22" t="str">
        <f t="shared" si="7"/>
        <v/>
      </c>
    </row>
    <row r="262" spans="1:11" x14ac:dyDescent="0.3">
      <c r="F262" s="58"/>
      <c r="K262" s="22" t="str">
        <f t="shared" si="7"/>
        <v/>
      </c>
    </row>
    <row r="263" spans="1:11" x14ac:dyDescent="0.3">
      <c r="F263" s="58"/>
      <c r="K263" s="22" t="str">
        <f t="shared" si="7"/>
        <v/>
      </c>
    </row>
    <row r="264" spans="1:11" x14ac:dyDescent="0.3">
      <c r="A264" s="19">
        <v>2010</v>
      </c>
      <c r="B264" s="55" t="s">
        <v>62</v>
      </c>
      <c r="C264" s="56" t="s">
        <v>152</v>
      </c>
      <c r="D264" s="55" t="s">
        <v>161</v>
      </c>
      <c r="G264" s="14" t="s">
        <v>40</v>
      </c>
      <c r="H264" s="14" t="s">
        <v>160</v>
      </c>
      <c r="I264" s="14" t="s">
        <v>32</v>
      </c>
      <c r="J264" s="12">
        <v>66</v>
      </c>
      <c r="K264" s="22" t="str">
        <f t="shared" si="7"/>
        <v>[{order:"66",result:"Spain 0-1 Switzerland",playerday:"Gelson Fernandes",year:"2010", category:"World Cup",prow:["Played WC 2010","PO","CC"], pcolumn: ["ESP","SUI","Premier"],ylink:"https://www.youtube.com/watch?v=RxiBdX5F2I8"}],</v>
      </c>
    </row>
    <row r="265" spans="1:11" x14ac:dyDescent="0.3">
      <c r="A265" s="59"/>
      <c r="B265" s="60" t="str">
        <f>_xlfn.CONCAT(B264," ",C264," ",D264)</f>
        <v>Spain 0-1 Switzerland</v>
      </c>
      <c r="C265" s="61"/>
      <c r="D265" s="60"/>
      <c r="F265" s="57" t="s">
        <v>15</v>
      </c>
      <c r="G265" s="23"/>
      <c r="H265" s="23"/>
      <c r="I265" s="23"/>
      <c r="K265" s="22" t="str">
        <f t="shared" si="7"/>
        <v/>
      </c>
    </row>
    <row r="266" spans="1:11" x14ac:dyDescent="0.3">
      <c r="A266" s="59"/>
      <c r="B266" s="60" t="s">
        <v>219</v>
      </c>
      <c r="C266" s="61"/>
      <c r="D266" s="60"/>
      <c r="F266" s="57" t="s">
        <v>38</v>
      </c>
      <c r="G266" s="23"/>
      <c r="H266" s="23"/>
      <c r="I266" s="23"/>
      <c r="K266" s="22" t="str">
        <f t="shared" si="7"/>
        <v/>
      </c>
    </row>
    <row r="267" spans="1:11" x14ac:dyDescent="0.3">
      <c r="A267" s="59"/>
      <c r="B267" s="62" t="s">
        <v>1244</v>
      </c>
      <c r="C267" s="61"/>
      <c r="D267" s="60"/>
      <c r="F267" s="57" t="s">
        <v>33</v>
      </c>
      <c r="G267" s="23"/>
      <c r="H267" s="23"/>
      <c r="I267" s="23"/>
      <c r="K267" s="22" t="str">
        <f t="shared" si="7"/>
        <v/>
      </c>
    </row>
    <row r="268" spans="1:11" x14ac:dyDescent="0.3">
      <c r="F268" s="58"/>
      <c r="K268" s="22" t="str">
        <f t="shared" si="7"/>
        <v/>
      </c>
    </row>
    <row r="269" spans="1:11" x14ac:dyDescent="0.3">
      <c r="F269" s="58"/>
      <c r="K269" s="22" t="str">
        <f t="shared" si="7"/>
        <v/>
      </c>
    </row>
    <row r="270" spans="1:11" x14ac:dyDescent="0.3">
      <c r="A270" s="19">
        <v>2010</v>
      </c>
      <c r="B270" s="55" t="s">
        <v>10</v>
      </c>
      <c r="C270" s="56" t="s">
        <v>85</v>
      </c>
      <c r="D270" s="55" t="s">
        <v>14</v>
      </c>
      <c r="G270" s="14" t="s">
        <v>39</v>
      </c>
      <c r="H270" s="14" t="s">
        <v>241</v>
      </c>
      <c r="I270" s="14" t="s">
        <v>48</v>
      </c>
      <c r="J270" s="12">
        <v>68</v>
      </c>
      <c r="K270" s="22" t="str">
        <f t="shared" si="7"/>
        <v>[{order:"68",result:"Uruguay 1-1 Ghana",playerday:"Luis Suárez",year:"2010", category:"World Cup",prow:["Played WC 2010","DL","CC"], pcolumn: ["URU","GHA","LaLigaWin"],ylink:"https://www.youtube.com/watch?v=tDpx9GGH79I"}],</v>
      </c>
    </row>
    <row r="271" spans="1:11" x14ac:dyDescent="0.3">
      <c r="A271" s="59"/>
      <c r="B271" s="60" t="str">
        <f>_xlfn.CONCAT(B270," ",C270," ",D270)</f>
        <v>Uruguay 1-1 Ghana</v>
      </c>
      <c r="C271" s="61"/>
      <c r="D271" s="60"/>
      <c r="F271" s="57" t="s">
        <v>15</v>
      </c>
      <c r="G271" s="23"/>
      <c r="H271" s="23"/>
      <c r="I271" s="23"/>
      <c r="K271" s="22" t="str">
        <f t="shared" si="7"/>
        <v/>
      </c>
    </row>
    <row r="272" spans="1:11" x14ac:dyDescent="0.3">
      <c r="A272" s="59"/>
      <c r="B272" s="60" t="s">
        <v>240</v>
      </c>
      <c r="C272" s="61"/>
      <c r="D272" s="60"/>
      <c r="F272" s="57" t="s">
        <v>47</v>
      </c>
      <c r="G272" s="23"/>
      <c r="H272" s="23"/>
      <c r="I272" s="23"/>
      <c r="K272" s="22" t="str">
        <f t="shared" si="7"/>
        <v/>
      </c>
    </row>
    <row r="273" spans="1:11" x14ac:dyDescent="0.3">
      <c r="A273" s="59"/>
      <c r="B273" s="62" t="s">
        <v>1011</v>
      </c>
      <c r="C273" s="61"/>
      <c r="D273" s="60"/>
      <c r="F273" s="57" t="s">
        <v>33</v>
      </c>
      <c r="G273" s="23"/>
      <c r="H273" s="23"/>
      <c r="I273" s="23"/>
      <c r="K273" s="22" t="str">
        <f t="shared" si="7"/>
        <v/>
      </c>
    </row>
    <row r="274" spans="1:11" x14ac:dyDescent="0.3">
      <c r="F274" s="58"/>
      <c r="K274" s="22" t="str">
        <f t="shared" si="7"/>
        <v/>
      </c>
    </row>
    <row r="275" spans="1:11" x14ac:dyDescent="0.3">
      <c r="F275" s="58"/>
      <c r="K275" s="22" t="str">
        <f t="shared" si="7"/>
        <v/>
      </c>
    </row>
    <row r="276" spans="1:11" x14ac:dyDescent="0.3">
      <c r="A276" s="19">
        <v>2010</v>
      </c>
      <c r="B276" s="55" t="s">
        <v>0</v>
      </c>
      <c r="C276" s="56" t="s">
        <v>85</v>
      </c>
      <c r="D276" s="55" t="s">
        <v>242</v>
      </c>
      <c r="G276" s="14" t="s">
        <v>242</v>
      </c>
      <c r="H276" s="14" t="s">
        <v>53</v>
      </c>
      <c r="I276" s="14" t="s">
        <v>23</v>
      </c>
      <c r="J276" s="12">
        <v>88</v>
      </c>
      <c r="K276" s="22" t="str">
        <f t="shared" si="7"/>
        <v>[{order:"88",result:"England 1-1 USA",playerday:"Clint Dempsey",year:"2010", category:"World Cup",prow:["Played WC 2010","PO","CC"], pcolumn: ["USA","ENG","Tottenham"],ylink:"https://www.youtube.com/watch?v=8ahf8b7ex8U"}],</v>
      </c>
    </row>
    <row r="277" spans="1:11" x14ac:dyDescent="0.3">
      <c r="A277" s="59"/>
      <c r="B277" s="60" t="str">
        <f>_xlfn.CONCAT(B276," ",C276," ",D276)</f>
        <v>England 1-1 USA</v>
      </c>
      <c r="C277" s="61"/>
      <c r="D277" s="60"/>
      <c r="F277" s="57" t="s">
        <v>15</v>
      </c>
      <c r="G277" s="23"/>
      <c r="H277" s="23"/>
      <c r="I277" s="23"/>
      <c r="K277" s="22" t="str">
        <f t="shared" si="7"/>
        <v/>
      </c>
    </row>
    <row r="278" spans="1:11" x14ac:dyDescent="0.3">
      <c r="A278" s="59"/>
      <c r="B278" s="60" t="s">
        <v>243</v>
      </c>
      <c r="C278" s="61"/>
      <c r="D278" s="60"/>
      <c r="F278" s="57" t="s">
        <v>38</v>
      </c>
      <c r="G278" s="23"/>
      <c r="H278" s="23"/>
      <c r="I278" s="23"/>
      <c r="K278" s="22" t="str">
        <f t="shared" si="7"/>
        <v/>
      </c>
    </row>
    <row r="279" spans="1:11" x14ac:dyDescent="0.3">
      <c r="A279" s="59"/>
      <c r="B279" s="62" t="s">
        <v>1045</v>
      </c>
      <c r="C279" s="61"/>
      <c r="D279" s="60"/>
      <c r="F279" s="57" t="s">
        <v>33</v>
      </c>
      <c r="G279" s="23"/>
      <c r="H279" s="23"/>
      <c r="I279" s="23"/>
      <c r="K279" s="22" t="str">
        <f t="shared" si="7"/>
        <v/>
      </c>
    </row>
    <row r="280" spans="1:11" x14ac:dyDescent="0.3">
      <c r="F280" s="58"/>
      <c r="K280" s="22" t="str">
        <f t="shared" si="7"/>
        <v/>
      </c>
    </row>
    <row r="281" spans="1:11" x14ac:dyDescent="0.3">
      <c r="F281" s="58"/>
      <c r="K281" s="22" t="str">
        <f t="shared" si="7"/>
        <v/>
      </c>
    </row>
    <row r="282" spans="1:11" x14ac:dyDescent="0.3">
      <c r="A282" s="19">
        <v>2010</v>
      </c>
      <c r="B282" s="55" t="s">
        <v>25</v>
      </c>
      <c r="C282" s="56" t="s">
        <v>152</v>
      </c>
      <c r="D282" s="55" t="s">
        <v>62</v>
      </c>
      <c r="G282" s="14" t="s">
        <v>43</v>
      </c>
      <c r="H282" s="14" t="s">
        <v>40</v>
      </c>
      <c r="I282" s="14" t="s">
        <v>31</v>
      </c>
      <c r="J282" s="12">
        <v>6</v>
      </c>
      <c r="K282" s="22" t="str">
        <f t="shared" si="7"/>
        <v>[{order:"6",result:"Netherlands 0-1 Spain",playerday:"Andrés Iniesta",year:"2010", category:"World Cup",prow:["Played WC 2010","CC","Barcelona"], pcolumn: ["NED","ESP","WC01"],ylink:"https://www.youtube.com/watch?v=aKSHgMqCwbQ"}],</v>
      </c>
    </row>
    <row r="283" spans="1:11" x14ac:dyDescent="0.3">
      <c r="A283" s="59"/>
      <c r="B283" s="60" t="str">
        <f>_xlfn.CONCAT(B282," ",C282," ",D282)</f>
        <v>Netherlands 0-1 Spain</v>
      </c>
      <c r="C283" s="61"/>
      <c r="D283" s="60"/>
      <c r="F283" s="57" t="s">
        <v>15</v>
      </c>
      <c r="G283" s="23"/>
      <c r="H283" s="23"/>
      <c r="I283" s="23"/>
      <c r="K283" s="22" t="str">
        <f t="shared" si="7"/>
        <v/>
      </c>
    </row>
    <row r="284" spans="1:11" x14ac:dyDescent="0.3">
      <c r="A284" s="59"/>
      <c r="B284" s="60" t="s">
        <v>268</v>
      </c>
      <c r="C284" s="61"/>
      <c r="D284" s="60"/>
      <c r="F284" s="57" t="s">
        <v>33</v>
      </c>
      <c r="G284" s="23"/>
      <c r="H284" s="23"/>
      <c r="I284" s="23"/>
      <c r="K284" s="22" t="str">
        <f t="shared" si="7"/>
        <v/>
      </c>
    </row>
    <row r="285" spans="1:11" x14ac:dyDescent="0.3">
      <c r="A285" s="59"/>
      <c r="B285" s="62" t="s">
        <v>967</v>
      </c>
      <c r="C285" s="61"/>
      <c r="D285" s="60"/>
      <c r="F285" s="57" t="s">
        <v>7</v>
      </c>
      <c r="G285" s="23"/>
      <c r="H285" s="23"/>
      <c r="I285" s="23"/>
      <c r="K285" s="22" t="str">
        <f t="shared" si="7"/>
        <v/>
      </c>
    </row>
    <row r="286" spans="1:11" x14ac:dyDescent="0.3">
      <c r="F286" s="58"/>
      <c r="K286" s="22" t="str">
        <f t="shared" si="7"/>
        <v/>
      </c>
    </row>
    <row r="287" spans="1:11" x14ac:dyDescent="0.3">
      <c r="F287" s="58"/>
      <c r="K287" s="22" t="str">
        <f t="shared" si="7"/>
        <v/>
      </c>
    </row>
    <row r="288" spans="1:11" x14ac:dyDescent="0.3">
      <c r="A288" s="19">
        <v>2010</v>
      </c>
      <c r="B288" s="55" t="s">
        <v>128</v>
      </c>
      <c r="C288" s="56" t="s">
        <v>152</v>
      </c>
      <c r="D288" s="55" t="s">
        <v>62</v>
      </c>
      <c r="G288" s="14" t="s">
        <v>40</v>
      </c>
      <c r="H288" s="14" t="s">
        <v>60</v>
      </c>
      <c r="I288" s="14" t="s">
        <v>7</v>
      </c>
      <c r="J288" s="12">
        <v>157</v>
      </c>
      <c r="K288" s="22" t="str">
        <f t="shared" si="7"/>
        <v>[{order:"157",result:"Germany 0-1 Spain",playerday:"Carles Puyol",year:"2010", category:"World Cup",prow:["Played WC 2010","DF","ChampionsWin"], pcolumn: ["ESP","GER","Barcelona"],ylink:"https://www.youtube.com/watch?v=IcuWPhEFXG4"}],</v>
      </c>
    </row>
    <row r="289" spans="1:11" x14ac:dyDescent="0.3">
      <c r="A289" s="59"/>
      <c r="B289" s="60" t="str">
        <f>_xlfn.CONCAT(B288," ",C288," ",D288)</f>
        <v>Germany 0-1 Spain</v>
      </c>
      <c r="C289" s="61"/>
      <c r="D289" s="60"/>
      <c r="F289" s="57" t="s">
        <v>15</v>
      </c>
      <c r="G289" s="23"/>
      <c r="H289" s="23"/>
      <c r="I289" s="23"/>
      <c r="K289" s="22" t="str">
        <f t="shared" si="7"/>
        <v/>
      </c>
    </row>
    <row r="290" spans="1:11" x14ac:dyDescent="0.3">
      <c r="A290" s="59"/>
      <c r="B290" s="60" t="s">
        <v>372</v>
      </c>
      <c r="C290" s="61"/>
      <c r="D290" s="60"/>
      <c r="F290" s="57" t="s">
        <v>52</v>
      </c>
      <c r="G290" s="23"/>
      <c r="H290" s="23"/>
      <c r="I290" s="23"/>
      <c r="K290" s="22" t="str">
        <f t="shared" si="7"/>
        <v/>
      </c>
    </row>
    <row r="291" spans="1:11" x14ac:dyDescent="0.3">
      <c r="A291" s="59"/>
      <c r="B291" s="62" t="s">
        <v>983</v>
      </c>
      <c r="C291" s="61"/>
      <c r="D291" s="60"/>
      <c r="F291" s="57" t="s">
        <v>34</v>
      </c>
      <c r="G291" s="23"/>
      <c r="H291" s="23"/>
      <c r="I291" s="23"/>
      <c r="K291" s="22" t="str">
        <f t="shared" si="7"/>
        <v/>
      </c>
    </row>
    <row r="292" spans="1:11" x14ac:dyDescent="0.3">
      <c r="F292" s="58"/>
      <c r="K292" s="22" t="str">
        <f t="shared" si="7"/>
        <v/>
      </c>
    </row>
    <row r="293" spans="1:11" x14ac:dyDescent="0.3">
      <c r="F293" s="58"/>
      <c r="K293" s="22" t="str">
        <f t="shared" si="7"/>
        <v/>
      </c>
    </row>
    <row r="294" spans="1:11" x14ac:dyDescent="0.3">
      <c r="A294" s="19">
        <v>2010</v>
      </c>
      <c r="B294" s="55" t="s">
        <v>128</v>
      </c>
      <c r="C294" s="56" t="s">
        <v>129</v>
      </c>
      <c r="D294" s="55" t="s">
        <v>0</v>
      </c>
      <c r="G294" s="14" t="s">
        <v>60</v>
      </c>
      <c r="H294" s="14" t="s">
        <v>53</v>
      </c>
      <c r="I294" s="14" t="s">
        <v>5</v>
      </c>
      <c r="J294" s="12">
        <v>311</v>
      </c>
      <c r="K294" s="22" t="str">
        <f t="shared" si="7"/>
        <v>[{order:"311",result:"Germany 4-1 England",playerday:"Frank Lampard",year:"2010", category:"World Cup",prow:["Played WC 2010","CC","PO"], pcolumn: ["GER","ENG","Chelsea"],ylink:"https://www.youtube.com/watch?v=6v_t3NCDZG8"}],</v>
      </c>
    </row>
    <row r="295" spans="1:11" x14ac:dyDescent="0.3">
      <c r="A295" s="59"/>
      <c r="B295" s="60" t="str">
        <f>_xlfn.CONCAT(B294," ",C294," ",D294)</f>
        <v>Germany 4-1 England</v>
      </c>
      <c r="C295" s="61"/>
      <c r="D295" s="60"/>
      <c r="F295" s="57" t="s">
        <v>15</v>
      </c>
      <c r="G295" s="23"/>
      <c r="H295" s="23"/>
      <c r="I295" s="23"/>
      <c r="K295" s="22" t="str">
        <f t="shared" si="7"/>
        <v/>
      </c>
    </row>
    <row r="296" spans="1:11" x14ac:dyDescent="0.3">
      <c r="A296" s="59"/>
      <c r="B296" s="60" t="s">
        <v>420</v>
      </c>
      <c r="C296" s="61"/>
      <c r="D296" s="60"/>
      <c r="F296" s="57" t="s">
        <v>33</v>
      </c>
      <c r="G296" s="23"/>
      <c r="H296" s="23"/>
      <c r="I296" s="23"/>
      <c r="K296" s="22" t="str">
        <f t="shared" si="7"/>
        <v/>
      </c>
    </row>
    <row r="297" spans="1:11" x14ac:dyDescent="0.3">
      <c r="A297" s="59"/>
      <c r="B297" s="62" t="s">
        <v>1006</v>
      </c>
      <c r="C297" s="61"/>
      <c r="D297" s="60"/>
      <c r="F297" s="57" t="s">
        <v>38</v>
      </c>
      <c r="G297" s="23"/>
      <c r="H297" s="23"/>
      <c r="I297" s="23"/>
      <c r="K297" s="22" t="str">
        <f t="shared" si="7"/>
        <v/>
      </c>
    </row>
    <row r="298" spans="1:11" x14ac:dyDescent="0.3">
      <c r="F298" s="58"/>
      <c r="K298" s="22" t="str">
        <f t="shared" si="7"/>
        <v/>
      </c>
    </row>
    <row r="299" spans="1:11" x14ac:dyDescent="0.3">
      <c r="F299" s="58"/>
      <c r="K299" s="22" t="str">
        <f t="shared" si="7"/>
        <v/>
      </c>
    </row>
    <row r="300" spans="1:11" x14ac:dyDescent="0.3">
      <c r="A300" s="19">
        <v>2010</v>
      </c>
      <c r="B300" s="55" t="s">
        <v>422</v>
      </c>
      <c r="C300" s="56" t="s">
        <v>152</v>
      </c>
      <c r="D300" s="55" t="s">
        <v>62</v>
      </c>
      <c r="G300" s="14" t="s">
        <v>1007</v>
      </c>
      <c r="H300" s="14" t="s">
        <v>15</v>
      </c>
      <c r="I300" s="14" t="s">
        <v>20</v>
      </c>
      <c r="J300" s="12">
        <v>357</v>
      </c>
      <c r="K300" s="22" t="str">
        <f t="shared" si="7"/>
        <v>[{order:"357",result:"Paraguay 0-1 Spain",playerday:"David Villa",year:"2010", category:"World Cup",prow:["DL","WC01","ESP"], pcolumn: ["austra","Played WC 2010","Valencia"],ylink:"https://www.youtube.com/watch?v=NJU5GlKVETc"}],</v>
      </c>
    </row>
    <row r="301" spans="1:11" x14ac:dyDescent="0.3">
      <c r="A301" s="59"/>
      <c r="B301" s="60" t="str">
        <f>_xlfn.CONCAT(B300," ",C300," ",D300)</f>
        <v>Paraguay 0-1 Spain</v>
      </c>
      <c r="C301" s="61"/>
      <c r="D301" s="60"/>
      <c r="F301" s="57" t="s">
        <v>47</v>
      </c>
      <c r="G301" s="23"/>
      <c r="H301" s="23"/>
      <c r="I301" s="23"/>
      <c r="K301" s="22" t="str">
        <f t="shared" si="7"/>
        <v/>
      </c>
    </row>
    <row r="302" spans="1:11" x14ac:dyDescent="0.3">
      <c r="A302" s="59"/>
      <c r="B302" s="60" t="s">
        <v>423</v>
      </c>
      <c r="C302" s="61"/>
      <c r="D302" s="60"/>
      <c r="F302" s="57" t="s">
        <v>31</v>
      </c>
      <c r="G302" s="23"/>
      <c r="H302" s="23"/>
      <c r="I302" s="23"/>
      <c r="K302" s="22" t="str">
        <f t="shared" si="7"/>
        <v/>
      </c>
    </row>
    <row r="303" spans="1:11" x14ac:dyDescent="0.3">
      <c r="A303" s="59"/>
      <c r="B303" s="62" t="s">
        <v>1008</v>
      </c>
      <c r="C303" s="61"/>
      <c r="D303" s="60"/>
      <c r="F303" s="57" t="s">
        <v>40</v>
      </c>
      <c r="G303" s="23"/>
      <c r="H303" s="23"/>
      <c r="I303" s="23"/>
      <c r="K303" s="22" t="str">
        <f t="shared" si="7"/>
        <v/>
      </c>
    </row>
    <row r="304" spans="1:11" x14ac:dyDescent="0.3">
      <c r="F304" s="58"/>
      <c r="K304" s="22" t="str">
        <f t="shared" si="7"/>
        <v/>
      </c>
    </row>
    <row r="305" spans="1:11" x14ac:dyDescent="0.3">
      <c r="F305" s="58"/>
      <c r="K305" s="22" t="str">
        <f t="shared" si="7"/>
        <v/>
      </c>
    </row>
    <row r="306" spans="1:11" x14ac:dyDescent="0.3">
      <c r="A306" s="19">
        <v>2010</v>
      </c>
      <c r="B306" s="55" t="s">
        <v>137</v>
      </c>
      <c r="C306" s="56" t="s">
        <v>155</v>
      </c>
      <c r="D306" s="55" t="s">
        <v>136</v>
      </c>
      <c r="G306" s="14" t="s">
        <v>138</v>
      </c>
      <c r="H306" s="14" t="s">
        <v>232</v>
      </c>
      <c r="I306" s="14" t="s">
        <v>11</v>
      </c>
      <c r="J306" s="12">
        <v>133</v>
      </c>
      <c r="K306" s="22" t="str">
        <f t="shared" si="7"/>
        <v>[{order:"133",result:"Denmark 1-3 Japan",playerday:"Keisuke Honda",year:"2010", category:"World Cup",prow:["Played WC 2010","CC","DF"], pcolumn: ["DEN","JPN","Milan"],ylink:"https://www.youtube.com/watch?v=k1YK0e-UWNg"}],</v>
      </c>
    </row>
    <row r="307" spans="1:11" x14ac:dyDescent="0.3">
      <c r="A307" s="59"/>
      <c r="B307" s="60" t="str">
        <f>_xlfn.CONCAT(B306," ",C306," ",D306)</f>
        <v>Denmark 1-3 Japan</v>
      </c>
      <c r="C307" s="61"/>
      <c r="D307" s="60"/>
      <c r="F307" s="57" t="s">
        <v>15</v>
      </c>
      <c r="G307" s="23"/>
      <c r="H307" s="23"/>
      <c r="I307" s="23"/>
      <c r="K307" s="22" t="str">
        <f t="shared" si="7"/>
        <v/>
      </c>
    </row>
    <row r="308" spans="1:11" x14ac:dyDescent="0.3">
      <c r="A308" s="59"/>
      <c r="B308" s="60" t="s">
        <v>468</v>
      </c>
      <c r="C308" s="61"/>
      <c r="D308" s="60"/>
      <c r="F308" s="57" t="s">
        <v>33</v>
      </c>
      <c r="G308" s="23"/>
      <c r="H308" s="23"/>
      <c r="I308" s="23"/>
      <c r="K308" s="22" t="str">
        <f t="shared" si="7"/>
        <v/>
      </c>
    </row>
    <row r="309" spans="1:11" x14ac:dyDescent="0.3">
      <c r="A309" s="59"/>
      <c r="B309" s="62" t="s">
        <v>1009</v>
      </c>
      <c r="C309" s="61"/>
      <c r="D309" s="60"/>
      <c r="F309" s="57" t="s">
        <v>52</v>
      </c>
      <c r="G309" s="23"/>
      <c r="H309" s="23"/>
      <c r="I309" s="23"/>
      <c r="K309" s="22" t="str">
        <f t="shared" ref="K309:K372" si="8">IF(A309&gt;0,"[{"&amp;"order:"&amp;CHAR(34)&amp;J309&amp;CHAR(34)&amp;",result:"&amp;CHAR(34)&amp;B310&amp;CHAR(34)&amp;",playerday:"&amp;CHAR(34)&amp;B312&amp;CHAR(34)&amp;",year:"&amp;CHAR(34)&amp;A309&amp;CHAR(34)&amp;", category:" &amp; CHAR(34) &amp;$A$1&amp;CHAR(34)&amp;",prow:["&amp;CHAR(34)&amp;F310&amp;CHAR(34)&amp;","&amp;CHAR(34)&amp;F311&amp;CHAR(34)&amp;","&amp;CHAR(34)&amp;F312&amp;CHAR(34)&amp;"], pcolumn: ["&amp;CHAR(34)&amp;G309&amp;CHAR(34)&amp;","&amp;CHAR(34)&amp;H309&amp;CHAR(34)&amp;","&amp;CHAR(34)&amp;I309&amp;CHAR(34)&amp;"]"&amp;",ylink:"&amp;CHAR(34)&amp;B311&amp;CHAR(34)&amp;"}"&amp;"],","")</f>
        <v/>
      </c>
    </row>
    <row r="310" spans="1:11" x14ac:dyDescent="0.3">
      <c r="F310" s="58"/>
      <c r="K310" s="22" t="str">
        <f t="shared" si="8"/>
        <v/>
      </c>
    </row>
    <row r="311" spans="1:11" x14ac:dyDescent="0.3">
      <c r="F311" s="58"/>
      <c r="K311" s="22" t="str">
        <f t="shared" si="8"/>
        <v/>
      </c>
    </row>
    <row r="312" spans="1:11" x14ac:dyDescent="0.3">
      <c r="A312" s="19">
        <v>2009</v>
      </c>
      <c r="B312" s="55" t="s">
        <v>98</v>
      </c>
      <c r="C312" s="56" t="s">
        <v>85</v>
      </c>
      <c r="D312" s="55" t="s">
        <v>86</v>
      </c>
      <c r="G312" s="14" t="s">
        <v>36</v>
      </c>
      <c r="H312" s="14" t="s">
        <v>87</v>
      </c>
      <c r="I312" s="14" t="s">
        <v>8</v>
      </c>
      <c r="J312" s="12">
        <v>161</v>
      </c>
      <c r="K312" s="22" t="str">
        <f t="shared" si="8"/>
        <v>[{order:"161",result:"France 1-1 Ireland",playerday:"Thierry Henry",year:"2009", category:"World Cup",prow:["DL","DF","PO"], pcolumn: ["FRA","IRL","Arsenal"],ylink:"https://www.youtube.com/watch?v=4QNHlFDbxvY"}],</v>
      </c>
    </row>
    <row r="313" spans="1:11" x14ac:dyDescent="0.3">
      <c r="A313" s="59"/>
      <c r="B313" s="60" t="str">
        <f>_xlfn.CONCAT(B312," ",C312," ",D312)</f>
        <v>France 1-1 Ireland</v>
      </c>
      <c r="C313" s="61"/>
      <c r="D313" s="60"/>
      <c r="F313" s="57" t="s">
        <v>47</v>
      </c>
      <c r="G313" s="23"/>
      <c r="H313" s="23"/>
      <c r="I313" s="23"/>
      <c r="K313" s="22" t="str">
        <f t="shared" si="8"/>
        <v/>
      </c>
    </row>
    <row r="314" spans="1:11" x14ac:dyDescent="0.3">
      <c r="A314" s="59"/>
      <c r="B314" s="60" t="s">
        <v>437</v>
      </c>
      <c r="C314" s="61"/>
      <c r="D314" s="60"/>
      <c r="F314" s="57" t="s">
        <v>52</v>
      </c>
      <c r="G314" s="23"/>
      <c r="H314" s="23"/>
      <c r="I314" s="23"/>
      <c r="K314" s="22" t="str">
        <f t="shared" si="8"/>
        <v/>
      </c>
    </row>
    <row r="315" spans="1:11" x14ac:dyDescent="0.3">
      <c r="A315" s="59"/>
      <c r="B315" s="62" t="s">
        <v>982</v>
      </c>
      <c r="C315" s="61"/>
      <c r="D315" s="60"/>
      <c r="F315" s="57" t="s">
        <v>38</v>
      </c>
      <c r="G315" s="23"/>
      <c r="H315" s="23"/>
      <c r="I315" s="23"/>
      <c r="K315" s="22" t="str">
        <f t="shared" si="8"/>
        <v/>
      </c>
    </row>
    <row r="316" spans="1:11" x14ac:dyDescent="0.3">
      <c r="F316" s="58"/>
      <c r="K316" s="22" t="str">
        <f t="shared" si="8"/>
        <v/>
      </c>
    </row>
    <row r="317" spans="1:11" x14ac:dyDescent="0.3">
      <c r="F317" s="58"/>
      <c r="K317" s="22" t="str">
        <f t="shared" si="8"/>
        <v/>
      </c>
    </row>
    <row r="318" spans="1:11" x14ac:dyDescent="0.3">
      <c r="A318" s="19">
        <v>2010</v>
      </c>
      <c r="B318" s="55" t="s">
        <v>539</v>
      </c>
      <c r="C318" s="56" t="s">
        <v>152</v>
      </c>
      <c r="D318" s="55" t="s">
        <v>0</v>
      </c>
      <c r="G318" s="14" t="s">
        <v>53</v>
      </c>
      <c r="H318" s="14" t="s">
        <v>541</v>
      </c>
      <c r="I318" s="14" t="s">
        <v>5</v>
      </c>
      <c r="J318" s="12">
        <v>282</v>
      </c>
      <c r="K318" s="22" t="str">
        <f t="shared" si="8"/>
        <v>[{order:"282",result:"Slovenia 0-1 England",playerday:"Jermain Defoe",year:"2010", category:"World Cup",prow:["PO","DF","CC"], pcolumn: ["ENG","SVN","Chelsea"],ylink:"https://www.youtube.com/watch?v=t6H-q7TKtxo"}],</v>
      </c>
    </row>
    <row r="319" spans="1:11" x14ac:dyDescent="0.3">
      <c r="A319" s="59"/>
      <c r="B319" s="60" t="str">
        <f>_xlfn.CONCAT(B318," ",C318," ",D318)</f>
        <v>Slovenia 0-1 England</v>
      </c>
      <c r="C319" s="61"/>
      <c r="D319" s="60"/>
      <c r="F319" s="57" t="s">
        <v>38</v>
      </c>
      <c r="G319" s="23"/>
      <c r="H319" s="23"/>
      <c r="I319" s="23"/>
      <c r="K319" s="22" t="str">
        <f t="shared" si="8"/>
        <v/>
      </c>
    </row>
    <row r="320" spans="1:11" x14ac:dyDescent="0.3">
      <c r="A320" s="59"/>
      <c r="B320" s="60" t="s">
        <v>540</v>
      </c>
      <c r="C320" s="61"/>
      <c r="D320" s="60"/>
      <c r="F320" s="57" t="s">
        <v>52</v>
      </c>
      <c r="G320" s="23"/>
      <c r="H320" s="23"/>
      <c r="I320" s="23"/>
      <c r="K320" s="22" t="str">
        <f t="shared" si="8"/>
        <v/>
      </c>
    </row>
    <row r="321" spans="1:11" x14ac:dyDescent="0.3">
      <c r="A321" s="59"/>
      <c r="B321" s="62" t="s">
        <v>1044</v>
      </c>
      <c r="C321" s="61"/>
      <c r="D321" s="60"/>
      <c r="F321" s="57" t="s">
        <v>33</v>
      </c>
      <c r="G321" s="23"/>
      <c r="H321" s="23"/>
      <c r="I321" s="23"/>
      <c r="K321" s="22" t="str">
        <f t="shared" si="8"/>
        <v/>
      </c>
    </row>
    <row r="322" spans="1:11" x14ac:dyDescent="0.3">
      <c r="F322" s="58"/>
      <c r="K322" s="22" t="str">
        <f t="shared" si="8"/>
        <v/>
      </c>
    </row>
    <row r="323" spans="1:11" x14ac:dyDescent="0.3">
      <c r="F323" s="58"/>
      <c r="K323" s="22" t="str">
        <f t="shared" si="8"/>
        <v/>
      </c>
    </row>
    <row r="324" spans="1:11" x14ac:dyDescent="0.3">
      <c r="A324" s="19">
        <v>2010</v>
      </c>
      <c r="B324" s="55" t="s">
        <v>94</v>
      </c>
      <c r="C324" s="56" t="s">
        <v>122</v>
      </c>
      <c r="D324" s="55" t="s">
        <v>119</v>
      </c>
      <c r="G324" s="14" t="s">
        <v>42</v>
      </c>
      <c r="H324" s="14" t="s">
        <v>117</v>
      </c>
      <c r="I324" s="14" t="s">
        <v>21</v>
      </c>
      <c r="J324" s="12">
        <v>251</v>
      </c>
      <c r="K324" s="22" t="str">
        <f t="shared" si="8"/>
        <v>[{order:"251",result:"Argentina 3-1 Mexico",playerday:"Carlos Tevez",year:"2010", category:"World Cup",prow:["Played WC 2010","DL","CC"], pcolumn: ["ARG","MEX","Man Utd"],ylink:"https://www.youtube.com/watch?v=QspuNXGYUns"}],</v>
      </c>
    </row>
    <row r="325" spans="1:11" x14ac:dyDescent="0.3">
      <c r="A325" s="59"/>
      <c r="B325" s="60" t="str">
        <f>_xlfn.CONCAT(B324," ",C324," ",D324)</f>
        <v>Argentina 3-1 Mexico</v>
      </c>
      <c r="C325" s="61"/>
      <c r="D325" s="60"/>
      <c r="F325" s="57" t="s">
        <v>15</v>
      </c>
      <c r="G325" s="23"/>
      <c r="H325" s="23"/>
      <c r="I325" s="23"/>
      <c r="K325" s="22" t="str">
        <f t="shared" si="8"/>
        <v/>
      </c>
    </row>
    <row r="326" spans="1:11" x14ac:dyDescent="0.3">
      <c r="A326" s="59"/>
      <c r="B326" s="60" t="s">
        <v>627</v>
      </c>
      <c r="C326" s="61"/>
      <c r="D326" s="60"/>
      <c r="F326" s="57" t="s">
        <v>47</v>
      </c>
      <c r="G326" s="23"/>
      <c r="H326" s="23"/>
      <c r="I326" s="23"/>
      <c r="K326" s="22" t="str">
        <f t="shared" si="8"/>
        <v/>
      </c>
    </row>
    <row r="327" spans="1:11" x14ac:dyDescent="0.3">
      <c r="A327" s="59"/>
      <c r="B327" s="62" t="s">
        <v>1043</v>
      </c>
      <c r="C327" s="61"/>
      <c r="D327" s="60"/>
      <c r="F327" s="57" t="s">
        <v>33</v>
      </c>
      <c r="G327" s="23"/>
      <c r="H327" s="23"/>
      <c r="I327" s="23"/>
      <c r="K327" s="22" t="str">
        <f t="shared" si="8"/>
        <v/>
      </c>
    </row>
    <row r="328" spans="1:11" x14ac:dyDescent="0.3">
      <c r="F328" s="58"/>
      <c r="K328" s="22" t="str">
        <f t="shared" si="8"/>
        <v/>
      </c>
    </row>
    <row r="329" spans="1:11" x14ac:dyDescent="0.3">
      <c r="F329" s="58"/>
      <c r="K329" s="22" t="str">
        <f t="shared" si="8"/>
        <v/>
      </c>
    </row>
    <row r="330" spans="1:11" x14ac:dyDescent="0.3">
      <c r="A330" s="19">
        <v>2010</v>
      </c>
      <c r="B330" s="55" t="s">
        <v>242</v>
      </c>
      <c r="C330" s="56" t="s">
        <v>83</v>
      </c>
      <c r="D330" s="55" t="s">
        <v>480</v>
      </c>
      <c r="G330" s="14" t="s">
        <v>242</v>
      </c>
      <c r="H330" s="14" t="s">
        <v>883</v>
      </c>
      <c r="I330" s="14" t="s">
        <v>109</v>
      </c>
      <c r="J330" s="12">
        <v>420</v>
      </c>
      <c r="K330" s="22" t="str">
        <f t="shared" si="8"/>
        <v>[{order:"420",result:"USA 1-0 Algeria",playerday:"Landon Donovan",year:"2010", category:"World Cup",prow:["Played WC 2010","DL","CC"], pcolumn: ["USA","MLSPla","Leverkusen"],ylink:"https://youtu.be/wm7ievQ2bHo?si=8tNdvwWDsmp-DBlj&amp;t=115"}],</v>
      </c>
    </row>
    <row r="331" spans="1:11" x14ac:dyDescent="0.3">
      <c r="A331" s="59"/>
      <c r="B331" s="60" t="str">
        <f>_xlfn.CONCAT(B330," ",C330," ",D330)</f>
        <v>USA 1-0 Algeria</v>
      </c>
      <c r="C331" s="61"/>
      <c r="D331" s="60"/>
      <c r="F331" s="57" t="s">
        <v>15</v>
      </c>
      <c r="G331" s="23"/>
      <c r="H331" s="23"/>
      <c r="I331" s="23"/>
      <c r="K331" s="22" t="str">
        <f t="shared" si="8"/>
        <v/>
      </c>
    </row>
    <row r="332" spans="1:11" x14ac:dyDescent="0.3">
      <c r="A332" s="59"/>
      <c r="B332" s="60" t="s">
        <v>649</v>
      </c>
      <c r="C332" s="61"/>
      <c r="D332" s="60"/>
      <c r="F332" s="57" t="s">
        <v>47</v>
      </c>
      <c r="G332" s="23"/>
      <c r="H332" s="23"/>
      <c r="I332" s="23"/>
      <c r="K332" s="22" t="str">
        <f t="shared" si="8"/>
        <v/>
      </c>
    </row>
    <row r="333" spans="1:11" x14ac:dyDescent="0.3">
      <c r="A333" s="59"/>
      <c r="B333" s="62" t="s">
        <v>1042</v>
      </c>
      <c r="C333" s="61"/>
      <c r="D333" s="60"/>
      <c r="F333" s="57" t="s">
        <v>33</v>
      </c>
      <c r="G333" s="23"/>
      <c r="H333" s="23"/>
      <c r="I333" s="23"/>
      <c r="K333" s="22" t="str">
        <f t="shared" si="8"/>
        <v/>
      </c>
    </row>
    <row r="334" spans="1:11" x14ac:dyDescent="0.3">
      <c r="F334" s="58"/>
      <c r="K334" s="22" t="str">
        <f t="shared" si="8"/>
        <v/>
      </c>
    </row>
    <row r="335" spans="1:11" x14ac:dyDescent="0.3">
      <c r="F335" s="58"/>
      <c r="K335" s="22" t="str">
        <f t="shared" si="8"/>
        <v/>
      </c>
    </row>
    <row r="336" spans="1:11" x14ac:dyDescent="0.3">
      <c r="A336" s="19">
        <v>2010</v>
      </c>
      <c r="B336" s="55" t="s">
        <v>10</v>
      </c>
      <c r="C336" s="56" t="s">
        <v>139</v>
      </c>
      <c r="D336" s="55" t="s">
        <v>25</v>
      </c>
      <c r="G336" s="14" t="s">
        <v>39</v>
      </c>
      <c r="H336" s="14" t="s">
        <v>43</v>
      </c>
      <c r="I336" s="14" t="s">
        <v>8</v>
      </c>
      <c r="J336" s="12">
        <v>186</v>
      </c>
      <c r="K336" s="22" t="str">
        <f t="shared" si="8"/>
        <v>[{order:"186",result:"Uruguay 2-3 Netherlands",playerday:"Giovanni van Bronckhorst",year:"2010", category:"World Cup",prow:["DF","Played WC 2010","Barcelona"], pcolumn: ["URU","NED","Arsenal"],ylink:"https://www.youtube.com/watch?v=8Ij7A45_sVM"}],</v>
      </c>
    </row>
    <row r="337" spans="1:11" x14ac:dyDescent="0.3">
      <c r="A337" s="59"/>
      <c r="B337" s="60" t="str">
        <f>_xlfn.CONCAT(B336," ",C336," ",D336)</f>
        <v>Uruguay 2-3 Netherlands</v>
      </c>
      <c r="C337" s="61"/>
      <c r="D337" s="60"/>
      <c r="F337" s="57" t="s">
        <v>52</v>
      </c>
      <c r="G337" s="23"/>
      <c r="H337" s="23"/>
      <c r="I337" s="23"/>
      <c r="K337" s="22" t="str">
        <f t="shared" si="8"/>
        <v/>
      </c>
    </row>
    <row r="338" spans="1:11" x14ac:dyDescent="0.3">
      <c r="A338" s="59"/>
      <c r="B338" s="60" t="s">
        <v>775</v>
      </c>
      <c r="C338" s="61"/>
      <c r="D338" s="60"/>
      <c r="F338" s="57" t="s">
        <v>15</v>
      </c>
      <c r="G338" s="23"/>
      <c r="H338" s="23"/>
      <c r="I338" s="23"/>
      <c r="K338" s="22" t="str">
        <f t="shared" si="8"/>
        <v/>
      </c>
    </row>
    <row r="339" spans="1:11" x14ac:dyDescent="0.3">
      <c r="A339" s="59"/>
      <c r="B339" s="62" t="s">
        <v>1041</v>
      </c>
      <c r="C339" s="61"/>
      <c r="D339" s="60"/>
      <c r="F339" s="57" t="s">
        <v>7</v>
      </c>
      <c r="G339" s="23"/>
      <c r="H339" s="23"/>
      <c r="I339" s="23"/>
      <c r="K339" s="22" t="str">
        <f t="shared" si="8"/>
        <v/>
      </c>
    </row>
    <row r="340" spans="1:11" x14ac:dyDescent="0.3">
      <c r="F340" s="58"/>
      <c r="K340" s="22" t="str">
        <f t="shared" si="8"/>
        <v/>
      </c>
    </row>
    <row r="341" spans="1:11" x14ac:dyDescent="0.3">
      <c r="F341" s="58"/>
      <c r="K341" s="22" t="str">
        <f t="shared" si="8"/>
        <v/>
      </c>
    </row>
    <row r="342" spans="1:11" x14ac:dyDescent="0.3">
      <c r="F342" s="58"/>
      <c r="K342" s="22" t="str">
        <f t="shared" si="8"/>
        <v/>
      </c>
    </row>
    <row r="343" spans="1:11" s="390" customFormat="1" x14ac:dyDescent="0.3">
      <c r="A343" s="391"/>
      <c r="C343" s="392"/>
      <c r="F343" s="394"/>
      <c r="J343" s="12"/>
      <c r="K343" s="22" t="str">
        <f t="shared" si="8"/>
        <v/>
      </c>
    </row>
    <row r="344" spans="1:11" x14ac:dyDescent="0.3">
      <c r="A344" s="462">
        <v>2006</v>
      </c>
      <c r="B344" s="463" t="s">
        <v>2</v>
      </c>
      <c r="C344" s="464" t="s">
        <v>140</v>
      </c>
      <c r="D344" s="465" t="s">
        <v>14</v>
      </c>
      <c r="E344" s="67"/>
      <c r="F344" s="12"/>
      <c r="G344" s="14" t="s">
        <v>35</v>
      </c>
      <c r="H344" s="31" t="s">
        <v>241</v>
      </c>
      <c r="I344" s="14" t="s">
        <v>3</v>
      </c>
      <c r="J344" s="12">
        <v>329</v>
      </c>
      <c r="K344" s="22" t="str">
        <f t="shared" si="8"/>
        <v>[{order:"329",result:"Brazil 3-0 Ghana",playerday:"Ronaldo Nazario",year:"2006", category:"World Cup",prow:["Played WC 2006","DL","Milan"], pcolumn: ["BRA","GHA","Real Madrid"],ylink:"https://www.youtube.com/watch?v=kjPtZDmkhks"}],</v>
      </c>
    </row>
    <row r="345" spans="1:11" x14ac:dyDescent="0.3">
      <c r="A345" s="472"/>
      <c r="B345" s="473" t="str">
        <f>_xlfn.CONCAT(B344," ",C344," ",D344)</f>
        <v>Brazil 3-0 Ghana</v>
      </c>
      <c r="C345" s="474"/>
      <c r="D345" s="475"/>
      <c r="E345" s="67"/>
      <c r="F345" s="16" t="s">
        <v>54</v>
      </c>
      <c r="G345" s="64"/>
      <c r="H345" s="64"/>
      <c r="I345" s="64"/>
      <c r="K345" s="22" t="str">
        <f t="shared" si="8"/>
        <v/>
      </c>
    </row>
    <row r="346" spans="1:11" x14ac:dyDescent="0.3">
      <c r="A346" s="472"/>
      <c r="B346" s="473" t="s">
        <v>776</v>
      </c>
      <c r="C346" s="474"/>
      <c r="D346" s="475"/>
      <c r="E346" s="67"/>
      <c r="F346" s="16" t="s">
        <v>47</v>
      </c>
      <c r="G346" s="64"/>
      <c r="H346" s="64"/>
      <c r="I346" s="64"/>
      <c r="K346" s="22" t="str">
        <f t="shared" si="8"/>
        <v/>
      </c>
    </row>
    <row r="347" spans="1:11" x14ac:dyDescent="0.3">
      <c r="A347" s="476"/>
      <c r="B347" s="477" t="s">
        <v>893</v>
      </c>
      <c r="C347" s="478"/>
      <c r="D347" s="479"/>
      <c r="E347" s="67"/>
      <c r="F347" s="16" t="s">
        <v>11</v>
      </c>
      <c r="G347" s="64"/>
      <c r="H347" s="64"/>
      <c r="I347" s="64"/>
      <c r="K347" s="22" t="str">
        <f t="shared" si="8"/>
        <v/>
      </c>
    </row>
    <row r="348" spans="1:11" x14ac:dyDescent="0.3">
      <c r="F348" s="58"/>
      <c r="K348" s="22" t="str">
        <f t="shared" si="8"/>
        <v/>
      </c>
    </row>
    <row r="349" spans="1:11" x14ac:dyDescent="0.3">
      <c r="F349" s="58"/>
      <c r="K349" s="22" t="str">
        <f t="shared" si="8"/>
        <v/>
      </c>
    </row>
    <row r="350" spans="1:11" x14ac:dyDescent="0.3">
      <c r="A350" s="462">
        <v>2006</v>
      </c>
      <c r="B350" s="463" t="s">
        <v>98</v>
      </c>
      <c r="C350" s="464" t="s">
        <v>85</v>
      </c>
      <c r="D350" s="465" t="s">
        <v>81</v>
      </c>
      <c r="E350" s="67"/>
      <c r="F350" s="12"/>
      <c r="G350" s="14" t="s">
        <v>36</v>
      </c>
      <c r="H350" s="31" t="s">
        <v>82</v>
      </c>
      <c r="I350" s="14" t="s">
        <v>60</v>
      </c>
      <c r="J350" s="12">
        <v>354</v>
      </c>
      <c r="K350" s="22" t="str">
        <f t="shared" si="8"/>
        <v>[{order:"354",result:"France 1-1 South Korea",playerday:"Park Ji-sung",year:"2006", category:"World Cup",prow:["Played WC 2006","CC","DL"], pcolumn: ["FRA","KOR","GER"],ylink:"https://www.youtube.com/watch?v=RwPp3xkl-BU"}],</v>
      </c>
    </row>
    <row r="351" spans="1:11" x14ac:dyDescent="0.3">
      <c r="A351" s="472"/>
      <c r="B351" s="473" t="str">
        <f>_xlfn.CONCAT(B350," ",C350," ",D350)</f>
        <v>France 1-1 South Korea</v>
      </c>
      <c r="C351" s="474"/>
      <c r="D351" s="475"/>
      <c r="E351" s="67"/>
      <c r="F351" s="16" t="s">
        <v>54</v>
      </c>
      <c r="G351" s="64"/>
      <c r="H351" s="64"/>
      <c r="I351" s="64"/>
      <c r="K351" s="22" t="str">
        <f t="shared" si="8"/>
        <v/>
      </c>
    </row>
    <row r="352" spans="1:11" x14ac:dyDescent="0.3">
      <c r="A352" s="472"/>
      <c r="B352" s="473" t="s">
        <v>677</v>
      </c>
      <c r="C352" s="474"/>
      <c r="D352" s="475"/>
      <c r="E352" s="67"/>
      <c r="F352" s="16" t="s">
        <v>33</v>
      </c>
      <c r="G352" s="64"/>
      <c r="H352" s="64"/>
      <c r="I352" s="64"/>
      <c r="K352" s="22" t="str">
        <f t="shared" si="8"/>
        <v/>
      </c>
    </row>
    <row r="353" spans="1:11" x14ac:dyDescent="0.3">
      <c r="A353" s="476"/>
      <c r="B353" s="477" t="s">
        <v>1240</v>
      </c>
      <c r="C353" s="478"/>
      <c r="D353" s="479"/>
      <c r="E353" s="67"/>
      <c r="F353" s="16" t="s">
        <v>47</v>
      </c>
      <c r="G353" s="64"/>
      <c r="H353" s="64"/>
      <c r="I353" s="64"/>
      <c r="K353" s="22" t="str">
        <f t="shared" si="8"/>
        <v/>
      </c>
    </row>
    <row r="354" spans="1:11" x14ac:dyDescent="0.3">
      <c r="F354" s="58"/>
      <c r="K354" s="22" t="str">
        <f t="shared" si="8"/>
        <v/>
      </c>
    </row>
    <row r="355" spans="1:11" x14ac:dyDescent="0.3">
      <c r="F355" s="58"/>
      <c r="K355" s="22" t="str">
        <f t="shared" si="8"/>
        <v/>
      </c>
    </row>
    <row r="356" spans="1:11" x14ac:dyDescent="0.3">
      <c r="A356" s="462">
        <v>2006</v>
      </c>
      <c r="B356" s="463" t="s">
        <v>97</v>
      </c>
      <c r="C356" s="464" t="s">
        <v>85</v>
      </c>
      <c r="D356" s="465" t="s">
        <v>98</v>
      </c>
      <c r="E356" s="67"/>
      <c r="F356" s="12"/>
      <c r="G356" s="14" t="s">
        <v>77</v>
      </c>
      <c r="H356" s="31" t="s">
        <v>36</v>
      </c>
      <c r="I356" s="14" t="s">
        <v>31</v>
      </c>
      <c r="J356" s="12">
        <v>120</v>
      </c>
      <c r="K356" s="22" t="str">
        <f t="shared" si="8"/>
        <v>[{order:"120",result:"Italy 1-1 France",playerday:"Marco Materazzi",year:"2006", category:"World Cup",prow:["Played WC 2006","Inter","Juventus"], pcolumn: ["ITA","FRA","WC01"],ylink:"https://www.youtube.com/watch?v=Nlsm0RlC8zI"}],</v>
      </c>
    </row>
    <row r="357" spans="1:11" x14ac:dyDescent="0.3">
      <c r="A357" s="472"/>
      <c r="B357" s="473" t="str">
        <f>_xlfn.CONCAT(B356," ",C356," ",D356)</f>
        <v>Italy 1-1 France</v>
      </c>
      <c r="C357" s="474"/>
      <c r="D357" s="475"/>
      <c r="E357" s="67"/>
      <c r="F357" s="16" t="s">
        <v>54</v>
      </c>
      <c r="G357" s="64"/>
      <c r="H357" s="64"/>
      <c r="I357" s="64"/>
      <c r="K357" s="22" t="str">
        <f t="shared" si="8"/>
        <v/>
      </c>
    </row>
    <row r="358" spans="1:11" x14ac:dyDescent="0.3">
      <c r="A358" s="472"/>
      <c r="B358" s="473" t="s">
        <v>186</v>
      </c>
      <c r="C358" s="474"/>
      <c r="D358" s="475"/>
      <c r="E358" s="67"/>
      <c r="F358" s="16" t="s">
        <v>44</v>
      </c>
      <c r="G358" s="64"/>
      <c r="H358" s="64"/>
      <c r="I358" s="64"/>
      <c r="K358" s="22" t="str">
        <f t="shared" si="8"/>
        <v/>
      </c>
    </row>
    <row r="359" spans="1:11" x14ac:dyDescent="0.3">
      <c r="A359" s="476"/>
      <c r="B359" s="477" t="s">
        <v>1021</v>
      </c>
      <c r="C359" s="478"/>
      <c r="D359" s="479"/>
      <c r="E359" s="67"/>
      <c r="F359" s="16" t="s">
        <v>4</v>
      </c>
      <c r="G359" s="64"/>
      <c r="H359" s="64"/>
      <c r="I359" s="64"/>
      <c r="K359" s="22" t="str">
        <f t="shared" si="8"/>
        <v/>
      </c>
    </row>
    <row r="360" spans="1:11" x14ac:dyDescent="0.3">
      <c r="F360" s="58"/>
      <c r="K360" s="22" t="str">
        <f t="shared" si="8"/>
        <v/>
      </c>
    </row>
    <row r="361" spans="1:11" x14ac:dyDescent="0.3">
      <c r="F361" s="58"/>
      <c r="K361" s="22" t="str">
        <f t="shared" si="8"/>
        <v/>
      </c>
    </row>
    <row r="362" spans="1:11" x14ac:dyDescent="0.3">
      <c r="A362" s="462">
        <v>2006</v>
      </c>
      <c r="B362" s="463" t="s">
        <v>94</v>
      </c>
      <c r="C362" s="464" t="s">
        <v>118</v>
      </c>
      <c r="D362" s="465" t="s">
        <v>119</v>
      </c>
      <c r="E362" s="67"/>
      <c r="F362" s="12"/>
      <c r="G362" s="14" t="s">
        <v>42</v>
      </c>
      <c r="H362" s="31" t="s">
        <v>117</v>
      </c>
      <c r="I362" s="14" t="s">
        <v>68</v>
      </c>
      <c r="J362" s="12">
        <v>64</v>
      </c>
      <c r="K362" s="22" t="str">
        <f t="shared" si="8"/>
        <v>[{order:"64",result:"Argentina 2-1 Mexico",playerday:"Maxi Rodríguez",year:"2006", category:"World Cup",prow:["Played WC 2006","CC","DF"], pcolumn: ["ARG","MEX","Atletico"],ylink:"https://www.youtube.com/watch?v=xh-yANwjcR0"}],</v>
      </c>
    </row>
    <row r="363" spans="1:11" x14ac:dyDescent="0.3">
      <c r="A363" s="472"/>
      <c r="B363" s="473" t="str">
        <f>_xlfn.CONCAT(B362," ",C362," ",D362)</f>
        <v>Argentina 2-1 Mexico</v>
      </c>
      <c r="C363" s="474"/>
      <c r="D363" s="475"/>
      <c r="E363" s="67"/>
      <c r="F363" s="16" t="s">
        <v>54</v>
      </c>
      <c r="G363" s="64"/>
      <c r="H363" s="64"/>
      <c r="I363" s="64"/>
      <c r="K363" s="22" t="str">
        <f t="shared" si="8"/>
        <v/>
      </c>
    </row>
    <row r="364" spans="1:11" x14ac:dyDescent="0.3">
      <c r="A364" s="472"/>
      <c r="B364" s="473" t="s">
        <v>180</v>
      </c>
      <c r="C364" s="474"/>
      <c r="D364" s="475"/>
      <c r="E364" s="67"/>
      <c r="F364" s="16" t="s">
        <v>33</v>
      </c>
      <c r="G364" s="64"/>
      <c r="H364" s="64"/>
      <c r="I364" s="64"/>
      <c r="K364" s="22" t="str">
        <f t="shared" si="8"/>
        <v/>
      </c>
    </row>
    <row r="365" spans="1:11" x14ac:dyDescent="0.3">
      <c r="A365" s="476"/>
      <c r="B365" s="477" t="s">
        <v>1020</v>
      </c>
      <c r="C365" s="478"/>
      <c r="D365" s="479"/>
      <c r="E365" s="67"/>
      <c r="F365" s="16" t="s">
        <v>52</v>
      </c>
      <c r="G365" s="64"/>
      <c r="H365" s="64"/>
      <c r="I365" s="64"/>
      <c r="K365" s="22" t="str">
        <f t="shared" si="8"/>
        <v/>
      </c>
    </row>
    <row r="366" spans="1:11" x14ac:dyDescent="0.3">
      <c r="F366" s="58"/>
      <c r="K366" s="22" t="str">
        <f t="shared" si="8"/>
        <v/>
      </c>
    </row>
    <row r="367" spans="1:11" x14ac:dyDescent="0.3">
      <c r="F367" s="58"/>
      <c r="K367" s="22" t="str">
        <f t="shared" si="8"/>
        <v/>
      </c>
    </row>
    <row r="368" spans="1:11" x14ac:dyDescent="0.3">
      <c r="A368" s="462">
        <v>2006</v>
      </c>
      <c r="B368" s="463" t="s">
        <v>97</v>
      </c>
      <c r="C368" s="464" t="s">
        <v>83</v>
      </c>
      <c r="D368" s="465" t="s">
        <v>158</v>
      </c>
      <c r="E368" s="67"/>
      <c r="F368" s="12"/>
      <c r="G368" s="14" t="s">
        <v>74</v>
      </c>
      <c r="H368" s="31" t="s">
        <v>44</v>
      </c>
      <c r="I368" s="14" t="s">
        <v>159</v>
      </c>
      <c r="J368" s="12">
        <v>224</v>
      </c>
      <c r="K368" s="22" t="str">
        <f t="shared" si="8"/>
        <v>[{order:"224",result:"Italy 1-0 Australia",playerday:"Francesco Totti",year:"2006", category:"World Cup",prow:["Played WC 2006","DL","CC"], pcolumn: ["Roma","Inter","AUS"],ylink:"https://www.youtube.com/watch?v=tkOuuIpfXNs"}],</v>
      </c>
    </row>
    <row r="369" spans="1:11" x14ac:dyDescent="0.3">
      <c r="A369" s="472"/>
      <c r="B369" s="473" t="str">
        <f>_xlfn.CONCAT(B368," ",C368," ",D368)</f>
        <v>Italy 1-0 Australia</v>
      </c>
      <c r="C369" s="474"/>
      <c r="D369" s="475"/>
      <c r="E369" s="67"/>
      <c r="F369" s="16" t="s">
        <v>54</v>
      </c>
      <c r="G369" s="64"/>
      <c r="H369" s="64"/>
      <c r="I369" s="64"/>
      <c r="K369" s="22" t="str">
        <f t="shared" si="8"/>
        <v/>
      </c>
    </row>
    <row r="370" spans="1:11" x14ac:dyDescent="0.3">
      <c r="A370" s="472"/>
      <c r="B370" s="473" t="s">
        <v>218</v>
      </c>
      <c r="C370" s="474"/>
      <c r="D370" s="475"/>
      <c r="E370" s="67"/>
      <c r="F370" s="16" t="s">
        <v>47</v>
      </c>
      <c r="G370" s="64"/>
      <c r="H370" s="64"/>
      <c r="I370" s="64"/>
      <c r="K370" s="22" t="str">
        <f t="shared" si="8"/>
        <v/>
      </c>
    </row>
    <row r="371" spans="1:11" x14ac:dyDescent="0.3">
      <c r="A371" s="476"/>
      <c r="B371" s="477" t="s">
        <v>1015</v>
      </c>
      <c r="C371" s="478"/>
      <c r="D371" s="479"/>
      <c r="E371" s="67"/>
      <c r="F371" s="16" t="s">
        <v>33</v>
      </c>
      <c r="G371" s="64"/>
      <c r="H371" s="64"/>
      <c r="I371" s="64"/>
      <c r="K371" s="22" t="str">
        <f t="shared" si="8"/>
        <v/>
      </c>
    </row>
    <row r="372" spans="1:11" x14ac:dyDescent="0.3">
      <c r="F372" s="58"/>
      <c r="K372" s="22" t="str">
        <f t="shared" si="8"/>
        <v/>
      </c>
    </row>
    <row r="373" spans="1:11" x14ac:dyDescent="0.3">
      <c r="F373" s="58"/>
      <c r="K373" s="22" t="str">
        <f t="shared" ref="K373:K436" si="9">IF(A373&gt;0,"[{"&amp;"order:"&amp;CHAR(34)&amp;J373&amp;CHAR(34)&amp;",result:"&amp;CHAR(34)&amp;B374&amp;CHAR(34)&amp;",playerday:"&amp;CHAR(34)&amp;B376&amp;CHAR(34)&amp;",year:"&amp;CHAR(34)&amp;A373&amp;CHAR(34)&amp;", category:" &amp; CHAR(34) &amp;$A$1&amp;CHAR(34)&amp;",prow:["&amp;CHAR(34)&amp;F374&amp;CHAR(34)&amp;","&amp;CHAR(34)&amp;F375&amp;CHAR(34)&amp;","&amp;CHAR(34)&amp;F376&amp;CHAR(34)&amp;"], pcolumn: ["&amp;CHAR(34)&amp;G373&amp;CHAR(34)&amp;","&amp;CHAR(34)&amp;H373&amp;CHAR(34)&amp;","&amp;CHAR(34)&amp;I373&amp;CHAR(34)&amp;"]"&amp;",ylink:"&amp;CHAR(34)&amp;B375&amp;CHAR(34)&amp;"}"&amp;"],","")</f>
        <v/>
      </c>
    </row>
    <row r="374" spans="1:11" x14ac:dyDescent="0.3">
      <c r="A374" s="462">
        <v>2006</v>
      </c>
      <c r="B374" s="463" t="s">
        <v>19</v>
      </c>
      <c r="C374" s="464" t="s">
        <v>83</v>
      </c>
      <c r="D374" s="465" t="s">
        <v>25</v>
      </c>
      <c r="E374" s="67"/>
      <c r="F374" s="12"/>
      <c r="G374" s="14" t="s">
        <v>58</v>
      </c>
      <c r="H374" s="31" t="s">
        <v>43</v>
      </c>
      <c r="I374" s="14" t="s">
        <v>32</v>
      </c>
      <c r="J374" s="12">
        <v>76</v>
      </c>
      <c r="K374" s="22" t="str">
        <f t="shared" si="9"/>
        <v>[{order:"76",result:"Portugal 1-0 Netherlands",playerday:"Luís Figo",year:"2006", category:"World Cup",prow:["Played WC 2006","Real Madrid","Barcelona"], pcolumn: ["POR","NED","Premier"],ylink:"https://www.youtube.com/watch?v=cFDoPRSnefE"}],</v>
      </c>
    </row>
    <row r="375" spans="1:11" x14ac:dyDescent="0.3">
      <c r="A375" s="472"/>
      <c r="B375" s="473" t="str">
        <f>_xlfn.CONCAT(B374," ",C374," ",D374)</f>
        <v>Portugal 1-0 Netherlands</v>
      </c>
      <c r="C375" s="474"/>
      <c r="D375" s="475"/>
      <c r="E375" s="67"/>
      <c r="F375" s="16" t="s">
        <v>54</v>
      </c>
      <c r="G375" s="64"/>
      <c r="H375" s="64"/>
      <c r="I375" s="64"/>
      <c r="K375" s="22" t="str">
        <f t="shared" si="9"/>
        <v/>
      </c>
    </row>
    <row r="376" spans="1:11" x14ac:dyDescent="0.3">
      <c r="A376" s="472"/>
      <c r="B376" s="473" t="s">
        <v>238</v>
      </c>
      <c r="C376" s="474"/>
      <c r="D376" s="475"/>
      <c r="E376" s="67"/>
      <c r="F376" s="16" t="s">
        <v>3</v>
      </c>
      <c r="G376" s="64"/>
      <c r="H376" s="64"/>
      <c r="I376" s="64"/>
      <c r="K376" s="22" t="str">
        <f t="shared" si="9"/>
        <v/>
      </c>
    </row>
    <row r="377" spans="1:11" x14ac:dyDescent="0.3">
      <c r="A377" s="476"/>
      <c r="B377" s="477" t="s">
        <v>1016</v>
      </c>
      <c r="C377" s="478"/>
      <c r="D377" s="479"/>
      <c r="E377" s="67"/>
      <c r="F377" s="16" t="s">
        <v>7</v>
      </c>
      <c r="G377" s="64"/>
      <c r="H377" s="64"/>
      <c r="I377" s="64"/>
      <c r="K377" s="22" t="str">
        <f t="shared" si="9"/>
        <v/>
      </c>
    </row>
    <row r="378" spans="1:11" x14ac:dyDescent="0.3">
      <c r="F378" s="58"/>
      <c r="K378" s="22" t="str">
        <f t="shared" si="9"/>
        <v/>
      </c>
    </row>
    <row r="379" spans="1:11" x14ac:dyDescent="0.3">
      <c r="F379" s="58"/>
      <c r="K379" s="22" t="str">
        <f t="shared" si="9"/>
        <v/>
      </c>
    </row>
    <row r="380" spans="1:11" x14ac:dyDescent="0.3">
      <c r="A380" s="462">
        <v>2006</v>
      </c>
      <c r="B380" s="463" t="s">
        <v>62</v>
      </c>
      <c r="C380" s="464" t="s">
        <v>155</v>
      </c>
      <c r="D380" s="465" t="s">
        <v>98</v>
      </c>
      <c r="E380" s="67"/>
      <c r="F380" s="12"/>
      <c r="G380" s="14" t="s">
        <v>40</v>
      </c>
      <c r="H380" s="31" t="s">
        <v>36</v>
      </c>
      <c r="I380" s="14" t="s">
        <v>34</v>
      </c>
      <c r="J380" s="12">
        <v>266</v>
      </c>
      <c r="K380" s="22" t="str">
        <f t="shared" si="9"/>
        <v>[{order:"266",result:"Spain 1-3 France",playerday:"Zinédine Zidane",year:"2006", category:"World Cup",prow:["Played WC 2006","Juventus","Real Madrid"], pcolumn: ["ESP","FRA","ChampionsWin"],ylink:"https://www.youtube.com/watch?v=rpskF_WB48Y"}],</v>
      </c>
    </row>
    <row r="381" spans="1:11" x14ac:dyDescent="0.3">
      <c r="A381" s="472"/>
      <c r="B381" s="473" t="str">
        <f>_xlfn.CONCAT(B380," ",C380," ",D380)</f>
        <v>Spain 1-3 France</v>
      </c>
      <c r="C381" s="474"/>
      <c r="D381" s="475"/>
      <c r="E381" s="67"/>
      <c r="F381" s="16" t="s">
        <v>54</v>
      </c>
      <c r="G381" s="64"/>
      <c r="H381" s="64"/>
      <c r="I381" s="64"/>
      <c r="K381" s="22" t="str">
        <f t="shared" si="9"/>
        <v/>
      </c>
    </row>
    <row r="382" spans="1:11" x14ac:dyDescent="0.3">
      <c r="A382" s="472"/>
      <c r="B382" s="473" t="s">
        <v>417</v>
      </c>
      <c r="C382" s="474"/>
      <c r="D382" s="475"/>
      <c r="E382" s="67"/>
      <c r="F382" s="16" t="s">
        <v>4</v>
      </c>
      <c r="G382" s="64"/>
      <c r="H382" s="64"/>
      <c r="I382" s="64"/>
      <c r="K382" s="22" t="str">
        <f t="shared" si="9"/>
        <v/>
      </c>
    </row>
    <row r="383" spans="1:11" x14ac:dyDescent="0.3">
      <c r="A383" s="476"/>
      <c r="B383" s="477" t="s">
        <v>969</v>
      </c>
      <c r="C383" s="478"/>
      <c r="D383" s="479"/>
      <c r="E383" s="67"/>
      <c r="F383" s="16" t="s">
        <v>3</v>
      </c>
      <c r="G383" s="64"/>
      <c r="H383" s="64"/>
      <c r="I383" s="64"/>
      <c r="K383" s="22" t="str">
        <f t="shared" si="9"/>
        <v/>
      </c>
    </row>
    <row r="384" spans="1:11" x14ac:dyDescent="0.3">
      <c r="F384" s="58"/>
      <c r="K384" s="22" t="str">
        <f t="shared" si="9"/>
        <v/>
      </c>
    </row>
    <row r="385" spans="1:11" x14ac:dyDescent="0.3">
      <c r="F385" s="58"/>
      <c r="K385" s="22" t="str">
        <f t="shared" si="9"/>
        <v/>
      </c>
    </row>
    <row r="386" spans="1:11" x14ac:dyDescent="0.3">
      <c r="A386" s="462">
        <v>2006</v>
      </c>
      <c r="B386" s="463" t="s">
        <v>242</v>
      </c>
      <c r="C386" s="464" t="s">
        <v>66</v>
      </c>
      <c r="D386" s="465" t="s">
        <v>341</v>
      </c>
      <c r="E386" s="67"/>
      <c r="F386" s="12"/>
      <c r="G386" s="14" t="s">
        <v>242</v>
      </c>
      <c r="H386" s="31" t="s">
        <v>247</v>
      </c>
      <c r="I386" s="14" t="s">
        <v>50</v>
      </c>
      <c r="J386" s="12">
        <v>325</v>
      </c>
      <c r="K386" s="22" t="str">
        <f t="shared" si="9"/>
        <v>[{order:"325",result:"USA 0-3 Czech Rep",playerday:"Tomáš Rosický",year:"2006", category:"World Cup",prow:["Played WC 2006","DL","CC"], pcolumn: ["USA","CZE","Borussia"],ylink:"https://www.youtube.com/watch?v=gF8-0-qPxeE"}],</v>
      </c>
    </row>
    <row r="387" spans="1:11" x14ac:dyDescent="0.3">
      <c r="A387" s="472"/>
      <c r="B387" s="473" t="str">
        <f>_xlfn.CONCAT(B386," ",C386," ",D386)</f>
        <v>USA 0-3 Czech Rep</v>
      </c>
      <c r="C387" s="474"/>
      <c r="D387" s="475"/>
      <c r="E387" s="67"/>
      <c r="F387" s="16" t="s">
        <v>54</v>
      </c>
      <c r="G387" s="64"/>
      <c r="H387" s="64"/>
      <c r="I387" s="64"/>
      <c r="K387" s="22" t="str">
        <f t="shared" si="9"/>
        <v/>
      </c>
    </row>
    <row r="388" spans="1:11" x14ac:dyDescent="0.3">
      <c r="A388" s="472"/>
      <c r="B388" s="473" t="s">
        <v>459</v>
      </c>
      <c r="C388" s="474"/>
      <c r="D388" s="475"/>
      <c r="E388" s="67"/>
      <c r="F388" s="16" t="s">
        <v>47</v>
      </c>
      <c r="G388" s="64"/>
      <c r="H388" s="64"/>
      <c r="I388" s="64"/>
      <c r="K388" s="22" t="str">
        <f t="shared" si="9"/>
        <v/>
      </c>
    </row>
    <row r="389" spans="1:11" x14ac:dyDescent="0.3">
      <c r="A389" s="476"/>
      <c r="B389" s="477" t="s">
        <v>1019</v>
      </c>
      <c r="C389" s="478"/>
      <c r="D389" s="479"/>
      <c r="E389" s="67"/>
      <c r="F389" s="16" t="s">
        <v>33</v>
      </c>
      <c r="G389" s="64"/>
      <c r="H389" s="64"/>
      <c r="I389" s="64"/>
      <c r="K389" s="22" t="str">
        <f t="shared" si="9"/>
        <v/>
      </c>
    </row>
    <row r="390" spans="1:11" x14ac:dyDescent="0.3">
      <c r="F390" s="58"/>
      <c r="K390" s="22" t="str">
        <f t="shared" si="9"/>
        <v/>
      </c>
    </row>
    <row r="391" spans="1:11" x14ac:dyDescent="0.3">
      <c r="F391" s="58"/>
      <c r="K391" s="22" t="str">
        <f t="shared" si="9"/>
        <v/>
      </c>
    </row>
    <row r="392" spans="1:11" x14ac:dyDescent="0.3">
      <c r="A392" s="462">
        <v>2006</v>
      </c>
      <c r="B392" s="463" t="s">
        <v>30</v>
      </c>
      <c r="C392" s="464" t="s">
        <v>120</v>
      </c>
      <c r="D392" s="465" t="s">
        <v>0</v>
      </c>
      <c r="E392" s="67"/>
      <c r="F392" s="12"/>
      <c r="G392" s="14" t="s">
        <v>65</v>
      </c>
      <c r="H392" s="31" t="s">
        <v>53</v>
      </c>
      <c r="I392" s="14" t="s">
        <v>5</v>
      </c>
      <c r="J392" s="12">
        <v>177</v>
      </c>
      <c r="K392" s="22" t="str">
        <f t="shared" si="9"/>
        <v>[{order:"177",result:"Sweden 2-2 England",playerday:"Joe Cole",year:"2006", category:"World Cup",prow:["DL","CC","Played WC 2006"], pcolumn: ["SWE","ENG","Chelsea"],ylink:"https://www.youtube.com/watch?v=OJ29PgBD130"}],</v>
      </c>
    </row>
    <row r="393" spans="1:11" x14ac:dyDescent="0.3">
      <c r="A393" s="472"/>
      <c r="B393" s="473" t="str">
        <f>_xlfn.CONCAT(B392," ",C392," ",D392)</f>
        <v>Sweden 2-2 England</v>
      </c>
      <c r="C393" s="474"/>
      <c r="D393" s="475"/>
      <c r="E393" s="67"/>
      <c r="F393" s="16" t="s">
        <v>47</v>
      </c>
      <c r="G393" s="64"/>
      <c r="H393" s="64"/>
      <c r="I393" s="64"/>
      <c r="K393" s="22" t="str">
        <f t="shared" si="9"/>
        <v/>
      </c>
    </row>
    <row r="394" spans="1:11" x14ac:dyDescent="0.3">
      <c r="A394" s="472"/>
      <c r="B394" s="473" t="s">
        <v>610</v>
      </c>
      <c r="C394" s="474"/>
      <c r="D394" s="475"/>
      <c r="E394" s="67"/>
      <c r="F394" s="16" t="s">
        <v>33</v>
      </c>
      <c r="G394" s="64"/>
      <c r="H394" s="64"/>
      <c r="I394" s="64"/>
      <c r="K394" s="22" t="str">
        <f t="shared" si="9"/>
        <v/>
      </c>
    </row>
    <row r="395" spans="1:11" x14ac:dyDescent="0.3">
      <c r="A395" s="476"/>
      <c r="B395" s="477" t="s">
        <v>1018</v>
      </c>
      <c r="C395" s="478"/>
      <c r="D395" s="479"/>
      <c r="E395" s="67"/>
      <c r="F395" s="16" t="s">
        <v>54</v>
      </c>
      <c r="G395" s="64"/>
      <c r="H395" s="64"/>
      <c r="I395" s="64"/>
      <c r="K395" s="22" t="str">
        <f t="shared" si="9"/>
        <v/>
      </c>
    </row>
    <row r="396" spans="1:11" x14ac:dyDescent="0.3">
      <c r="F396" s="58"/>
      <c r="K396" s="22" t="str">
        <f t="shared" si="9"/>
        <v/>
      </c>
    </row>
    <row r="397" spans="1:11" x14ac:dyDescent="0.3">
      <c r="F397" s="58"/>
      <c r="K397" s="22" t="str">
        <f t="shared" si="9"/>
        <v/>
      </c>
    </row>
    <row r="398" spans="1:11" x14ac:dyDescent="0.3">
      <c r="A398" s="462">
        <v>2006</v>
      </c>
      <c r="B398" s="463" t="s">
        <v>128</v>
      </c>
      <c r="C398" s="464" t="s">
        <v>92</v>
      </c>
      <c r="D398" s="465" t="s">
        <v>628</v>
      </c>
      <c r="E398" s="67"/>
      <c r="F398" s="12"/>
      <c r="G398" s="14" t="s">
        <v>50</v>
      </c>
      <c r="H398" s="31" t="s">
        <v>17</v>
      </c>
      <c r="I398" s="14" t="s">
        <v>60</v>
      </c>
      <c r="J398" s="12">
        <v>482</v>
      </c>
      <c r="K398" s="22" t="str">
        <f t="shared" si="9"/>
        <v>[{order:"482",result:"Germany 4-2 Costa Rica",playerday:"Torsten Frings",year:"2006", category:"World Cup",prow:["Played WC 2006","ge0510","CC"], pcolumn: ["Borussia","Bayern","GER"],ylink:"https://www.youtube.com/watch?v=GkhpeRRgV84"}],</v>
      </c>
    </row>
    <row r="399" spans="1:11" x14ac:dyDescent="0.3">
      <c r="A399" s="472"/>
      <c r="B399" s="473" t="str">
        <f>_xlfn.CONCAT(B398," ",C398," ",D398)</f>
        <v>Germany 4-2 Costa Rica</v>
      </c>
      <c r="C399" s="474"/>
      <c r="D399" s="475"/>
      <c r="E399" s="67"/>
      <c r="F399" s="16" t="s">
        <v>54</v>
      </c>
      <c r="G399" s="64"/>
      <c r="H399" s="64"/>
      <c r="I399" s="64"/>
      <c r="K399" s="22" t="str">
        <f t="shared" si="9"/>
        <v/>
      </c>
    </row>
    <row r="400" spans="1:11" x14ac:dyDescent="0.3">
      <c r="A400" s="472"/>
      <c r="B400" s="473" t="s">
        <v>629</v>
      </c>
      <c r="C400" s="474"/>
      <c r="D400" s="475"/>
      <c r="E400" s="67"/>
      <c r="F400" s="16" t="s">
        <v>1435</v>
      </c>
      <c r="G400" s="64"/>
      <c r="H400" s="64"/>
      <c r="I400" s="64"/>
      <c r="K400" s="22" t="str">
        <f t="shared" si="9"/>
        <v/>
      </c>
    </row>
    <row r="401" spans="1:11" x14ac:dyDescent="0.3">
      <c r="A401" s="476"/>
      <c r="B401" s="477" t="s">
        <v>1241</v>
      </c>
      <c r="C401" s="478"/>
      <c r="D401" s="479"/>
      <c r="E401" s="67"/>
      <c r="F401" s="16" t="s">
        <v>33</v>
      </c>
      <c r="G401" s="64"/>
      <c r="H401" s="64"/>
      <c r="I401" s="64"/>
      <c r="K401" s="22" t="str">
        <f t="shared" si="9"/>
        <v/>
      </c>
    </row>
    <row r="402" spans="1:11" x14ac:dyDescent="0.3">
      <c r="F402" s="58"/>
      <c r="K402" s="22" t="str">
        <f t="shared" si="9"/>
        <v/>
      </c>
    </row>
    <row r="403" spans="1:11" x14ac:dyDescent="0.3">
      <c r="F403" s="58"/>
      <c r="K403" s="22" t="str">
        <f t="shared" si="9"/>
        <v/>
      </c>
    </row>
    <row r="404" spans="1:11" x14ac:dyDescent="0.3">
      <c r="K404" s="22" t="str">
        <f t="shared" si="9"/>
        <v/>
      </c>
    </row>
    <row r="405" spans="1:11" x14ac:dyDescent="0.3">
      <c r="K405" s="22" t="str">
        <f t="shared" si="9"/>
        <v/>
      </c>
    </row>
    <row r="406" spans="1:11" x14ac:dyDescent="0.3">
      <c r="K406" s="22" t="str">
        <f t="shared" si="9"/>
        <v/>
      </c>
    </row>
    <row r="407" spans="1:11" x14ac:dyDescent="0.3">
      <c r="K407" s="22" t="str">
        <f t="shared" si="9"/>
        <v/>
      </c>
    </row>
    <row r="408" spans="1:11" x14ac:dyDescent="0.3">
      <c r="A408" s="30">
        <v>2002</v>
      </c>
      <c r="B408" s="37" t="s">
        <v>97</v>
      </c>
      <c r="C408" s="38" t="s">
        <v>80</v>
      </c>
      <c r="D408" s="37" t="s">
        <v>81</v>
      </c>
      <c r="F408" s="12"/>
      <c r="G408" s="14" t="s">
        <v>77</v>
      </c>
      <c r="H408" s="14" t="s">
        <v>82</v>
      </c>
      <c r="I408" s="14" t="s">
        <v>74</v>
      </c>
      <c r="J408" s="12">
        <v>32</v>
      </c>
      <c r="K408" s="22" t="str">
        <f t="shared" si="9"/>
        <v>[{order:"32",result:"Italy 0-0 South Korea",playerday:"Francesco Totti",year:"2002", category:"World Cup",prow:["Played WC 2002","DL","CC"], pcolumn: ["ITA","KOR","Roma"],ylink:"https://www.youtube.com/watch?v=VxHFxUjqZSo"}],</v>
      </c>
    </row>
    <row r="409" spans="1:11" x14ac:dyDescent="0.3">
      <c r="A409" s="26"/>
      <c r="B409" s="34" t="str">
        <f>_xlfn.CONCAT(B408," ",C408," ",D408)</f>
        <v>Italy 0-0 South Korea</v>
      </c>
      <c r="C409" s="35"/>
      <c r="D409" s="34"/>
      <c r="F409" s="16" t="s">
        <v>45</v>
      </c>
      <c r="G409" s="27"/>
      <c r="H409" s="27"/>
      <c r="I409" s="27"/>
      <c r="K409" s="22" t="str">
        <f t="shared" si="9"/>
        <v/>
      </c>
    </row>
    <row r="410" spans="1:11" x14ac:dyDescent="0.3">
      <c r="A410" s="26"/>
      <c r="B410" s="39" t="s">
        <v>217</v>
      </c>
      <c r="C410" s="35"/>
      <c r="D410" s="34"/>
      <c r="F410" s="16" t="s">
        <v>47</v>
      </c>
      <c r="G410" s="27"/>
      <c r="H410" s="27"/>
      <c r="I410" s="27"/>
      <c r="K410" s="22" t="str">
        <f t="shared" si="9"/>
        <v/>
      </c>
    </row>
    <row r="411" spans="1:11" x14ac:dyDescent="0.3">
      <c r="A411" s="26"/>
      <c r="B411" s="36" t="s">
        <v>1015</v>
      </c>
      <c r="C411" s="35"/>
      <c r="D411" s="34"/>
      <c r="F411" s="16" t="s">
        <v>33</v>
      </c>
      <c r="G411" s="27"/>
      <c r="H411" s="27"/>
      <c r="I411" s="27"/>
      <c r="K411" s="22" t="str">
        <f t="shared" si="9"/>
        <v/>
      </c>
    </row>
    <row r="412" spans="1:11" x14ac:dyDescent="0.3">
      <c r="F412" s="58"/>
      <c r="K412" s="22" t="str">
        <f t="shared" si="9"/>
        <v/>
      </c>
    </row>
    <row r="413" spans="1:11" x14ac:dyDescent="0.3">
      <c r="F413" s="58"/>
      <c r="K413" s="22" t="str">
        <f t="shared" si="9"/>
        <v/>
      </c>
    </row>
    <row r="414" spans="1:11" x14ac:dyDescent="0.3">
      <c r="A414" s="30">
        <v>2002</v>
      </c>
      <c r="B414" s="37" t="s">
        <v>62</v>
      </c>
      <c r="C414" s="38" t="s">
        <v>85</v>
      </c>
      <c r="D414" s="37" t="s">
        <v>86</v>
      </c>
      <c r="F414" s="12"/>
      <c r="G414" s="14" t="s">
        <v>40</v>
      </c>
      <c r="H414" s="14" t="s">
        <v>87</v>
      </c>
      <c r="I414" s="14" t="s">
        <v>20</v>
      </c>
      <c r="J414" s="12">
        <v>19</v>
      </c>
      <c r="K414" s="22" t="str">
        <f t="shared" si="9"/>
        <v>[{order:"19",result:"Spain 1-1 Ireland",playerday:"Fernando Morientes",year:"2002", category:"World Cup",prow:["Played WC 2002","DL","CC"], pcolumn: ["ESP","IRL","Valencia"],ylink:"https://www.youtube.com/watch?v=st8f8W70BO0"}],</v>
      </c>
    </row>
    <row r="415" spans="1:11" x14ac:dyDescent="0.3">
      <c r="A415" s="26"/>
      <c r="B415" s="34" t="str">
        <f>_xlfn.CONCAT(B414," ",C414," ",D414)</f>
        <v>Spain 1-1 Ireland</v>
      </c>
      <c r="C415" s="35"/>
      <c r="D415" s="34"/>
      <c r="F415" s="16" t="s">
        <v>45</v>
      </c>
      <c r="G415" s="27"/>
      <c r="H415" s="27"/>
      <c r="I415" s="27"/>
      <c r="K415" s="22" t="str">
        <f t="shared" si="9"/>
        <v/>
      </c>
    </row>
    <row r="416" spans="1:11" x14ac:dyDescent="0.3">
      <c r="A416" s="26"/>
      <c r="B416" s="39" t="s">
        <v>216</v>
      </c>
      <c r="C416" s="35"/>
      <c r="D416" s="34"/>
      <c r="F416" s="16" t="s">
        <v>47</v>
      </c>
      <c r="G416" s="27"/>
      <c r="H416" s="27"/>
      <c r="I416" s="27"/>
      <c r="K416" s="22" t="str">
        <f t="shared" si="9"/>
        <v/>
      </c>
    </row>
    <row r="417" spans="1:11" x14ac:dyDescent="0.3">
      <c r="A417" s="26"/>
      <c r="B417" s="36" t="s">
        <v>932</v>
      </c>
      <c r="C417" s="35"/>
      <c r="D417" s="34"/>
      <c r="F417" s="16" t="s">
        <v>33</v>
      </c>
      <c r="G417" s="27"/>
      <c r="H417" s="27"/>
      <c r="I417" s="27"/>
      <c r="K417" s="22" t="str">
        <f t="shared" si="9"/>
        <v/>
      </c>
    </row>
    <row r="418" spans="1:11" x14ac:dyDescent="0.3">
      <c r="F418" s="58"/>
      <c r="K418" s="22" t="str">
        <f t="shared" si="9"/>
        <v/>
      </c>
    </row>
    <row r="419" spans="1:11" x14ac:dyDescent="0.3">
      <c r="F419" s="58"/>
      <c r="K419" s="22" t="str">
        <f t="shared" si="9"/>
        <v/>
      </c>
    </row>
    <row r="420" spans="1:11" x14ac:dyDescent="0.3">
      <c r="A420" s="30">
        <v>2002</v>
      </c>
      <c r="B420" s="37" t="s">
        <v>2</v>
      </c>
      <c r="C420" s="38" t="s">
        <v>141</v>
      </c>
      <c r="D420" s="37" t="s">
        <v>128</v>
      </c>
      <c r="F420" s="12"/>
      <c r="G420" s="14" t="s">
        <v>35</v>
      </c>
      <c r="H420" s="14" t="s">
        <v>60</v>
      </c>
      <c r="I420" s="14" t="s">
        <v>7</v>
      </c>
      <c r="J420" s="12">
        <v>12</v>
      </c>
      <c r="K420" s="22" t="str">
        <f t="shared" si="9"/>
        <v>[{order:"12",result:"Brazil 2-0 Germany",playerday:"Ronaldo Nazario",year:"2002", category:"World Cup",prow:["Played WC 2002","DL","Real Madrid"], pcolumn: ["BRA","GER","Barcelona"],ylink:"https://www.youtube.com/watch?v=O8dUhMGtUtw"}],</v>
      </c>
    </row>
    <row r="421" spans="1:11" x14ac:dyDescent="0.3">
      <c r="A421" s="26"/>
      <c r="B421" s="34" t="str">
        <f>_xlfn.CONCAT(B420," ",C420," ",D420)</f>
        <v>Brazil 2-0 Germany</v>
      </c>
      <c r="C421" s="35"/>
      <c r="D421" s="34"/>
      <c r="F421" s="16" t="s">
        <v>45</v>
      </c>
      <c r="G421" s="27"/>
      <c r="H421" s="27"/>
      <c r="I421" s="27"/>
      <c r="K421" s="22" t="str">
        <f t="shared" si="9"/>
        <v/>
      </c>
    </row>
    <row r="422" spans="1:11" x14ac:dyDescent="0.3">
      <c r="A422" s="26"/>
      <c r="B422" s="39" t="s">
        <v>181</v>
      </c>
      <c r="C422" s="35"/>
      <c r="D422" s="34"/>
      <c r="F422" s="16" t="s">
        <v>47</v>
      </c>
      <c r="G422" s="27"/>
      <c r="H422" s="27"/>
      <c r="I422" s="27"/>
      <c r="K422" s="22" t="str">
        <f t="shared" si="9"/>
        <v/>
      </c>
    </row>
    <row r="423" spans="1:11" x14ac:dyDescent="0.3">
      <c r="A423" s="26"/>
      <c r="B423" s="36" t="s">
        <v>893</v>
      </c>
      <c r="C423" s="35"/>
      <c r="D423" s="34"/>
      <c r="F423" s="16" t="s">
        <v>3</v>
      </c>
      <c r="G423" s="27"/>
      <c r="H423" s="27"/>
      <c r="I423" s="27"/>
      <c r="K423" s="22" t="str">
        <f t="shared" si="9"/>
        <v/>
      </c>
    </row>
    <row r="424" spans="1:11" x14ac:dyDescent="0.3">
      <c r="F424" s="58"/>
      <c r="K424" s="22" t="str">
        <f t="shared" si="9"/>
        <v/>
      </c>
    </row>
    <row r="425" spans="1:11" x14ac:dyDescent="0.3">
      <c r="F425" s="58"/>
      <c r="K425" s="22" t="str">
        <f t="shared" si="9"/>
        <v/>
      </c>
    </row>
    <row r="426" spans="1:11" x14ac:dyDescent="0.3">
      <c r="A426" s="30">
        <v>2002</v>
      </c>
      <c r="B426" s="37" t="s">
        <v>98</v>
      </c>
      <c r="C426" s="38" t="s">
        <v>152</v>
      </c>
      <c r="D426" s="37" t="s">
        <v>314</v>
      </c>
      <c r="F426" s="12"/>
      <c r="G426" s="14" t="s">
        <v>36</v>
      </c>
      <c r="H426" s="14" t="s">
        <v>297</v>
      </c>
      <c r="I426" s="14" t="s">
        <v>45</v>
      </c>
      <c r="J426" s="12">
        <v>94</v>
      </c>
      <c r="K426" s="22" t="str">
        <f t="shared" si="9"/>
        <v>[{order:"94",result:"France 0-1 Senegal",playerday:"Tony Sylva",year:"2002", category:"World Cup",prow:["DL","CC","PO"], pcolumn: ["FRA","SEN","Played WC 2002"],ylink:"https://www.youtube.com/watch?v=NZ7Cdw-zO0M"}],</v>
      </c>
    </row>
    <row r="427" spans="1:11" x14ac:dyDescent="0.3">
      <c r="A427" s="26"/>
      <c r="B427" s="34" t="str">
        <f>_xlfn.CONCAT(B426," ",C426," ",D426)</f>
        <v>France 0-1 Senegal</v>
      </c>
      <c r="C427" s="35"/>
      <c r="D427" s="34"/>
      <c r="F427" s="16" t="s">
        <v>47</v>
      </c>
      <c r="G427" s="27"/>
      <c r="H427" s="27"/>
      <c r="I427" s="27"/>
      <c r="K427" s="22" t="str">
        <f t="shared" si="9"/>
        <v/>
      </c>
    </row>
    <row r="428" spans="1:11" x14ac:dyDescent="0.3">
      <c r="A428" s="26"/>
      <c r="B428" s="39" t="s">
        <v>315</v>
      </c>
      <c r="C428" s="35"/>
      <c r="D428" s="34"/>
      <c r="F428" s="16" t="s">
        <v>33</v>
      </c>
      <c r="G428" s="27"/>
      <c r="H428" s="27"/>
      <c r="I428" s="27"/>
      <c r="K428" s="22" t="str">
        <f t="shared" si="9"/>
        <v/>
      </c>
    </row>
    <row r="429" spans="1:11" x14ac:dyDescent="0.3">
      <c r="A429" s="26"/>
      <c r="B429" s="36" t="s">
        <v>1305</v>
      </c>
      <c r="C429" s="35"/>
      <c r="D429" s="34"/>
      <c r="F429" s="16" t="s">
        <v>38</v>
      </c>
      <c r="G429" s="27"/>
      <c r="H429" s="27"/>
      <c r="I429" s="27"/>
      <c r="K429" s="22" t="str">
        <f t="shared" si="9"/>
        <v/>
      </c>
    </row>
    <row r="430" spans="1:11" x14ac:dyDescent="0.3">
      <c r="F430" s="58"/>
      <c r="K430" s="22" t="str">
        <f t="shared" si="9"/>
        <v/>
      </c>
    </row>
    <row r="431" spans="1:11" x14ac:dyDescent="0.3">
      <c r="F431" s="58"/>
      <c r="K431" s="22" t="str">
        <f t="shared" si="9"/>
        <v/>
      </c>
    </row>
    <row r="432" spans="1:11" x14ac:dyDescent="0.3">
      <c r="A432" s="30">
        <v>2002</v>
      </c>
      <c r="B432" s="37" t="s">
        <v>128</v>
      </c>
      <c r="C432" s="38" t="s">
        <v>83</v>
      </c>
      <c r="D432" s="37" t="s">
        <v>242</v>
      </c>
      <c r="F432" s="12"/>
      <c r="G432" s="14" t="s">
        <v>60</v>
      </c>
      <c r="H432" s="14" t="s">
        <v>242</v>
      </c>
      <c r="I432" s="14" t="s">
        <v>17</v>
      </c>
      <c r="J432" s="12">
        <v>80</v>
      </c>
      <c r="K432" s="22" t="str">
        <f t="shared" si="9"/>
        <v>[{order:"80",result:"Germany 1-0 USA",playerday:"Oliver Kahn",year:"2002", category:"World Cup",prow:["PO","Played WC 2002","CC"], pcolumn: ["GER","USA","Bayern"],ylink:"https://www.youtube.com/watch?v=ctBKzj6HUSk"}],</v>
      </c>
    </row>
    <row r="433" spans="1:11" x14ac:dyDescent="0.3">
      <c r="A433" s="26"/>
      <c r="B433" s="34" t="str">
        <f>_xlfn.CONCAT(B432," ",C432," ",D432)</f>
        <v>Germany 1-0 USA</v>
      </c>
      <c r="C433" s="35"/>
      <c r="D433" s="34"/>
      <c r="F433" s="16" t="s">
        <v>38</v>
      </c>
      <c r="G433" s="27"/>
      <c r="H433" s="27"/>
      <c r="I433" s="27"/>
      <c r="K433" s="22" t="str">
        <f t="shared" si="9"/>
        <v/>
      </c>
    </row>
    <row r="434" spans="1:11" x14ac:dyDescent="0.3">
      <c r="A434" s="26"/>
      <c r="B434" s="39" t="s">
        <v>331</v>
      </c>
      <c r="C434" s="35"/>
      <c r="D434" s="34"/>
      <c r="F434" s="16" t="s">
        <v>45</v>
      </c>
      <c r="G434" s="27"/>
      <c r="H434" s="27"/>
      <c r="I434" s="27"/>
      <c r="K434" s="22" t="str">
        <f t="shared" si="9"/>
        <v/>
      </c>
    </row>
    <row r="435" spans="1:11" x14ac:dyDescent="0.3">
      <c r="A435" s="26"/>
      <c r="B435" s="36" t="s">
        <v>975</v>
      </c>
      <c r="C435" s="35"/>
      <c r="D435" s="34"/>
      <c r="F435" s="16" t="s">
        <v>33</v>
      </c>
      <c r="G435" s="27"/>
      <c r="H435" s="27"/>
      <c r="I435" s="27"/>
      <c r="K435" s="22" t="str">
        <f t="shared" si="9"/>
        <v/>
      </c>
    </row>
    <row r="436" spans="1:11" x14ac:dyDescent="0.3">
      <c r="F436" s="58"/>
      <c r="K436" s="22" t="str">
        <f t="shared" si="9"/>
        <v/>
      </c>
    </row>
    <row r="437" spans="1:11" x14ac:dyDescent="0.3">
      <c r="F437" s="58"/>
      <c r="K437" s="22" t="str">
        <f t="shared" ref="K437:K500" si="10">IF(A437&gt;0,"[{"&amp;"order:"&amp;CHAR(34)&amp;J437&amp;CHAR(34)&amp;",result:"&amp;CHAR(34)&amp;B438&amp;CHAR(34)&amp;",playerday:"&amp;CHAR(34)&amp;B440&amp;CHAR(34)&amp;",year:"&amp;CHAR(34)&amp;A437&amp;CHAR(34)&amp;", category:" &amp; CHAR(34) &amp;$A$1&amp;CHAR(34)&amp;",prow:["&amp;CHAR(34)&amp;F438&amp;CHAR(34)&amp;","&amp;CHAR(34)&amp;F439&amp;CHAR(34)&amp;","&amp;CHAR(34)&amp;F440&amp;CHAR(34)&amp;"], pcolumn: ["&amp;CHAR(34)&amp;G437&amp;CHAR(34)&amp;","&amp;CHAR(34)&amp;H437&amp;CHAR(34)&amp;","&amp;CHAR(34)&amp;I437&amp;CHAR(34)&amp;"]"&amp;",ylink:"&amp;CHAR(34)&amp;B439&amp;CHAR(34)&amp;"}"&amp;"],","")</f>
        <v/>
      </c>
    </row>
    <row r="438" spans="1:11" x14ac:dyDescent="0.3">
      <c r="A438" s="30">
        <v>2002</v>
      </c>
      <c r="B438" s="37" t="s">
        <v>314</v>
      </c>
      <c r="C438" s="38" t="s">
        <v>152</v>
      </c>
      <c r="D438" s="37" t="s">
        <v>340</v>
      </c>
      <c r="F438" s="12"/>
      <c r="G438" s="14" t="s">
        <v>1362</v>
      </c>
      <c r="H438" s="14" t="s">
        <v>342</v>
      </c>
      <c r="I438" s="14" t="s">
        <v>45</v>
      </c>
      <c r="J438" s="12">
        <v>597</v>
      </c>
      <c r="K438" s="22" t="str">
        <f t="shared" si="10"/>
        <v>[{order:"597",result:"Senegal 0-1 Turkey",playerday:"İlhan Mansız",year:"2002", category:"World Cup",prow:["DL","DL","DL"], pcolumn: ["Besiktas","TUR","Played WC 2002"],ylink:"https://www.youtube.com/watch?v=U3qzWobjs50"}],</v>
      </c>
    </row>
    <row r="439" spans="1:11" x14ac:dyDescent="0.3">
      <c r="A439" s="26"/>
      <c r="B439" s="34" t="str">
        <f>_xlfn.CONCAT(B438," ",C438," ",D438)</f>
        <v>Senegal 0-1 Turkey</v>
      </c>
      <c r="C439" s="35"/>
      <c r="D439" s="34"/>
      <c r="F439" s="16" t="s">
        <v>47</v>
      </c>
      <c r="G439" s="27"/>
      <c r="H439" s="27"/>
      <c r="I439" s="27"/>
      <c r="K439" s="22" t="str">
        <f t="shared" si="10"/>
        <v/>
      </c>
    </row>
    <row r="440" spans="1:11" x14ac:dyDescent="0.3">
      <c r="A440" s="26"/>
      <c r="B440" s="39" t="s">
        <v>535</v>
      </c>
      <c r="C440" s="35"/>
      <c r="D440" s="34"/>
      <c r="F440" s="16" t="s">
        <v>47</v>
      </c>
      <c r="G440" s="27"/>
      <c r="H440" s="27"/>
      <c r="I440" s="27"/>
      <c r="K440" s="22" t="str">
        <f t="shared" si="10"/>
        <v/>
      </c>
    </row>
    <row r="441" spans="1:11" x14ac:dyDescent="0.3">
      <c r="A441" s="26"/>
      <c r="B441" s="36" t="s">
        <v>1304</v>
      </c>
      <c r="C441" s="35"/>
      <c r="D441" s="34"/>
      <c r="F441" s="16" t="s">
        <v>47</v>
      </c>
      <c r="G441" s="27"/>
      <c r="H441" s="27"/>
      <c r="I441" s="27"/>
      <c r="K441" s="22" t="str">
        <f t="shared" si="10"/>
        <v/>
      </c>
    </row>
    <row r="442" spans="1:11" x14ac:dyDescent="0.3">
      <c r="F442" s="58"/>
      <c r="K442" s="22" t="str">
        <f t="shared" si="10"/>
        <v/>
      </c>
    </row>
    <row r="443" spans="1:11" x14ac:dyDescent="0.3">
      <c r="F443" s="58"/>
      <c r="K443" s="22" t="str">
        <f t="shared" si="10"/>
        <v/>
      </c>
    </row>
    <row r="444" spans="1:11" x14ac:dyDescent="0.3">
      <c r="A444" s="30">
        <v>2002</v>
      </c>
      <c r="B444" s="37" t="s">
        <v>119</v>
      </c>
      <c r="C444" s="38" t="s">
        <v>85</v>
      </c>
      <c r="D444" s="37" t="s">
        <v>97</v>
      </c>
      <c r="F444" s="12"/>
      <c r="G444" s="14" t="s">
        <v>117</v>
      </c>
      <c r="H444" s="14" t="s">
        <v>77</v>
      </c>
      <c r="I444" s="14" t="s">
        <v>37</v>
      </c>
      <c r="J444" s="12">
        <v>263</v>
      </c>
      <c r="K444" s="22" t="str">
        <f t="shared" si="10"/>
        <v>[{order:"263",result:"Mexico 1-1 Italy",playerday:"Cuauhtémoc Blanco",year:"2002", category:"World Cup",prow:["CC","DL","Played WC 2002"], pcolumn: ["MEX","ITA","Played WC 1998"],ylink:"https://www.youtube.com/watch?v=uzttwFO7dqc"}],</v>
      </c>
    </row>
    <row r="445" spans="1:11" x14ac:dyDescent="0.3">
      <c r="A445" s="26"/>
      <c r="B445" s="34" t="str">
        <f>_xlfn.CONCAT(B444," ",C444," ",D444)</f>
        <v>Mexico 1-1 Italy</v>
      </c>
      <c r="C445" s="35"/>
      <c r="D445" s="34"/>
      <c r="F445" s="16" t="s">
        <v>33</v>
      </c>
      <c r="G445" s="27"/>
      <c r="H445" s="27"/>
      <c r="I445" s="27"/>
      <c r="K445" s="22" t="str">
        <f t="shared" si="10"/>
        <v/>
      </c>
    </row>
    <row r="446" spans="1:11" x14ac:dyDescent="0.3">
      <c r="A446" s="26"/>
      <c r="B446" s="39" t="s">
        <v>711</v>
      </c>
      <c r="C446" s="35"/>
      <c r="D446" s="34"/>
      <c r="F446" s="16" t="s">
        <v>47</v>
      </c>
      <c r="G446" s="27"/>
      <c r="H446" s="27"/>
      <c r="I446" s="27"/>
      <c r="K446" s="22" t="str">
        <f t="shared" si="10"/>
        <v/>
      </c>
    </row>
    <row r="447" spans="1:11" x14ac:dyDescent="0.3">
      <c r="A447" s="26"/>
      <c r="B447" s="36" t="s">
        <v>1052</v>
      </c>
      <c r="C447" s="35"/>
      <c r="D447" s="34"/>
      <c r="F447" s="16" t="s">
        <v>45</v>
      </c>
      <c r="G447" s="27"/>
      <c r="H447" s="27"/>
      <c r="I447" s="27"/>
      <c r="K447" s="22" t="str">
        <f t="shared" si="10"/>
        <v/>
      </c>
    </row>
    <row r="448" spans="1:11" x14ac:dyDescent="0.3">
      <c r="F448" s="58"/>
      <c r="K448" s="22" t="str">
        <f t="shared" si="10"/>
        <v/>
      </c>
    </row>
    <row r="449" spans="1:11" x14ac:dyDescent="0.3">
      <c r="F449" s="58"/>
      <c r="K449" s="22" t="str">
        <f t="shared" si="10"/>
        <v/>
      </c>
    </row>
    <row r="450" spans="1:11" x14ac:dyDescent="0.3">
      <c r="A450" s="30">
        <v>2001</v>
      </c>
      <c r="B450" s="37" t="s">
        <v>128</v>
      </c>
      <c r="C450" s="38" t="s">
        <v>275</v>
      </c>
      <c r="D450" s="37" t="s">
        <v>0</v>
      </c>
      <c r="F450" s="12"/>
      <c r="G450" s="14" t="s">
        <v>60</v>
      </c>
      <c r="H450" s="14" t="s">
        <v>53</v>
      </c>
      <c r="I450" s="14" t="s">
        <v>57</v>
      </c>
      <c r="J450" s="12">
        <v>253</v>
      </c>
      <c r="K450" s="22" t="str">
        <f t="shared" si="10"/>
        <v>[{order:"253",result:"Germany 1-5 England",playerday:"Michael Owen",year:"2001", category:"World Cup",prow:["CC","DL","Played WC 2002"], pcolumn: ["GER","ENG","Played Euro 2000"],ylink:"https://www.youtube.com/watch?v=dUHTT2VnKao"}],</v>
      </c>
    </row>
    <row r="451" spans="1:11" x14ac:dyDescent="0.3">
      <c r="A451" s="26"/>
      <c r="B451" s="34" t="str">
        <f>_xlfn.CONCAT(B450," ",C450," ",D450)</f>
        <v>Germany 1-5 England</v>
      </c>
      <c r="C451" s="35"/>
      <c r="D451" s="34"/>
      <c r="F451" s="16" t="s">
        <v>33</v>
      </c>
      <c r="G451" s="27"/>
      <c r="H451" s="27"/>
      <c r="I451" s="27"/>
      <c r="K451" s="22" t="str">
        <f t="shared" si="10"/>
        <v/>
      </c>
    </row>
    <row r="452" spans="1:11" x14ac:dyDescent="0.3">
      <c r="A452" s="26"/>
      <c r="B452" s="39" t="s">
        <v>748</v>
      </c>
      <c r="C452" s="35"/>
      <c r="D452" s="34"/>
      <c r="F452" s="16" t="s">
        <v>47</v>
      </c>
      <c r="G452" s="27"/>
      <c r="H452" s="27"/>
      <c r="I452" s="27"/>
      <c r="K452" s="22" t="str">
        <f t="shared" si="10"/>
        <v/>
      </c>
    </row>
    <row r="453" spans="1:11" x14ac:dyDescent="0.3">
      <c r="A453" s="26"/>
      <c r="B453" s="36" t="s">
        <v>1048</v>
      </c>
      <c r="C453" s="35"/>
      <c r="D453" s="34"/>
      <c r="F453" s="16" t="s">
        <v>45</v>
      </c>
      <c r="G453" s="27"/>
      <c r="H453" s="27"/>
      <c r="I453" s="27"/>
      <c r="K453" s="22" t="str">
        <f t="shared" si="10"/>
        <v/>
      </c>
    </row>
    <row r="454" spans="1:11" x14ac:dyDescent="0.3">
      <c r="F454" s="58"/>
      <c r="K454" s="22" t="str">
        <f t="shared" si="10"/>
        <v/>
      </c>
    </row>
    <row r="455" spans="1:11" x14ac:dyDescent="0.3">
      <c r="F455" s="58"/>
      <c r="K455" s="22" t="str">
        <f t="shared" si="10"/>
        <v/>
      </c>
    </row>
    <row r="456" spans="1:11" x14ac:dyDescent="0.3">
      <c r="A456" s="30">
        <v>2002</v>
      </c>
      <c r="B456" s="37" t="s">
        <v>128</v>
      </c>
      <c r="C456" s="38" t="s">
        <v>321</v>
      </c>
      <c r="D456" s="37" t="s">
        <v>764</v>
      </c>
      <c r="F456" s="12"/>
      <c r="G456" s="14" t="s">
        <v>45</v>
      </c>
      <c r="H456" s="14" t="s">
        <v>54</v>
      </c>
      <c r="I456" s="14" t="s">
        <v>15</v>
      </c>
      <c r="J456" s="12">
        <v>190</v>
      </c>
      <c r="K456" s="22" t="str">
        <f t="shared" si="10"/>
        <v>[{order:"190",result:"Germany 5-0 S. Arabia",playerday:"Miroslav Klose",year:"2002", category:"World Cup",prow:["Played Euro 2004","Played Euro 2008","Played Euro 2012"], pcolumn: ["Played WC 2002","Played WC 2006","Played WC 2010"],ylink:"https://www.youtube.com/watch?v=Ikh1kgTOFKE"}],</v>
      </c>
    </row>
    <row r="457" spans="1:11" x14ac:dyDescent="0.3">
      <c r="A457" s="26"/>
      <c r="B457" s="34" t="str">
        <f>_xlfn.CONCAT(B456," ",C456," ",D456)</f>
        <v>Germany 5-0 S. Arabia</v>
      </c>
      <c r="C457" s="35"/>
      <c r="D457" s="34"/>
      <c r="F457" s="16" t="s">
        <v>106</v>
      </c>
      <c r="G457" s="27"/>
      <c r="H457" s="27"/>
      <c r="I457" s="27"/>
      <c r="K457" s="22" t="str">
        <f t="shared" si="10"/>
        <v/>
      </c>
    </row>
    <row r="458" spans="1:11" x14ac:dyDescent="0.3">
      <c r="A458" s="26"/>
      <c r="B458" s="39" t="s">
        <v>765</v>
      </c>
      <c r="C458" s="35"/>
      <c r="D458" s="34"/>
      <c r="F458" s="16" t="s">
        <v>147</v>
      </c>
      <c r="G458" s="27"/>
      <c r="H458" s="27"/>
      <c r="I458" s="27"/>
      <c r="K458" s="22" t="str">
        <f t="shared" si="10"/>
        <v/>
      </c>
    </row>
    <row r="459" spans="1:11" x14ac:dyDescent="0.3">
      <c r="A459" s="26"/>
      <c r="B459" s="36" t="s">
        <v>1017</v>
      </c>
      <c r="C459" s="35"/>
      <c r="D459" s="34"/>
      <c r="F459" s="16" t="s">
        <v>93</v>
      </c>
      <c r="G459" s="27"/>
      <c r="H459" s="27"/>
      <c r="I459" s="27"/>
      <c r="K459" s="22" t="str">
        <f t="shared" si="10"/>
        <v/>
      </c>
    </row>
    <row r="460" spans="1:11" x14ac:dyDescent="0.3">
      <c r="A460" s="12"/>
      <c r="C460" s="12"/>
      <c r="F460" s="12"/>
      <c r="K460" s="22" t="str">
        <f t="shared" si="10"/>
        <v/>
      </c>
    </row>
    <row r="461" spans="1:11" x14ac:dyDescent="0.3">
      <c r="A461" s="12"/>
      <c r="C461" s="12"/>
      <c r="F461" s="12"/>
      <c r="K461" s="22" t="str">
        <f t="shared" si="10"/>
        <v/>
      </c>
    </row>
    <row r="462" spans="1:11" x14ac:dyDescent="0.3">
      <c r="A462" s="12"/>
      <c r="C462" s="12"/>
      <c r="F462" s="12"/>
      <c r="K462" s="22" t="str">
        <f t="shared" si="10"/>
        <v/>
      </c>
    </row>
    <row r="463" spans="1:11" x14ac:dyDescent="0.3">
      <c r="K463" s="22" t="str">
        <f t="shared" si="10"/>
        <v/>
      </c>
    </row>
    <row r="464" spans="1:11" x14ac:dyDescent="0.3">
      <c r="K464" s="22" t="str">
        <f t="shared" si="10"/>
        <v/>
      </c>
    </row>
    <row r="465" spans="1:11" x14ac:dyDescent="0.3">
      <c r="A465" s="121">
        <v>1998</v>
      </c>
      <c r="B465" s="122" t="s">
        <v>2</v>
      </c>
      <c r="C465" s="123" t="s">
        <v>66</v>
      </c>
      <c r="D465" s="122" t="s">
        <v>98</v>
      </c>
      <c r="G465" s="14" t="s">
        <v>35</v>
      </c>
      <c r="H465" s="14" t="s">
        <v>36</v>
      </c>
      <c r="I465" s="14" t="s">
        <v>31</v>
      </c>
      <c r="J465" s="12">
        <v>31</v>
      </c>
      <c r="K465" s="22" t="str">
        <f t="shared" si="10"/>
        <v>[{order:"31",result:"Brazil 0-3 France",playerday:"Emmanuel Petit",year:"1998", category:"World Cup",prow:["Played WC 1998","DL","CC"], pcolumn: ["BRA","FRA","WC01"],ylink:"https://www.youtube.com/watch?v=tmjFa9LB7Pg"}],</v>
      </c>
    </row>
    <row r="466" spans="1:11" x14ac:dyDescent="0.3">
      <c r="A466" s="118"/>
      <c r="B466" s="119" t="str">
        <f>_xlfn.CONCAT(B465," ",C465," ",D465)</f>
        <v>Brazil 0-3 France</v>
      </c>
      <c r="C466" s="118"/>
      <c r="D466" s="118"/>
      <c r="F466" s="57" t="s">
        <v>37</v>
      </c>
      <c r="G466" s="117"/>
      <c r="H466" s="117"/>
      <c r="I466" s="117"/>
      <c r="K466" s="22" t="str">
        <f t="shared" si="10"/>
        <v/>
      </c>
    </row>
    <row r="467" spans="1:11" x14ac:dyDescent="0.3">
      <c r="A467" s="118"/>
      <c r="B467" s="119" t="s">
        <v>182</v>
      </c>
      <c r="C467" s="120"/>
      <c r="D467" s="119"/>
      <c r="F467" s="57" t="s">
        <v>47</v>
      </c>
      <c r="G467" s="117"/>
      <c r="H467" s="117"/>
      <c r="I467" s="117"/>
      <c r="K467" s="22" t="str">
        <f t="shared" si="10"/>
        <v/>
      </c>
    </row>
    <row r="468" spans="1:11" x14ac:dyDescent="0.3">
      <c r="A468" s="118"/>
      <c r="B468" s="124" t="s">
        <v>1050</v>
      </c>
      <c r="C468" s="120"/>
      <c r="D468" s="119"/>
      <c r="F468" s="57" t="s">
        <v>33</v>
      </c>
      <c r="G468" s="117"/>
      <c r="H468" s="117"/>
      <c r="I468" s="117"/>
      <c r="K468" s="22" t="str">
        <f t="shared" si="10"/>
        <v/>
      </c>
    </row>
    <row r="469" spans="1:11" x14ac:dyDescent="0.3">
      <c r="K469" s="22" t="str">
        <f t="shared" si="10"/>
        <v/>
      </c>
    </row>
    <row r="470" spans="1:11" x14ac:dyDescent="0.3">
      <c r="K470" s="22" t="str">
        <f t="shared" si="10"/>
        <v/>
      </c>
    </row>
    <row r="471" spans="1:11" x14ac:dyDescent="0.3">
      <c r="A471" s="121">
        <v>1998</v>
      </c>
      <c r="B471" s="122" t="s">
        <v>0</v>
      </c>
      <c r="C471" s="123" t="s">
        <v>116</v>
      </c>
      <c r="D471" s="122" t="s">
        <v>2</v>
      </c>
      <c r="G471" s="14" t="s">
        <v>53</v>
      </c>
      <c r="H471" s="14" t="s">
        <v>35</v>
      </c>
      <c r="I471" s="14" t="s">
        <v>7</v>
      </c>
      <c r="J471" s="12">
        <v>34</v>
      </c>
      <c r="K471" s="22" t="str">
        <f t="shared" si="10"/>
        <v>[{order:"34",result:"England 1-2 Brazil",playerday:"Ronaldinho",year:"1998", category:"World Cup",prow:["Played WC 2002","ChampionsWin","LaLigaWin"], pcolumn: ["ENG","BRA","Barcelona"],ylink:"https://www.youtube.com/watch?v=4JcwixRnFhs"}],</v>
      </c>
    </row>
    <row r="472" spans="1:11" x14ac:dyDescent="0.3">
      <c r="A472" s="118"/>
      <c r="B472" s="119" t="str">
        <f>_xlfn.CONCAT(B471," ",C471," ",D471)</f>
        <v>England 1-2 Brazil</v>
      </c>
      <c r="C472" s="118"/>
      <c r="D472" s="118"/>
      <c r="F472" s="57" t="s">
        <v>45</v>
      </c>
      <c r="G472" s="117"/>
      <c r="H472" s="117"/>
      <c r="I472" s="117"/>
      <c r="K472" s="22" t="str">
        <f t="shared" si="10"/>
        <v/>
      </c>
    </row>
    <row r="473" spans="1:11" x14ac:dyDescent="0.3">
      <c r="A473" s="118"/>
      <c r="B473" s="119" t="s">
        <v>183</v>
      </c>
      <c r="C473" s="120"/>
      <c r="D473" s="119"/>
      <c r="F473" s="57" t="s">
        <v>34</v>
      </c>
      <c r="G473" s="117"/>
      <c r="H473" s="117"/>
      <c r="I473" s="117"/>
      <c r="K473" s="22" t="str">
        <f t="shared" si="10"/>
        <v/>
      </c>
    </row>
    <row r="474" spans="1:11" x14ac:dyDescent="0.3">
      <c r="A474" s="118"/>
      <c r="B474" s="124" t="s">
        <v>1049</v>
      </c>
      <c r="C474" s="120"/>
      <c r="D474" s="119"/>
      <c r="F474" s="57" t="s">
        <v>48</v>
      </c>
      <c r="G474" s="117"/>
      <c r="H474" s="117"/>
      <c r="I474" s="117"/>
      <c r="K474" s="22" t="str">
        <f t="shared" si="10"/>
        <v/>
      </c>
    </row>
    <row r="475" spans="1:11" x14ac:dyDescent="0.3">
      <c r="K475" s="22" t="str">
        <f t="shared" si="10"/>
        <v/>
      </c>
    </row>
    <row r="476" spans="1:11" x14ac:dyDescent="0.3">
      <c r="K476" s="22" t="str">
        <f t="shared" si="10"/>
        <v/>
      </c>
    </row>
    <row r="477" spans="1:11" x14ac:dyDescent="0.3">
      <c r="A477" s="121">
        <v>1998</v>
      </c>
      <c r="B477" s="122" t="s">
        <v>25</v>
      </c>
      <c r="C477" s="123" t="s">
        <v>118</v>
      </c>
      <c r="D477" s="122" t="s">
        <v>94</v>
      </c>
      <c r="G477" s="14" t="s">
        <v>43</v>
      </c>
      <c r="H477" s="14" t="s">
        <v>42</v>
      </c>
      <c r="I477" s="14" t="s">
        <v>8</v>
      </c>
      <c r="J477" s="12">
        <v>47</v>
      </c>
      <c r="K477" s="22" t="str">
        <f t="shared" si="10"/>
        <v>[{order:"47",result:"Netherlands 2-1 Argentina",playerday:"Dennis Bergkamp",year:"1998", category:"World Cup",prow:["Played WC 1998","Premier","Inter"], pcolumn: ["NED","ARG","Arsenal"],ylink:"https://www.youtube.com/watch?v=DemI2OO7FsU"}],</v>
      </c>
    </row>
    <row r="478" spans="1:11" x14ac:dyDescent="0.3">
      <c r="A478" s="118"/>
      <c r="B478" s="119" t="str">
        <f>_xlfn.CONCAT(B477," ",C477," ",D477)</f>
        <v>Netherlands 2-1 Argentina</v>
      </c>
      <c r="C478" s="118"/>
      <c r="D478" s="118"/>
      <c r="F478" s="57" t="s">
        <v>37</v>
      </c>
      <c r="G478" s="117"/>
      <c r="H478" s="117"/>
      <c r="I478" s="117"/>
      <c r="K478" s="22" t="str">
        <f t="shared" si="10"/>
        <v/>
      </c>
    </row>
    <row r="479" spans="1:11" x14ac:dyDescent="0.3">
      <c r="A479" s="118"/>
      <c r="B479" s="119" t="s">
        <v>185</v>
      </c>
      <c r="C479" s="120"/>
      <c r="D479" s="119"/>
      <c r="F479" s="57" t="s">
        <v>32</v>
      </c>
      <c r="G479" s="117"/>
      <c r="H479" s="117"/>
      <c r="I479" s="117"/>
      <c r="K479" s="22" t="str">
        <f t="shared" si="10"/>
        <v/>
      </c>
    </row>
    <row r="480" spans="1:11" x14ac:dyDescent="0.3">
      <c r="A480" s="118"/>
      <c r="B480" s="124" t="s">
        <v>1046</v>
      </c>
      <c r="C480" s="120"/>
      <c r="D480" s="119"/>
      <c r="F480" s="57" t="s">
        <v>44</v>
      </c>
      <c r="G480" s="117"/>
      <c r="H480" s="117"/>
      <c r="I480" s="117"/>
      <c r="K480" s="22" t="str">
        <f t="shared" si="10"/>
        <v/>
      </c>
    </row>
    <row r="481" spans="1:11" x14ac:dyDescent="0.3">
      <c r="K481" s="22" t="str">
        <f t="shared" si="10"/>
        <v/>
      </c>
    </row>
    <row r="482" spans="1:11" x14ac:dyDescent="0.3">
      <c r="K482" s="22" t="str">
        <f t="shared" si="10"/>
        <v/>
      </c>
    </row>
    <row r="483" spans="1:11" x14ac:dyDescent="0.3">
      <c r="A483" s="121">
        <v>1998</v>
      </c>
      <c r="B483" s="122" t="s">
        <v>2</v>
      </c>
      <c r="C483" s="123" t="s">
        <v>132</v>
      </c>
      <c r="D483" s="122" t="s">
        <v>137</v>
      </c>
      <c r="G483" s="14" t="s">
        <v>35</v>
      </c>
      <c r="H483" s="14" t="s">
        <v>138</v>
      </c>
      <c r="I483" s="14" t="s">
        <v>184</v>
      </c>
      <c r="J483" s="12">
        <v>73</v>
      </c>
      <c r="K483" s="22" t="str">
        <f t="shared" si="10"/>
        <v>[{order:"73",result:"Brazil 3-2 Denmark",playerday:"Rivaldo",year:"1998", category:"World Cup",prow:["Played WC 1998","CC","Barcelona"], pcolumn: ["BRA","DEN","Olympiakos"],ylink:"https://www.youtube.com/watch?v=4JcwixRnFhs"}],</v>
      </c>
    </row>
    <row r="484" spans="1:11" x14ac:dyDescent="0.3">
      <c r="A484" s="118"/>
      <c r="B484" s="119" t="str">
        <f>_xlfn.CONCAT(B483," ",C483," ",D483)</f>
        <v>Brazil 3-2 Denmark</v>
      </c>
      <c r="C484" s="118"/>
      <c r="D484" s="118"/>
      <c r="F484" s="57" t="s">
        <v>37</v>
      </c>
      <c r="G484" s="117"/>
      <c r="H484" s="117"/>
      <c r="I484" s="117"/>
      <c r="K484" s="22" t="str">
        <f t="shared" si="10"/>
        <v/>
      </c>
    </row>
    <row r="485" spans="1:11" x14ac:dyDescent="0.3">
      <c r="A485" s="118"/>
      <c r="B485" s="119" t="s">
        <v>183</v>
      </c>
      <c r="C485" s="120"/>
      <c r="D485" s="119"/>
      <c r="F485" s="57" t="s">
        <v>33</v>
      </c>
      <c r="G485" s="117"/>
      <c r="H485" s="117"/>
      <c r="I485" s="117"/>
      <c r="K485" s="22" t="str">
        <f t="shared" si="10"/>
        <v/>
      </c>
    </row>
    <row r="486" spans="1:11" x14ac:dyDescent="0.3">
      <c r="A486" s="118"/>
      <c r="B486" s="124" t="s">
        <v>1047</v>
      </c>
      <c r="C486" s="120"/>
      <c r="D486" s="119"/>
      <c r="F486" s="57" t="s">
        <v>7</v>
      </c>
      <c r="G486" s="117"/>
      <c r="H486" s="117"/>
      <c r="I486" s="117"/>
      <c r="K486" s="22" t="str">
        <f t="shared" si="10"/>
        <v/>
      </c>
    </row>
    <row r="487" spans="1:11" x14ac:dyDescent="0.3">
      <c r="K487" s="22" t="str">
        <f t="shared" si="10"/>
        <v/>
      </c>
    </row>
    <row r="488" spans="1:11" x14ac:dyDescent="0.3">
      <c r="K488" s="22" t="str">
        <f t="shared" si="10"/>
        <v/>
      </c>
    </row>
    <row r="489" spans="1:11" x14ac:dyDescent="0.3">
      <c r="A489" s="121">
        <v>1998</v>
      </c>
      <c r="B489" s="122" t="s">
        <v>94</v>
      </c>
      <c r="C489" s="123" t="s">
        <v>120</v>
      </c>
      <c r="D489" s="122" t="s">
        <v>0</v>
      </c>
      <c r="G489" s="14" t="s">
        <v>42</v>
      </c>
      <c r="H489" s="14" t="s">
        <v>53</v>
      </c>
      <c r="I489" s="14" t="s">
        <v>32</v>
      </c>
      <c r="J489" s="12">
        <v>115</v>
      </c>
      <c r="K489" s="22" t="str">
        <f t="shared" si="10"/>
        <v>[{order:"115",result:"Argentina 2-2 England",playerday:"Michael Owen",year:"1998", category:"World Cup",prow:["Played WC 1998","CC","DL"], pcolumn: ["ARG","ENG","Premier"],ylink:"https://www.youtube.com/watch?v=kJge6YhLKsM"}],</v>
      </c>
    </row>
    <row r="490" spans="1:11" x14ac:dyDescent="0.3">
      <c r="A490" s="118"/>
      <c r="B490" s="119" t="str">
        <f>_xlfn.CONCAT(B489," ",C489," ",D489)</f>
        <v>Argentina 2-2 England</v>
      </c>
      <c r="C490" s="118"/>
      <c r="D490" s="118"/>
      <c r="F490" s="57" t="s">
        <v>37</v>
      </c>
      <c r="G490" s="117"/>
      <c r="H490" s="117"/>
      <c r="I490" s="117"/>
      <c r="K490" s="22" t="str">
        <f t="shared" si="10"/>
        <v/>
      </c>
    </row>
    <row r="491" spans="1:11" x14ac:dyDescent="0.3">
      <c r="A491" s="118"/>
      <c r="B491" s="119" t="s">
        <v>291</v>
      </c>
      <c r="C491" s="120"/>
      <c r="D491" s="119"/>
      <c r="F491" s="57" t="s">
        <v>33</v>
      </c>
      <c r="G491" s="117"/>
      <c r="H491" s="117"/>
      <c r="I491" s="117"/>
      <c r="K491" s="22" t="str">
        <f t="shared" si="10"/>
        <v/>
      </c>
    </row>
    <row r="492" spans="1:11" x14ac:dyDescent="0.3">
      <c r="A492" s="118"/>
      <c r="B492" s="124" t="s">
        <v>1048</v>
      </c>
      <c r="C492" s="120"/>
      <c r="D492" s="119"/>
      <c r="F492" s="57" t="s">
        <v>47</v>
      </c>
      <c r="G492" s="117"/>
      <c r="H492" s="117"/>
      <c r="I492" s="117"/>
      <c r="K492" s="22" t="str">
        <f t="shared" si="10"/>
        <v/>
      </c>
    </row>
    <row r="493" spans="1:11" x14ac:dyDescent="0.3">
      <c r="K493" s="22" t="str">
        <f t="shared" si="10"/>
        <v/>
      </c>
    </row>
    <row r="494" spans="1:11" x14ac:dyDescent="0.3">
      <c r="K494" s="22" t="str">
        <f t="shared" si="10"/>
        <v/>
      </c>
    </row>
    <row r="495" spans="1:11" x14ac:dyDescent="0.3">
      <c r="A495" s="121">
        <v>1998</v>
      </c>
      <c r="B495" s="122" t="s">
        <v>62</v>
      </c>
      <c r="C495" s="123" t="s">
        <v>139</v>
      </c>
      <c r="D495" s="122" t="s">
        <v>302</v>
      </c>
      <c r="G495" s="14" t="s">
        <v>40</v>
      </c>
      <c r="H495" s="14" t="s">
        <v>303</v>
      </c>
      <c r="I495" s="14" t="s">
        <v>48</v>
      </c>
      <c r="J495" s="12">
        <v>70</v>
      </c>
      <c r="K495" s="22" t="str">
        <f t="shared" si="10"/>
        <v>[{order:"70",result:"Spain 2-3 Nigeria",playerday:"Sunday Oliseh",year:"1998", category:"World Cup",prow:["Played WC 1998","DL","CC"], pcolumn: ["ESP","NGA","LaLigaWin"],ylink:"https://www.youtube.com/watch?v=qY5W9tmFLe8"}],</v>
      </c>
    </row>
    <row r="496" spans="1:11" x14ac:dyDescent="0.3">
      <c r="A496" s="118"/>
      <c r="B496" s="119" t="str">
        <f>_xlfn.CONCAT(B495," ",C495," ",D495)</f>
        <v>Spain 2-3 Nigeria</v>
      </c>
      <c r="C496" s="118"/>
      <c r="D496" s="118"/>
      <c r="F496" s="57" t="s">
        <v>37</v>
      </c>
      <c r="G496" s="117"/>
      <c r="H496" s="117"/>
      <c r="I496" s="117"/>
      <c r="K496" s="22" t="str">
        <f t="shared" si="10"/>
        <v/>
      </c>
    </row>
    <row r="497" spans="1:11" x14ac:dyDescent="0.3">
      <c r="A497" s="118"/>
      <c r="B497" s="119" t="s">
        <v>358</v>
      </c>
      <c r="C497" s="120"/>
      <c r="D497" s="119"/>
      <c r="F497" s="57" t="s">
        <v>47</v>
      </c>
      <c r="G497" s="117"/>
      <c r="H497" s="117"/>
      <c r="I497" s="117"/>
      <c r="K497" s="22" t="str">
        <f t="shared" si="10"/>
        <v/>
      </c>
    </row>
    <row r="498" spans="1:11" x14ac:dyDescent="0.3">
      <c r="A498" s="118"/>
      <c r="B498" s="124" t="s">
        <v>1289</v>
      </c>
      <c r="C498" s="120"/>
      <c r="D498" s="119"/>
      <c r="F498" s="57" t="s">
        <v>33</v>
      </c>
      <c r="G498" s="117"/>
      <c r="H498" s="117"/>
      <c r="I498" s="117"/>
      <c r="K498" s="22" t="str">
        <f t="shared" si="10"/>
        <v/>
      </c>
    </row>
    <row r="499" spans="1:11" x14ac:dyDescent="0.3">
      <c r="K499" s="22" t="str">
        <f t="shared" si="10"/>
        <v/>
      </c>
    </row>
    <row r="500" spans="1:11" x14ac:dyDescent="0.3">
      <c r="K500" s="22" t="str">
        <f t="shared" si="10"/>
        <v/>
      </c>
    </row>
    <row r="501" spans="1:11" x14ac:dyDescent="0.3">
      <c r="A501" s="121">
        <v>1998</v>
      </c>
      <c r="B501" s="122" t="s">
        <v>98</v>
      </c>
      <c r="C501" s="123" t="s">
        <v>118</v>
      </c>
      <c r="D501" s="122" t="s">
        <v>95</v>
      </c>
      <c r="G501" s="14" t="s">
        <v>36</v>
      </c>
      <c r="H501" s="14" t="s">
        <v>64</v>
      </c>
      <c r="I501" s="14" t="s">
        <v>37</v>
      </c>
      <c r="J501" s="12">
        <v>240</v>
      </c>
      <c r="K501" s="22" t="str">
        <f t="shared" ref="K501:K521" si="11">IF(A501&gt;0,"[{"&amp;"order:"&amp;CHAR(34)&amp;J501&amp;CHAR(34)&amp;",result:"&amp;CHAR(34)&amp;B502&amp;CHAR(34)&amp;",playerday:"&amp;CHAR(34)&amp;B504&amp;CHAR(34)&amp;",year:"&amp;CHAR(34)&amp;A501&amp;CHAR(34)&amp;", category:" &amp; CHAR(34) &amp;$A$1&amp;CHAR(34)&amp;",prow:["&amp;CHAR(34)&amp;F502&amp;CHAR(34)&amp;","&amp;CHAR(34)&amp;F503&amp;CHAR(34)&amp;","&amp;CHAR(34)&amp;F504&amp;CHAR(34)&amp;"], pcolumn: ["&amp;CHAR(34)&amp;G501&amp;CHAR(34)&amp;","&amp;CHAR(34)&amp;H501&amp;CHAR(34)&amp;","&amp;CHAR(34)&amp;I501&amp;CHAR(34)&amp;"]"&amp;",ylink:"&amp;CHAR(34)&amp;B503&amp;CHAR(34)&amp;"}"&amp;"],","")</f>
        <v>[{order:"240",result:"France 2-1 Croatia",playerday:"Lilian Thuram",year:"1998", category:"World Cup",prow:["DF","DF","DF"], pcolumn: ["FRA","CRO","Played WC 1998"],ylink:"https://www.youtube.com/watch?v=C9zGtEcloX4"}],</v>
      </c>
    </row>
    <row r="502" spans="1:11" x14ac:dyDescent="0.3">
      <c r="A502" s="118"/>
      <c r="B502" s="119" t="str">
        <f>_xlfn.CONCAT(B501," ",C501," ",D501)</f>
        <v>France 2-1 Croatia</v>
      </c>
      <c r="C502" s="118"/>
      <c r="D502" s="118"/>
      <c r="F502" s="57" t="s">
        <v>52</v>
      </c>
      <c r="G502" s="117"/>
      <c r="H502" s="117"/>
      <c r="I502" s="117"/>
      <c r="K502" s="22" t="str">
        <f t="shared" si="11"/>
        <v/>
      </c>
    </row>
    <row r="503" spans="1:11" x14ac:dyDescent="0.3">
      <c r="A503" s="118"/>
      <c r="B503" s="119" t="s">
        <v>492</v>
      </c>
      <c r="C503" s="120"/>
      <c r="D503" s="119"/>
      <c r="F503" s="57" t="s">
        <v>52</v>
      </c>
      <c r="G503" s="117"/>
      <c r="H503" s="117"/>
      <c r="I503" s="117"/>
      <c r="K503" s="22" t="str">
        <f t="shared" si="11"/>
        <v/>
      </c>
    </row>
    <row r="504" spans="1:11" x14ac:dyDescent="0.3">
      <c r="A504" s="118"/>
      <c r="B504" s="124" t="s">
        <v>1051</v>
      </c>
      <c r="C504" s="120"/>
      <c r="D504" s="119"/>
      <c r="F504" s="57" t="s">
        <v>52</v>
      </c>
      <c r="G504" s="117"/>
      <c r="H504" s="117"/>
      <c r="I504" s="117"/>
      <c r="K504" s="22" t="str">
        <f t="shared" si="11"/>
        <v/>
      </c>
    </row>
    <row r="505" spans="1:11" x14ac:dyDescent="0.3">
      <c r="K505" s="22" t="str">
        <f t="shared" si="11"/>
        <v/>
      </c>
    </row>
    <row r="506" spans="1:11" x14ac:dyDescent="0.3">
      <c r="K506" s="22" t="str">
        <f t="shared" si="11"/>
        <v/>
      </c>
    </row>
    <row r="507" spans="1:11" x14ac:dyDescent="0.3">
      <c r="A507" s="121">
        <v>1998</v>
      </c>
      <c r="B507" s="122" t="s">
        <v>0</v>
      </c>
      <c r="C507" s="123" t="s">
        <v>141</v>
      </c>
      <c r="D507" s="122" t="s">
        <v>791</v>
      </c>
      <c r="G507" s="14" t="s">
        <v>532</v>
      </c>
      <c r="H507" s="14" t="s">
        <v>37</v>
      </c>
      <c r="I507" s="14" t="s">
        <v>882</v>
      </c>
      <c r="J507" s="12">
        <v>334</v>
      </c>
      <c r="K507" s="22" t="str">
        <f t="shared" si="11"/>
        <v>[{order:"334",result:"England 2-0 Georgia",playerday:"Alan Shearer",year:"1998", category:"World Cup",prow:["DL","DL","DL"], pcolumn: ["Newcastle","Played WC 1998","startA"],ylink:"https://www.youtube.com/watch?v=VOnnlIazIxg"}],</v>
      </c>
    </row>
    <row r="508" spans="1:11" x14ac:dyDescent="0.3">
      <c r="A508" s="118"/>
      <c r="B508" s="119" t="str">
        <f>_xlfn.CONCAT(B507," ",C507," ",D507)</f>
        <v>England 2-0 Georgia</v>
      </c>
      <c r="C508" s="118"/>
      <c r="D508" s="118"/>
      <c r="F508" s="57" t="s">
        <v>47</v>
      </c>
      <c r="G508" s="117"/>
      <c r="H508" s="117"/>
      <c r="I508" s="117"/>
      <c r="K508" s="22" t="str">
        <f t="shared" si="11"/>
        <v/>
      </c>
    </row>
    <row r="509" spans="1:11" x14ac:dyDescent="0.3">
      <c r="A509" s="118"/>
      <c r="B509" s="119" t="s">
        <v>792</v>
      </c>
      <c r="C509" s="120"/>
      <c r="D509" s="119"/>
      <c r="F509" s="57" t="s">
        <v>47</v>
      </c>
      <c r="G509" s="117"/>
      <c r="H509" s="117"/>
      <c r="I509" s="117"/>
      <c r="K509" s="22" t="str">
        <f t="shared" si="11"/>
        <v/>
      </c>
    </row>
    <row r="510" spans="1:11" x14ac:dyDescent="0.3">
      <c r="A510" s="118"/>
      <c r="B510" s="124" t="s">
        <v>1303</v>
      </c>
      <c r="C510" s="120"/>
      <c r="D510" s="119"/>
      <c r="F510" s="57" t="s">
        <v>47</v>
      </c>
      <c r="G510" s="117"/>
      <c r="H510" s="117"/>
      <c r="I510" s="117"/>
      <c r="K510" s="22" t="str">
        <f t="shared" si="11"/>
        <v/>
      </c>
    </row>
    <row r="511" spans="1:11" x14ac:dyDescent="0.3">
      <c r="K511" s="22" t="str">
        <f t="shared" si="11"/>
        <v/>
      </c>
    </row>
    <row r="512" spans="1:11" x14ac:dyDescent="0.3">
      <c r="A512" s="121">
        <v>1998</v>
      </c>
      <c r="B512" s="122" t="s">
        <v>2</v>
      </c>
      <c r="C512" s="123" t="s">
        <v>116</v>
      </c>
      <c r="D512" s="122" t="s">
        <v>22</v>
      </c>
      <c r="G512" s="14" t="s">
        <v>5</v>
      </c>
      <c r="H512" s="14" t="s">
        <v>108</v>
      </c>
      <c r="I512" s="14" t="s">
        <v>37</v>
      </c>
      <c r="J512" s="12">
        <v>498</v>
      </c>
      <c r="K512" s="22" t="str">
        <f t="shared" si="11"/>
        <v>[{order:"498",result:"Brazil 1-2 Norway",playerday:"Tore André Flo",year:"1998", category:"World Cup",prow:["namehas_T","namehas_A","namehas_O"], pcolumn: ["Chelsea","NOR","Played WC 1998"],ylink:"https://www.youtube.com/watch?v=Oyv9C8ZauJ0"}],</v>
      </c>
    </row>
    <row r="513" spans="1:11" x14ac:dyDescent="0.3">
      <c r="A513" s="118"/>
      <c r="B513" s="119" t="str">
        <f>_xlfn.CONCAT(B512," ",C512," ",D512)</f>
        <v>Brazil 1-2 Norway</v>
      </c>
      <c r="C513" s="118"/>
      <c r="D513" s="118"/>
      <c r="F513" s="57" t="s">
        <v>1400</v>
      </c>
      <c r="G513" s="117"/>
      <c r="H513" s="117"/>
      <c r="I513" s="117"/>
      <c r="K513" s="22" t="str">
        <f t="shared" si="11"/>
        <v/>
      </c>
    </row>
    <row r="514" spans="1:11" x14ac:dyDescent="0.3">
      <c r="A514" s="118"/>
      <c r="B514" s="119" t="s">
        <v>798</v>
      </c>
      <c r="C514" s="120"/>
      <c r="D514" s="119"/>
      <c r="F514" s="57" t="s">
        <v>1440</v>
      </c>
      <c r="G514" s="117"/>
      <c r="H514" s="117"/>
      <c r="I514" s="117"/>
      <c r="K514" s="22" t="str">
        <f t="shared" si="11"/>
        <v/>
      </c>
    </row>
    <row r="515" spans="1:11" x14ac:dyDescent="0.3">
      <c r="A515" s="118"/>
      <c r="B515" s="124" t="s">
        <v>1302</v>
      </c>
      <c r="C515" s="120"/>
      <c r="D515" s="119"/>
      <c r="F515" s="57" t="s">
        <v>1447</v>
      </c>
      <c r="G515" s="117"/>
      <c r="H515" s="117"/>
      <c r="I515" s="117"/>
      <c r="K515" s="22" t="str">
        <f t="shared" si="11"/>
        <v/>
      </c>
    </row>
    <row r="516" spans="1:11" x14ac:dyDescent="0.3">
      <c r="B516" s="11"/>
      <c r="C516" s="11"/>
      <c r="D516" s="11"/>
      <c r="E516" s="11"/>
      <c r="F516" s="11"/>
      <c r="G516" s="11"/>
      <c r="H516" s="11"/>
      <c r="I516" s="11"/>
      <c r="K516" s="22" t="str">
        <f t="shared" si="11"/>
        <v/>
      </c>
    </row>
    <row r="517" spans="1:11" x14ac:dyDescent="0.3">
      <c r="B517" s="11"/>
      <c r="C517" s="11"/>
      <c r="D517" s="11"/>
      <c r="E517" s="11"/>
      <c r="F517" s="11"/>
      <c r="G517" s="11"/>
      <c r="H517" s="11"/>
      <c r="I517" s="11"/>
      <c r="K517" s="22" t="str">
        <f t="shared" si="11"/>
        <v/>
      </c>
    </row>
    <row r="518" spans="1:11" x14ac:dyDescent="0.3">
      <c r="A518" s="121">
        <v>1998</v>
      </c>
      <c r="B518" s="122" t="s">
        <v>114</v>
      </c>
      <c r="C518" s="123" t="s">
        <v>120</v>
      </c>
      <c r="D518" s="122" t="s">
        <v>97</v>
      </c>
      <c r="G518" s="14" t="s">
        <v>113</v>
      </c>
      <c r="H518" s="14" t="s">
        <v>77</v>
      </c>
      <c r="I518" s="14" t="s">
        <v>1346</v>
      </c>
      <c r="J518" s="12">
        <v>345</v>
      </c>
      <c r="K518" s="22" t="str">
        <f t="shared" si="11"/>
        <v>[{order:"345",result:"Chile 2-2 Italy",playerday:"Marcelo Salas",year:"1998", category:"World Cup",prow:["Played WC 1998","DL","Juventus"], pcolumn: ["CHI","ITA","it9700"],ylink:"https://www.youtube.com/shorts/J6nQXeLsUS0"}],</v>
      </c>
    </row>
    <row r="519" spans="1:11" x14ac:dyDescent="0.3">
      <c r="A519" s="118"/>
      <c r="B519" s="119" t="str">
        <f>_xlfn.CONCAT(B518," ",C518," ",D518)</f>
        <v>Chile 2-2 Italy</v>
      </c>
      <c r="C519" s="118"/>
      <c r="D519" s="118"/>
      <c r="F519" s="57" t="s">
        <v>37</v>
      </c>
      <c r="G519" s="117"/>
      <c r="H519" s="117"/>
      <c r="I519" s="117"/>
      <c r="K519" s="22" t="str">
        <f t="shared" si="11"/>
        <v/>
      </c>
    </row>
    <row r="520" spans="1:11" x14ac:dyDescent="0.3">
      <c r="A520" s="118"/>
      <c r="B520" s="119" t="s">
        <v>1385</v>
      </c>
      <c r="C520" s="120"/>
      <c r="D520" s="119"/>
      <c r="F520" s="57" t="s">
        <v>47</v>
      </c>
      <c r="G520" s="117"/>
      <c r="H520" s="117"/>
      <c r="I520" s="117"/>
      <c r="K520" s="22" t="str">
        <f t="shared" si="11"/>
        <v/>
      </c>
    </row>
    <row r="521" spans="1:11" x14ac:dyDescent="0.3">
      <c r="A521" s="118"/>
      <c r="B521" s="124" t="s">
        <v>1384</v>
      </c>
      <c r="C521" s="120"/>
      <c r="D521" s="119"/>
      <c r="F521" s="57" t="s">
        <v>4</v>
      </c>
      <c r="G521" s="117"/>
      <c r="H521" s="117"/>
      <c r="I521" s="117"/>
      <c r="K521" s="22" t="str">
        <f t="shared" si="11"/>
        <v/>
      </c>
    </row>
  </sheetData>
  <conditionalFormatting sqref="E3:E97">
    <cfRule type="cellIs" dxfId="65" priority="3" operator="equal">
      <formula>"NEGATIVE"</formula>
    </cfRule>
  </conditionalFormatting>
  <conditionalFormatting sqref="J3:J521">
    <cfRule type="cellIs" priority="1" stopIfTrue="1" operator="equal">
      <formula>""</formula>
    </cfRule>
    <cfRule type="cellIs" dxfId="64" priority="2" operator="greaterThan">
      <formula>$B$1</formula>
    </cfRule>
  </conditionalFormatting>
  <hyperlinks>
    <hyperlink ref="B5" r:id="rId1" xr:uid="{A601FC6A-DD6B-4335-88C6-D08E98773223}"/>
    <hyperlink ref="B53" r:id="rId2" xr:uid="{D3E66FFC-881B-45B3-B6EA-643A758B1BF2}"/>
    <hyperlink ref="B125" r:id="rId3" xr:uid="{D27D289A-7F57-4046-BB3F-7DDC54D218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600D-F943-4CFD-A04E-8E7BEB04C88F}">
  <sheetPr codeName="Sheet5">
    <tabColor theme="7" tint="0.79998168889431442"/>
  </sheetPr>
  <dimension ref="A1:N391"/>
  <sheetViews>
    <sheetView showGridLines="0" topLeftCell="A372" zoomScale="85" zoomScaleNormal="85" workbookViewId="0">
      <selection activeCell="K206" sqref="K206"/>
    </sheetView>
  </sheetViews>
  <sheetFormatPr defaultRowHeight="13.8" x14ac:dyDescent="0.3"/>
  <cols>
    <col min="1" max="1" width="11.44140625" style="11" customWidth="1"/>
    <col min="2" max="2" width="16.44140625" style="32" customWidth="1"/>
    <col min="3" max="3" width="11.44140625" style="33" customWidth="1"/>
    <col min="4" max="4" width="11.44140625" style="32" customWidth="1"/>
    <col min="5" max="5" width="8.5546875" style="12" customWidth="1"/>
    <col min="6" max="6" width="16.33203125" style="12" customWidth="1"/>
    <col min="7" max="8" width="16.33203125" style="11" customWidth="1"/>
    <col min="9" max="9" width="20.109375" style="11" bestFit="1" customWidth="1"/>
    <col min="10" max="16384" width="8.88671875" style="12"/>
  </cols>
  <sheetData>
    <row r="1" spans="1:13" x14ac:dyDescent="0.3">
      <c r="A1" s="11" t="s">
        <v>143</v>
      </c>
      <c r="B1" s="691">
        <v>570</v>
      </c>
    </row>
    <row r="4" spans="1:13" x14ac:dyDescent="0.3">
      <c r="A4" s="296">
        <v>2024</v>
      </c>
      <c r="B4" s="297" t="s">
        <v>62</v>
      </c>
      <c r="C4" s="298" t="s">
        <v>118</v>
      </c>
      <c r="D4" s="299" t="s">
        <v>0</v>
      </c>
      <c r="E4" s="67"/>
      <c r="G4" s="31" t="s">
        <v>90</v>
      </c>
      <c r="H4" s="31" t="s">
        <v>5</v>
      </c>
      <c r="I4" s="31" t="s">
        <v>999</v>
      </c>
      <c r="J4" s="12">
        <v>221</v>
      </c>
      <c r="K4" s="22" t="str">
        <f t="shared" ref="K4:K67" si="0">IF(A4&gt;0,"[{"&amp;"order:"&amp;CHAR(34)&amp;J4&amp;CHAR(34)&amp;",result:"&amp;CHAR(34)&amp;B5&amp;CHAR(34)&amp;",playerday:"&amp;CHAR(34)&amp;B7&amp;CHAR(34)&amp;",year:"&amp;CHAR(34)&amp;A4&amp;CHAR(34)&amp;", category:" &amp; CHAR(34) &amp;$A$1&amp;CHAR(34)&amp;",prow:["&amp;CHAR(34)&amp;F5&amp;CHAR(34)&amp;","&amp;CHAR(34)&amp;F6&amp;CHAR(34)&amp;","&amp;CHAR(34)&amp;F7&amp;CHAR(34)&amp;"], pcolumn: ["&amp;CHAR(34)&amp;G4&amp;CHAR(34)&amp;","&amp;CHAR(34)&amp;H4&amp;CHAR(34)&amp;","&amp;CHAR(34)&amp;I4&amp;CHAR(34)&amp;"]"&amp;",ylink:"&amp;CHAR(34)&amp;B6&amp;CHAR(34)&amp;"}"&amp;"],","")</f>
        <v>[{order:"221",result:"Spain 2-1 England",playerday:"Nico Williams",year:"2024", category:"EURO",prow:["Played Euro 2024","ESP","DL"], pcolumn: ["Athletic","Chelsea","noliga"],ylink:"https://www.youtube.com/watch?v=HfoSxXNi2FA"}],</v>
      </c>
    </row>
    <row r="5" spans="1:13" x14ac:dyDescent="0.3">
      <c r="A5" s="300"/>
      <c r="B5" s="301" t="str">
        <f>_xlfn.CONCAT(B4," ",C4," ",D4)</f>
        <v>Spain 2-1 England</v>
      </c>
      <c r="C5" s="302"/>
      <c r="D5" s="303"/>
      <c r="E5" s="67"/>
      <c r="F5" s="16" t="s">
        <v>998</v>
      </c>
      <c r="G5" s="275"/>
      <c r="H5" s="275"/>
      <c r="I5" s="275"/>
      <c r="K5" s="22" t="str">
        <f t="shared" si="0"/>
        <v/>
      </c>
    </row>
    <row r="6" spans="1:13" x14ac:dyDescent="0.3">
      <c r="A6" s="300"/>
      <c r="B6" s="301" t="s">
        <v>997</v>
      </c>
      <c r="C6" s="302"/>
      <c r="D6" s="303"/>
      <c r="E6" s="67"/>
      <c r="F6" s="16" t="s">
        <v>40</v>
      </c>
      <c r="G6" s="275"/>
      <c r="H6" s="275"/>
      <c r="I6" s="275"/>
      <c r="K6" s="22" t="str">
        <f t="shared" si="0"/>
        <v/>
      </c>
      <c r="M6" s="12" t="s">
        <v>874</v>
      </c>
    </row>
    <row r="7" spans="1:13" x14ac:dyDescent="0.3">
      <c r="A7" s="304"/>
      <c r="B7" s="305" t="s">
        <v>1000</v>
      </c>
      <c r="C7" s="306"/>
      <c r="D7" s="307"/>
      <c r="E7" s="67"/>
      <c r="F7" s="57" t="s">
        <v>47</v>
      </c>
      <c r="G7" s="275"/>
      <c r="H7" s="275"/>
      <c r="I7" s="275"/>
      <c r="K7" s="22" t="str">
        <f t="shared" si="0"/>
        <v/>
      </c>
    </row>
    <row r="8" spans="1:13" x14ac:dyDescent="0.3">
      <c r="E8" s="67"/>
      <c r="K8" s="22" t="str">
        <f t="shared" si="0"/>
        <v/>
      </c>
    </row>
    <row r="9" spans="1:13" x14ac:dyDescent="0.3">
      <c r="E9" s="67"/>
      <c r="K9" s="22" t="str">
        <f t="shared" si="0"/>
        <v/>
      </c>
    </row>
    <row r="10" spans="1:13" x14ac:dyDescent="0.3">
      <c r="A10" s="296">
        <v>2024</v>
      </c>
      <c r="B10" s="297" t="s">
        <v>25</v>
      </c>
      <c r="C10" s="298" t="s">
        <v>116</v>
      </c>
      <c r="D10" s="299" t="s">
        <v>0</v>
      </c>
      <c r="E10" s="67"/>
      <c r="G10" s="31" t="s">
        <v>53</v>
      </c>
      <c r="H10" s="31" t="s">
        <v>43</v>
      </c>
      <c r="I10" s="31" t="s">
        <v>1261</v>
      </c>
      <c r="J10" s="12">
        <v>217</v>
      </c>
      <c r="K10" s="22" t="str">
        <f t="shared" si="0"/>
        <v>[{order:"217",result:"Netherlands 1-2 England",playerday:"Harry Kane",year:"2024", category:"EURO",prow:["Tottenham","DL","Played Euro 2024"], pcolumn: ["ENG","NED","startH"],ylink:"https://www.uefa.com/euro2024/match/2036210--netherlands-vs-england/"}],</v>
      </c>
    </row>
    <row r="11" spans="1:13" x14ac:dyDescent="0.3">
      <c r="A11" s="300"/>
      <c r="B11" s="301" t="str">
        <f>_xlfn.CONCAT(B10," ",C10," ",D10)</f>
        <v>Netherlands 1-2 England</v>
      </c>
      <c r="C11" s="302"/>
      <c r="D11" s="303"/>
      <c r="E11" s="67"/>
      <c r="F11" s="16" t="s">
        <v>23</v>
      </c>
      <c r="G11" s="275"/>
      <c r="H11" s="275"/>
      <c r="I11" s="275"/>
      <c r="K11" s="22" t="str">
        <f t="shared" si="0"/>
        <v/>
      </c>
      <c r="M11" s="12" t="s">
        <v>872</v>
      </c>
    </row>
    <row r="12" spans="1:13" x14ac:dyDescent="0.3">
      <c r="A12" s="300"/>
      <c r="B12" s="301" t="s">
        <v>872</v>
      </c>
      <c r="C12" s="302"/>
      <c r="D12" s="303"/>
      <c r="E12" s="67"/>
      <c r="F12" s="16" t="s">
        <v>47</v>
      </c>
      <c r="G12" s="275"/>
      <c r="H12" s="275"/>
      <c r="I12" s="275"/>
      <c r="K12" s="22" t="str">
        <f t="shared" si="0"/>
        <v/>
      </c>
    </row>
    <row r="13" spans="1:13" x14ac:dyDescent="0.3">
      <c r="A13" s="304"/>
      <c r="B13" s="305" t="s">
        <v>1152</v>
      </c>
      <c r="C13" s="306"/>
      <c r="D13" s="307"/>
      <c r="E13" s="67"/>
      <c r="F13" s="57" t="s">
        <v>998</v>
      </c>
      <c r="G13" s="275"/>
      <c r="H13" s="275"/>
      <c r="I13" s="275"/>
      <c r="K13" s="22" t="str">
        <f t="shared" si="0"/>
        <v/>
      </c>
    </row>
    <row r="14" spans="1:13" x14ac:dyDescent="0.3">
      <c r="E14" s="67"/>
      <c r="K14" s="22" t="str">
        <f t="shared" si="0"/>
        <v/>
      </c>
    </row>
    <row r="15" spans="1:13" x14ac:dyDescent="0.3">
      <c r="E15" s="67"/>
      <c r="K15" s="22" t="str">
        <f t="shared" si="0"/>
        <v/>
      </c>
    </row>
    <row r="16" spans="1:13" x14ac:dyDescent="0.3">
      <c r="A16" s="296">
        <v>2024</v>
      </c>
      <c r="B16" s="297" t="s">
        <v>62</v>
      </c>
      <c r="C16" s="298" t="s">
        <v>118</v>
      </c>
      <c r="D16" s="299" t="s">
        <v>98</v>
      </c>
      <c r="E16" s="67"/>
      <c r="G16" s="31" t="s">
        <v>40</v>
      </c>
      <c r="H16" s="31" t="s">
        <v>36</v>
      </c>
      <c r="I16" s="31" t="s">
        <v>48</v>
      </c>
      <c r="J16" s="12">
        <v>216</v>
      </c>
      <c r="K16" s="22" t="str">
        <f t="shared" si="0"/>
        <v>[{order:"216",result:"Spain 2-1 France",playerday:"Lamine Yamal",year:"2024", category:"EURO",prow:["Played Euro 2024","Barcelona","startL"], pcolumn: ["ESP","FRA","LaLigaWin"],ylink:"https://www.youtube.com/watch?v=qaEOReDl9Dw"}],</v>
      </c>
    </row>
    <row r="17" spans="1:13" x14ac:dyDescent="0.3">
      <c r="A17" s="300"/>
      <c r="B17" s="301" t="str">
        <f>_xlfn.CONCAT(B16," ",C16," ",D16)</f>
        <v>Spain 2-1 France</v>
      </c>
      <c r="C17" s="302"/>
      <c r="D17" s="303"/>
      <c r="E17" s="67"/>
      <c r="F17" s="16" t="s">
        <v>998</v>
      </c>
      <c r="G17" s="275"/>
      <c r="H17" s="275"/>
      <c r="I17" s="275"/>
      <c r="K17" s="22" t="str">
        <f t="shared" si="0"/>
        <v/>
      </c>
    </row>
    <row r="18" spans="1:13" x14ac:dyDescent="0.3">
      <c r="A18" s="300"/>
      <c r="B18" s="301" t="s">
        <v>1202</v>
      </c>
      <c r="C18" s="302"/>
      <c r="D18" s="303"/>
      <c r="E18" s="67"/>
      <c r="F18" s="16" t="s">
        <v>7</v>
      </c>
      <c r="G18" s="275"/>
      <c r="H18" s="275"/>
      <c r="I18" s="275"/>
      <c r="K18" s="22" t="str">
        <f t="shared" si="0"/>
        <v/>
      </c>
      <c r="M18" s="12" t="s">
        <v>871</v>
      </c>
    </row>
    <row r="19" spans="1:13" x14ac:dyDescent="0.3">
      <c r="A19" s="304"/>
      <c r="B19" s="305" t="s">
        <v>1201</v>
      </c>
      <c r="C19" s="306"/>
      <c r="D19" s="307"/>
      <c r="E19" s="67"/>
      <c r="F19" s="57" t="s">
        <v>1200</v>
      </c>
      <c r="G19" s="275"/>
      <c r="H19" s="275"/>
      <c r="I19" s="275"/>
      <c r="K19" s="22" t="str">
        <f t="shared" si="0"/>
        <v/>
      </c>
    </row>
    <row r="20" spans="1:13" x14ac:dyDescent="0.3">
      <c r="E20" s="67"/>
      <c r="K20" s="22" t="str">
        <f t="shared" si="0"/>
        <v/>
      </c>
    </row>
    <row r="21" spans="1:13" x14ac:dyDescent="0.3">
      <c r="E21" s="67"/>
      <c r="K21" s="22" t="str">
        <f t="shared" si="0"/>
        <v/>
      </c>
    </row>
    <row r="22" spans="1:13" x14ac:dyDescent="0.3">
      <c r="A22" s="296">
        <v>2024</v>
      </c>
      <c r="B22" s="297" t="s">
        <v>25</v>
      </c>
      <c r="C22" s="298" t="s">
        <v>118</v>
      </c>
      <c r="D22" s="299" t="s">
        <v>340</v>
      </c>
      <c r="E22" s="67"/>
      <c r="G22" s="31" t="s">
        <v>43</v>
      </c>
      <c r="H22" s="31" t="s">
        <v>342</v>
      </c>
      <c r="I22" s="31" t="s">
        <v>1220</v>
      </c>
      <c r="J22" s="12">
        <v>215</v>
      </c>
      <c r="K22" s="22" t="str">
        <f t="shared" si="0"/>
        <v>[{order:"215",result:"Netherlands 2-1 Turkey",playerday:"Stefan de Vrij",year:"2024", category:"EURO",prow:["DF","Played Euro 2024","Inter"], pcolumn: ["NED","TUR","startS"],ylink:"https://www.uefa.com/euro2024/match/2036207--netherlands-vs-turkiye/"}],</v>
      </c>
    </row>
    <row r="23" spans="1:13" x14ac:dyDescent="0.3">
      <c r="A23" s="300"/>
      <c r="B23" s="301" t="str">
        <f>_xlfn.CONCAT(B22," ",C22," ",D22)</f>
        <v>Netherlands 2-1 Turkey</v>
      </c>
      <c r="C23" s="302"/>
      <c r="D23" s="303"/>
      <c r="E23" s="67"/>
      <c r="F23" s="16" t="s">
        <v>52</v>
      </c>
      <c r="G23" s="275"/>
      <c r="H23" s="275"/>
      <c r="I23" s="275"/>
      <c r="K23" s="22" t="str">
        <f t="shared" si="0"/>
        <v/>
      </c>
    </row>
    <row r="24" spans="1:13" x14ac:dyDescent="0.3">
      <c r="A24" s="300"/>
      <c r="B24" s="301" t="s">
        <v>870</v>
      </c>
      <c r="C24" s="302"/>
      <c r="D24" s="303"/>
      <c r="E24" s="67"/>
      <c r="F24" s="16" t="s">
        <v>998</v>
      </c>
      <c r="G24" s="275"/>
      <c r="H24" s="275"/>
      <c r="I24" s="275"/>
      <c r="K24" s="22" t="str">
        <f t="shared" si="0"/>
        <v/>
      </c>
    </row>
    <row r="25" spans="1:13" x14ac:dyDescent="0.3">
      <c r="A25" s="304"/>
      <c r="B25" s="305" t="s">
        <v>1262</v>
      </c>
      <c r="C25" s="306"/>
      <c r="D25" s="307"/>
      <c r="E25" s="67"/>
      <c r="F25" s="57" t="s">
        <v>44</v>
      </c>
      <c r="G25" s="275"/>
      <c r="H25" s="275"/>
      <c r="I25" s="275"/>
      <c r="K25" s="22" t="str">
        <f t="shared" si="0"/>
        <v/>
      </c>
    </row>
    <row r="26" spans="1:13" x14ac:dyDescent="0.3">
      <c r="E26" s="67"/>
      <c r="K26" s="22" t="str">
        <f t="shared" si="0"/>
        <v/>
      </c>
    </row>
    <row r="27" spans="1:13" x14ac:dyDescent="0.3">
      <c r="E27" s="67"/>
      <c r="K27" s="22" t="str">
        <f t="shared" si="0"/>
        <v/>
      </c>
    </row>
    <row r="28" spans="1:13" x14ac:dyDescent="0.3">
      <c r="A28" s="296">
        <v>2024</v>
      </c>
      <c r="B28" s="297" t="s">
        <v>0</v>
      </c>
      <c r="C28" s="298" t="s">
        <v>85</v>
      </c>
      <c r="D28" s="299" t="s">
        <v>161</v>
      </c>
      <c r="E28" s="67"/>
      <c r="G28" s="31" t="s">
        <v>53</v>
      </c>
      <c r="H28" s="31" t="s">
        <v>160</v>
      </c>
      <c r="I28" s="31" t="s">
        <v>1263</v>
      </c>
      <c r="J28" s="12">
        <v>214</v>
      </c>
      <c r="K28" s="22" t="str">
        <f t="shared" si="0"/>
        <v>[{order:"214",result:"England 1-1 Switzerland",playerday:"Bukayo Saka",year:"2024", category:"EURO",prow:["Arsenal","Played Euro 2024","Played Euro 2021"], pcolumn: ["ENG","SUI","startB"],ylink:"https://www.uefa.com/euro2024/match/2036208--england-vs-switzerland/"}],</v>
      </c>
    </row>
    <row r="29" spans="1:13" x14ac:dyDescent="0.3">
      <c r="A29" s="300"/>
      <c r="B29" s="301" t="str">
        <f>_xlfn.CONCAT(B28," ",C28," ",D28)</f>
        <v>England 1-1 Switzerland</v>
      </c>
      <c r="C29" s="302"/>
      <c r="D29" s="303"/>
      <c r="E29" s="67"/>
      <c r="F29" s="16" t="s">
        <v>8</v>
      </c>
      <c r="G29" s="275"/>
      <c r="H29" s="275"/>
      <c r="I29" s="275"/>
      <c r="K29" s="22" t="str">
        <f t="shared" si="0"/>
        <v/>
      </c>
    </row>
    <row r="30" spans="1:13" x14ac:dyDescent="0.3">
      <c r="A30" s="300"/>
      <c r="B30" s="301" t="s">
        <v>867</v>
      </c>
      <c r="C30" s="302"/>
      <c r="D30" s="303"/>
      <c r="E30" s="67"/>
      <c r="F30" s="16" t="s">
        <v>998</v>
      </c>
      <c r="G30" s="275"/>
      <c r="H30" s="275"/>
      <c r="I30" s="275"/>
      <c r="K30" s="22" t="str">
        <f t="shared" si="0"/>
        <v/>
      </c>
    </row>
    <row r="31" spans="1:13" x14ac:dyDescent="0.3">
      <c r="A31" s="304"/>
      <c r="B31" s="305" t="s">
        <v>1264</v>
      </c>
      <c r="C31" s="306"/>
      <c r="D31" s="307"/>
      <c r="E31" s="67"/>
      <c r="F31" s="57" t="s">
        <v>144</v>
      </c>
      <c r="G31" s="275"/>
      <c r="H31" s="275"/>
      <c r="I31" s="275"/>
      <c r="K31" s="22" t="str">
        <f t="shared" si="0"/>
        <v/>
      </c>
    </row>
    <row r="32" spans="1:13" x14ac:dyDescent="0.3">
      <c r="E32" s="67"/>
      <c r="K32" s="22" t="str">
        <f t="shared" si="0"/>
        <v/>
      </c>
    </row>
    <row r="33" spans="1:11" x14ac:dyDescent="0.3">
      <c r="E33" s="67"/>
      <c r="K33" s="22" t="str">
        <f t="shared" si="0"/>
        <v/>
      </c>
    </row>
    <row r="34" spans="1:11" x14ac:dyDescent="0.3">
      <c r="A34" s="296">
        <v>2024</v>
      </c>
      <c r="B34" s="297" t="s">
        <v>19</v>
      </c>
      <c r="C34" s="298" t="s">
        <v>80</v>
      </c>
      <c r="D34" s="299" t="s">
        <v>98</v>
      </c>
      <c r="E34" s="67"/>
      <c r="G34" s="31" t="s">
        <v>7</v>
      </c>
      <c r="H34" s="31" t="s">
        <v>112</v>
      </c>
      <c r="I34" s="31" t="s">
        <v>998</v>
      </c>
      <c r="J34" s="12">
        <v>213</v>
      </c>
      <c r="K34" s="22" t="str">
        <f t="shared" si="0"/>
        <v>[{order:"213",result:"Portugal 0-0 France",playerday:"Ousmane Dembélé",year:"2024", category:"EURO",prow:["Played Euro 2021","FRA","POR"], pcolumn: ["Barcelona","ParisSG","Played Euro 2024"],ylink:"https://www.uefa.com/euro2024/match/2036206--portugal-vs-france/"}],</v>
      </c>
    </row>
    <row r="35" spans="1:11" x14ac:dyDescent="0.3">
      <c r="A35" s="300"/>
      <c r="B35" s="301" t="str">
        <f>_xlfn.CONCAT(B34," ",C34," ",D34)</f>
        <v>Portugal 0-0 France</v>
      </c>
      <c r="C35" s="302"/>
      <c r="D35" s="303"/>
      <c r="E35" s="67"/>
      <c r="F35" s="16" t="s">
        <v>144</v>
      </c>
      <c r="G35" s="275"/>
      <c r="H35" s="275"/>
      <c r="I35" s="275"/>
      <c r="K35" s="22" t="str">
        <f t="shared" si="0"/>
        <v/>
      </c>
    </row>
    <row r="36" spans="1:11" x14ac:dyDescent="0.3">
      <c r="A36" s="300"/>
      <c r="B36" s="301" t="s">
        <v>868</v>
      </c>
      <c r="C36" s="302"/>
      <c r="D36" s="303"/>
      <c r="E36" s="67"/>
      <c r="F36" s="16" t="s">
        <v>36</v>
      </c>
      <c r="G36" s="275"/>
      <c r="H36" s="275"/>
      <c r="I36" s="275"/>
      <c r="K36" s="22" t="str">
        <f t="shared" si="0"/>
        <v/>
      </c>
    </row>
    <row r="37" spans="1:11" x14ac:dyDescent="0.3">
      <c r="A37" s="304"/>
      <c r="B37" s="305" t="s">
        <v>1300</v>
      </c>
      <c r="C37" s="306"/>
      <c r="D37" s="307"/>
      <c r="E37" s="67"/>
      <c r="F37" s="57" t="s">
        <v>58</v>
      </c>
      <c r="G37" s="275"/>
      <c r="H37" s="275"/>
      <c r="I37" s="275"/>
      <c r="K37" s="22" t="str">
        <f t="shared" si="0"/>
        <v/>
      </c>
    </row>
    <row r="38" spans="1:11" x14ac:dyDescent="0.3">
      <c r="E38" s="67"/>
      <c r="K38" s="22" t="str">
        <f t="shared" si="0"/>
        <v/>
      </c>
    </row>
    <row r="39" spans="1:11" x14ac:dyDescent="0.3">
      <c r="E39" s="67"/>
      <c r="K39" s="22" t="str">
        <f t="shared" si="0"/>
        <v/>
      </c>
    </row>
    <row r="40" spans="1:11" x14ac:dyDescent="0.3">
      <c r="A40" s="296">
        <v>2024</v>
      </c>
      <c r="B40" s="297" t="s">
        <v>62</v>
      </c>
      <c r="C40" s="298" t="s">
        <v>118</v>
      </c>
      <c r="D40" s="299" t="s">
        <v>128</v>
      </c>
      <c r="E40" s="67"/>
      <c r="G40" s="31" t="s">
        <v>3</v>
      </c>
      <c r="H40" s="31" t="s">
        <v>998</v>
      </c>
      <c r="I40" s="31" t="s">
        <v>50</v>
      </c>
      <c r="J40" s="12">
        <v>212</v>
      </c>
      <c r="K40" s="22" t="str">
        <f t="shared" si="0"/>
        <v>[{order:"212",result:"Spain 2-1 Germany",playerday:"Mikel Merino",year:"2024", category:"EURO",prow:["CC","ESP","GER"], pcolumn: ["Real Madrid","Played Euro 2024","Borussia"],ylink:"https://www.uefa.com/euro2024/match/2036205--spain-vs-germany/"}],</v>
      </c>
    </row>
    <row r="41" spans="1:11" x14ac:dyDescent="0.3">
      <c r="A41" s="300"/>
      <c r="B41" s="301" t="str">
        <f>_xlfn.CONCAT(B40," ",C40," ",D40)</f>
        <v>Spain 2-1 Germany</v>
      </c>
      <c r="C41" s="302"/>
      <c r="D41" s="303"/>
      <c r="E41" s="67"/>
      <c r="F41" s="16" t="s">
        <v>33</v>
      </c>
      <c r="G41" s="275"/>
      <c r="H41" s="275"/>
      <c r="I41" s="275"/>
      <c r="K41" s="22" t="str">
        <f t="shared" si="0"/>
        <v/>
      </c>
    </row>
    <row r="42" spans="1:11" x14ac:dyDescent="0.3">
      <c r="A42" s="300"/>
      <c r="B42" s="301" t="s">
        <v>865</v>
      </c>
      <c r="C42" s="302"/>
      <c r="D42" s="303"/>
      <c r="E42" s="67"/>
      <c r="F42" s="16" t="s">
        <v>40</v>
      </c>
      <c r="G42" s="275"/>
      <c r="H42" s="275"/>
      <c r="I42" s="275"/>
      <c r="K42" s="22" t="str">
        <f t="shared" si="0"/>
        <v/>
      </c>
    </row>
    <row r="43" spans="1:11" x14ac:dyDescent="0.3">
      <c r="A43" s="304"/>
      <c r="B43" s="305" t="s">
        <v>1279</v>
      </c>
      <c r="C43" s="306"/>
      <c r="D43" s="307"/>
      <c r="E43" s="67"/>
      <c r="F43" s="57" t="s">
        <v>60</v>
      </c>
      <c r="G43" s="275"/>
      <c r="H43" s="275"/>
      <c r="I43" s="275"/>
      <c r="K43" s="22" t="str">
        <f t="shared" si="0"/>
        <v/>
      </c>
    </row>
    <row r="44" spans="1:11" x14ac:dyDescent="0.3">
      <c r="E44" s="67"/>
      <c r="K44" s="22" t="str">
        <f t="shared" si="0"/>
        <v/>
      </c>
    </row>
    <row r="45" spans="1:11" x14ac:dyDescent="0.3">
      <c r="E45" s="67"/>
      <c r="K45" s="22" t="str">
        <f t="shared" si="0"/>
        <v/>
      </c>
    </row>
    <row r="46" spans="1:11" x14ac:dyDescent="0.3">
      <c r="A46" s="296">
        <v>2024</v>
      </c>
      <c r="B46" s="297" t="s">
        <v>128</v>
      </c>
      <c r="C46" s="298" t="s">
        <v>141</v>
      </c>
      <c r="D46" s="299" t="s">
        <v>137</v>
      </c>
      <c r="E46" s="67"/>
      <c r="G46" s="31" t="s">
        <v>60</v>
      </c>
      <c r="H46" s="31" t="s">
        <v>138</v>
      </c>
      <c r="I46" s="31" t="s">
        <v>3</v>
      </c>
      <c r="J46" s="12">
        <v>366</v>
      </c>
      <c r="K46" s="22" t="str">
        <f t="shared" si="0"/>
        <v>[{order:"366",result:"Germany 2-0 Denmark",playerday:"Antonio Rüdiger",year:"2024", category:"EURO",prow:["DF","namehas_R","Played Euro 2024"], pcolumn: ["GER","DEN","Real Madrid"],ylink:"https://www.uefa.com/euro2024/match/2036197--germany-vs-denmark/"}],</v>
      </c>
    </row>
    <row r="47" spans="1:11" x14ac:dyDescent="0.3">
      <c r="A47" s="300"/>
      <c r="B47" s="301" t="str">
        <f>_xlfn.CONCAT(B46," ",C46," ",D46)</f>
        <v>Germany 2-0 Denmark</v>
      </c>
      <c r="C47" s="302"/>
      <c r="D47" s="303"/>
      <c r="E47" s="67"/>
      <c r="F47" s="16" t="s">
        <v>52</v>
      </c>
      <c r="G47" s="275"/>
      <c r="H47" s="275"/>
      <c r="I47" s="275"/>
      <c r="K47" s="22" t="str">
        <f t="shared" si="0"/>
        <v/>
      </c>
    </row>
    <row r="48" spans="1:11" x14ac:dyDescent="0.3">
      <c r="A48" s="300"/>
      <c r="B48" s="301" t="s">
        <v>864</v>
      </c>
      <c r="C48" s="302"/>
      <c r="D48" s="303"/>
      <c r="E48" s="67"/>
      <c r="F48" s="16" t="s">
        <v>1390</v>
      </c>
      <c r="G48" s="275"/>
      <c r="H48" s="275"/>
      <c r="I48" s="275"/>
      <c r="K48" s="22" t="str">
        <f t="shared" si="0"/>
        <v/>
      </c>
    </row>
    <row r="49" spans="1:11" x14ac:dyDescent="0.3">
      <c r="A49" s="304"/>
      <c r="B49" s="305" t="s">
        <v>1276</v>
      </c>
      <c r="C49" s="306"/>
      <c r="D49" s="307"/>
      <c r="E49" s="67"/>
      <c r="F49" s="57" t="s">
        <v>998</v>
      </c>
      <c r="G49" s="275"/>
      <c r="H49" s="275"/>
      <c r="I49" s="275"/>
      <c r="K49" s="22" t="str">
        <f t="shared" si="0"/>
        <v/>
      </c>
    </row>
    <row r="50" spans="1:11" x14ac:dyDescent="0.3">
      <c r="E50" s="67"/>
      <c r="K50" s="22" t="str">
        <f t="shared" si="0"/>
        <v/>
      </c>
    </row>
    <row r="51" spans="1:11" x14ac:dyDescent="0.3">
      <c r="E51" s="67"/>
      <c r="K51" s="22" t="str">
        <f t="shared" si="0"/>
        <v/>
      </c>
    </row>
    <row r="52" spans="1:11" x14ac:dyDescent="0.3">
      <c r="A52" s="296">
        <v>2024</v>
      </c>
      <c r="B52" s="297" t="s">
        <v>724</v>
      </c>
      <c r="C52" s="298" t="s">
        <v>116</v>
      </c>
      <c r="D52" s="299" t="s">
        <v>340</v>
      </c>
      <c r="E52" s="67"/>
      <c r="G52" s="31" t="s">
        <v>342</v>
      </c>
      <c r="H52" s="31" t="s">
        <v>296</v>
      </c>
      <c r="I52" s="31" t="s">
        <v>4</v>
      </c>
      <c r="J52" s="12">
        <v>210</v>
      </c>
      <c r="K52" s="22" t="str">
        <f t="shared" si="0"/>
        <v>[{order:"210",result:"Austria 1-2 Turkey",playerday:"Merih Demiral",year:"2024", category:"EURO",prow:["DL","CC","Played Euro 2024"], pcolumn: ["TUR","AUT","Juventus"],ylink:"https://www.uefa.com/euro2024/match/2036204--austria-vs-turkiye/"}],</v>
      </c>
    </row>
    <row r="53" spans="1:11" x14ac:dyDescent="0.3">
      <c r="A53" s="300"/>
      <c r="B53" s="301" t="str">
        <f>_xlfn.CONCAT(B52," ",C52," ",D52)</f>
        <v>Austria 1-2 Turkey</v>
      </c>
      <c r="C53" s="302"/>
      <c r="D53" s="303"/>
      <c r="E53" s="67"/>
      <c r="F53" s="16" t="s">
        <v>47</v>
      </c>
      <c r="G53" s="275"/>
      <c r="H53" s="275"/>
      <c r="I53" s="275"/>
      <c r="K53" s="22" t="str">
        <f t="shared" si="0"/>
        <v/>
      </c>
    </row>
    <row r="54" spans="1:11" x14ac:dyDescent="0.3">
      <c r="A54" s="300"/>
      <c r="B54" s="301" t="s">
        <v>1278</v>
      </c>
      <c r="C54" s="302"/>
      <c r="D54" s="303"/>
      <c r="E54" s="67"/>
      <c r="F54" s="16" t="s">
        <v>33</v>
      </c>
      <c r="G54" s="275"/>
      <c r="H54" s="275"/>
      <c r="I54" s="275"/>
      <c r="K54" s="22" t="str">
        <f t="shared" si="0"/>
        <v/>
      </c>
    </row>
    <row r="55" spans="1:11" x14ac:dyDescent="0.3">
      <c r="A55" s="304"/>
      <c r="B55" s="305" t="s">
        <v>1277</v>
      </c>
      <c r="C55" s="306"/>
      <c r="D55" s="307"/>
      <c r="E55" s="67"/>
      <c r="F55" s="57" t="s">
        <v>998</v>
      </c>
      <c r="G55" s="275"/>
      <c r="H55" s="275"/>
      <c r="I55" s="275"/>
      <c r="K55" s="22" t="str">
        <f t="shared" si="0"/>
        <v/>
      </c>
    </row>
    <row r="56" spans="1:11" x14ac:dyDescent="0.3">
      <c r="E56" s="67"/>
      <c r="K56" s="22" t="str">
        <f t="shared" si="0"/>
        <v/>
      </c>
    </row>
    <row r="57" spans="1:11" x14ac:dyDescent="0.3">
      <c r="E57" s="67"/>
      <c r="K57" s="22" t="str">
        <f t="shared" si="0"/>
        <v/>
      </c>
    </row>
    <row r="58" spans="1:11" x14ac:dyDescent="0.3">
      <c r="A58" s="296">
        <v>2024</v>
      </c>
      <c r="B58" s="297" t="s">
        <v>323</v>
      </c>
      <c r="C58" s="298" t="s">
        <v>66</v>
      </c>
      <c r="D58" s="299" t="s">
        <v>25</v>
      </c>
      <c r="E58" s="67"/>
      <c r="G58" s="31" t="s">
        <v>254</v>
      </c>
      <c r="H58" s="31" t="s">
        <v>43</v>
      </c>
      <c r="I58" s="31" t="s">
        <v>50</v>
      </c>
      <c r="J58" s="12">
        <v>209</v>
      </c>
      <c r="K58" s="22" t="str">
        <f t="shared" si="0"/>
        <v>[{order:"209",result:"Romania 0-3 Netherlands",playerday:"Donyell Malen",year:"2024", category:"EURO",prow:["CC","DL","Played Euro 2024"], pcolumn: ["ROU","NED","Borussia"],ylink:"https://www.uefa.com/euro2024/match/2036203--romania-vs-netherlands/"}],</v>
      </c>
    </row>
    <row r="59" spans="1:11" x14ac:dyDescent="0.3">
      <c r="A59" s="300"/>
      <c r="B59" s="301" t="str">
        <f>_xlfn.CONCAT(B58," ",C58," ",D58)</f>
        <v>Romania 0-3 Netherlands</v>
      </c>
      <c r="C59" s="302"/>
      <c r="D59" s="303"/>
      <c r="E59" s="67"/>
      <c r="F59" s="16" t="s">
        <v>33</v>
      </c>
      <c r="G59" s="275"/>
      <c r="H59" s="275"/>
      <c r="I59" s="275"/>
      <c r="K59" s="22" t="str">
        <f t="shared" si="0"/>
        <v/>
      </c>
    </row>
    <row r="60" spans="1:11" x14ac:dyDescent="0.3">
      <c r="A60" s="300"/>
      <c r="B60" s="301" t="s">
        <v>863</v>
      </c>
      <c r="C60" s="302"/>
      <c r="D60" s="303"/>
      <c r="E60" s="67"/>
      <c r="F60" s="16" t="s">
        <v>47</v>
      </c>
      <c r="G60" s="275"/>
      <c r="H60" s="275"/>
      <c r="I60" s="275"/>
      <c r="K60" s="22" t="str">
        <f t="shared" si="0"/>
        <v/>
      </c>
    </row>
    <row r="61" spans="1:11" x14ac:dyDescent="0.3">
      <c r="A61" s="304"/>
      <c r="B61" s="305" t="s">
        <v>1265</v>
      </c>
      <c r="C61" s="306"/>
      <c r="D61" s="307"/>
      <c r="E61" s="67"/>
      <c r="F61" s="57" t="s">
        <v>998</v>
      </c>
      <c r="G61" s="275"/>
      <c r="H61" s="275"/>
      <c r="I61" s="275"/>
      <c r="K61" s="22" t="str">
        <f t="shared" si="0"/>
        <v/>
      </c>
    </row>
    <row r="62" spans="1:11" x14ac:dyDescent="0.3">
      <c r="E62" s="67"/>
      <c r="K62" s="22" t="str">
        <f t="shared" si="0"/>
        <v/>
      </c>
    </row>
    <row r="63" spans="1:11" x14ac:dyDescent="0.3">
      <c r="E63" s="67"/>
      <c r="K63" s="22" t="str">
        <f t="shared" si="0"/>
        <v/>
      </c>
    </row>
    <row r="64" spans="1:11" x14ac:dyDescent="0.3">
      <c r="A64" s="296">
        <v>2024</v>
      </c>
      <c r="B64" s="297" t="s">
        <v>98</v>
      </c>
      <c r="C64" s="298" t="s">
        <v>83</v>
      </c>
      <c r="D64" s="299" t="s">
        <v>13</v>
      </c>
      <c r="E64" s="67"/>
      <c r="G64" s="31" t="s">
        <v>23</v>
      </c>
      <c r="H64" s="31" t="s">
        <v>144</v>
      </c>
      <c r="I64" s="31" t="s">
        <v>998</v>
      </c>
      <c r="J64" s="12">
        <v>208</v>
      </c>
      <c r="K64" s="22" t="str">
        <f t="shared" si="0"/>
        <v>[{order:"208",result:"France 1-0 Belgium",playerday:"Jan Vertonghen",year:"2024", category:"EURO",prow:["BEL","FRA","DF"], pcolumn: ["Tottenham","Played Euro 2021","Played Euro 2024"],ylink:"https://www.uefa.com/euro2024/match/2036202--france-vs-belgium/"}],</v>
      </c>
    </row>
    <row r="65" spans="1:11" x14ac:dyDescent="0.3">
      <c r="A65" s="300"/>
      <c r="B65" s="301" t="str">
        <f>_xlfn.CONCAT(B64," ",C64," ",D64)</f>
        <v>France 1-0 Belgium</v>
      </c>
      <c r="C65" s="302"/>
      <c r="D65" s="303"/>
      <c r="E65" s="67"/>
      <c r="F65" s="16" t="s">
        <v>76</v>
      </c>
      <c r="G65" s="275"/>
      <c r="H65" s="275"/>
      <c r="I65" s="275"/>
      <c r="K65" s="22" t="str">
        <f t="shared" si="0"/>
        <v/>
      </c>
    </row>
    <row r="66" spans="1:11" x14ac:dyDescent="0.3">
      <c r="A66" s="300"/>
      <c r="B66" s="301" t="s">
        <v>862</v>
      </c>
      <c r="C66" s="302"/>
      <c r="D66" s="303"/>
      <c r="E66" s="67"/>
      <c r="F66" s="16" t="s">
        <v>36</v>
      </c>
      <c r="G66" s="275"/>
      <c r="H66" s="275"/>
      <c r="I66" s="275"/>
      <c r="K66" s="22" t="str">
        <f t="shared" si="0"/>
        <v/>
      </c>
    </row>
    <row r="67" spans="1:11" x14ac:dyDescent="0.3">
      <c r="A67" s="304"/>
      <c r="B67" s="305" t="s">
        <v>1272</v>
      </c>
      <c r="C67" s="306"/>
      <c r="D67" s="307"/>
      <c r="E67" s="67"/>
      <c r="F67" s="57" t="s">
        <v>52</v>
      </c>
      <c r="G67" s="275"/>
      <c r="H67" s="275"/>
      <c r="I67" s="275"/>
      <c r="K67" s="22" t="str">
        <f t="shared" si="0"/>
        <v/>
      </c>
    </row>
    <row r="68" spans="1:11" x14ac:dyDescent="0.3">
      <c r="E68" s="67"/>
      <c r="K68" s="22" t="str">
        <f t="shared" ref="K68:K131" si="1">IF(A68&gt;0,"[{"&amp;"order:"&amp;CHAR(34)&amp;J68&amp;CHAR(34)&amp;",result:"&amp;CHAR(34)&amp;B69&amp;CHAR(34)&amp;",playerday:"&amp;CHAR(34)&amp;B71&amp;CHAR(34)&amp;",year:"&amp;CHAR(34)&amp;A68&amp;CHAR(34)&amp;", category:" &amp; CHAR(34) &amp;$A$1&amp;CHAR(34)&amp;",prow:["&amp;CHAR(34)&amp;F69&amp;CHAR(34)&amp;","&amp;CHAR(34)&amp;F70&amp;CHAR(34)&amp;","&amp;CHAR(34)&amp;F71&amp;CHAR(34)&amp;"], pcolumn: ["&amp;CHAR(34)&amp;G68&amp;CHAR(34)&amp;","&amp;CHAR(34)&amp;H68&amp;CHAR(34)&amp;","&amp;CHAR(34)&amp;I68&amp;CHAR(34)&amp;"]"&amp;",ylink:"&amp;CHAR(34)&amp;B70&amp;CHAR(34)&amp;"}"&amp;"],","")</f>
        <v/>
      </c>
    </row>
    <row r="69" spans="1:11" x14ac:dyDescent="0.3">
      <c r="E69" s="67"/>
      <c r="K69" s="22" t="str">
        <f t="shared" si="1"/>
        <v/>
      </c>
    </row>
    <row r="70" spans="1:11" x14ac:dyDescent="0.3">
      <c r="A70" s="296">
        <v>2024</v>
      </c>
      <c r="B70" s="297" t="s">
        <v>62</v>
      </c>
      <c r="C70" s="298" t="s">
        <v>129</v>
      </c>
      <c r="D70" s="299" t="s">
        <v>791</v>
      </c>
      <c r="E70" s="67"/>
      <c r="G70" s="31" t="s">
        <v>90</v>
      </c>
      <c r="H70" s="31" t="s">
        <v>20</v>
      </c>
      <c r="I70" s="31" t="s">
        <v>135</v>
      </c>
      <c r="J70" s="12">
        <v>207</v>
      </c>
      <c r="K70" s="22" t="str">
        <f t="shared" si="1"/>
        <v>[{order:"207",result:"Spain 4-1 Georgia",playerday:"Giorgi Mamardashvili",year:"2024", category:"EURO",prow:["PO","CC","ESP"], pcolumn: ["Athletic","Valencia","Napoli"],ylink:"https://www.uefa.com/euro2024/match/2036199--spain-vs-georgia/"}],</v>
      </c>
    </row>
    <row r="71" spans="1:11" x14ac:dyDescent="0.3">
      <c r="A71" s="300"/>
      <c r="B71" s="301" t="str">
        <f>_xlfn.CONCAT(B70," ",C70," ",D70)</f>
        <v>Spain 4-1 Georgia</v>
      </c>
      <c r="C71" s="302"/>
      <c r="D71" s="303"/>
      <c r="E71" s="67"/>
      <c r="F71" s="16" t="s">
        <v>38</v>
      </c>
      <c r="G71" s="275"/>
      <c r="H71" s="275"/>
      <c r="I71" s="275"/>
      <c r="K71" s="22" t="str">
        <f t="shared" si="1"/>
        <v/>
      </c>
    </row>
    <row r="72" spans="1:11" x14ac:dyDescent="0.3">
      <c r="A72" s="300"/>
      <c r="B72" s="301" t="s">
        <v>860</v>
      </c>
      <c r="C72" s="302"/>
      <c r="D72" s="303"/>
      <c r="E72" s="67"/>
      <c r="F72" s="16" t="s">
        <v>33</v>
      </c>
      <c r="G72" s="275"/>
      <c r="H72" s="275"/>
      <c r="I72" s="275"/>
      <c r="K72" s="22" t="str">
        <f t="shared" si="1"/>
        <v/>
      </c>
    </row>
    <row r="73" spans="1:11" x14ac:dyDescent="0.3">
      <c r="A73" s="304"/>
      <c r="B73" s="305" t="s">
        <v>1271</v>
      </c>
      <c r="C73" s="306"/>
      <c r="D73" s="307"/>
      <c r="E73" s="67"/>
      <c r="F73" s="57" t="s">
        <v>40</v>
      </c>
      <c r="G73" s="275"/>
      <c r="H73" s="275"/>
      <c r="I73" s="275"/>
      <c r="K73" s="22" t="str">
        <f t="shared" si="1"/>
        <v/>
      </c>
    </row>
    <row r="74" spans="1:11" x14ac:dyDescent="0.3">
      <c r="E74" s="67"/>
      <c r="K74" s="22" t="str">
        <f t="shared" si="1"/>
        <v/>
      </c>
    </row>
    <row r="75" spans="1:11" x14ac:dyDescent="0.3">
      <c r="E75" s="67"/>
      <c r="K75" s="22" t="str">
        <f t="shared" si="1"/>
        <v/>
      </c>
    </row>
    <row r="76" spans="1:11" x14ac:dyDescent="0.3">
      <c r="A76" s="296">
        <v>2024</v>
      </c>
      <c r="B76" s="297" t="s">
        <v>161</v>
      </c>
      <c r="C76" s="298" t="s">
        <v>141</v>
      </c>
      <c r="D76" s="299" t="s">
        <v>97</v>
      </c>
      <c r="E76" s="67"/>
      <c r="G76" s="31" t="s">
        <v>488</v>
      </c>
      <c r="H76" s="31" t="s">
        <v>4</v>
      </c>
      <c r="I76" s="31" t="s">
        <v>998</v>
      </c>
      <c r="J76" s="12">
        <v>565</v>
      </c>
      <c r="K76" s="22" t="str">
        <f t="shared" si="1"/>
        <v>[{order:"565",result:"Switzerland 2-0 Italy",playerday:"",year:"2024", category:"EURO",prow:["SUI","DL","CC"], pcolumn: ["Basel","Juventus","Played Euro 2024"],ylink:"https://www.uefa.com/euro2024/match/2036198--switzerland-vs-italy/"}],</v>
      </c>
    </row>
    <row r="77" spans="1:11" x14ac:dyDescent="0.3">
      <c r="A77" s="300"/>
      <c r="B77" s="301" t="str">
        <f>_xlfn.CONCAT(B76," ",C76," ",D76)</f>
        <v>Switzerland 2-0 Italy</v>
      </c>
      <c r="C77" s="302"/>
      <c r="D77" s="303"/>
      <c r="E77" s="67"/>
      <c r="F77" s="16" t="s">
        <v>160</v>
      </c>
      <c r="G77" s="275"/>
      <c r="H77" s="275"/>
      <c r="I77" s="275"/>
      <c r="K77" s="22" t="str">
        <f t="shared" si="1"/>
        <v/>
      </c>
    </row>
    <row r="78" spans="1:11" x14ac:dyDescent="0.3">
      <c r="A78" s="300"/>
      <c r="B78" s="301" t="s">
        <v>861</v>
      </c>
      <c r="C78" s="302"/>
      <c r="D78" s="303"/>
      <c r="E78" s="67"/>
      <c r="F78" s="16" t="s">
        <v>47</v>
      </c>
      <c r="G78" s="275"/>
      <c r="H78" s="275"/>
      <c r="I78" s="275"/>
      <c r="K78" s="22" t="str">
        <f t="shared" si="1"/>
        <v/>
      </c>
    </row>
    <row r="79" spans="1:11" x14ac:dyDescent="0.3">
      <c r="A79" s="304"/>
      <c r="B79" s="305"/>
      <c r="C79" s="306"/>
      <c r="D79" s="307"/>
      <c r="E79" s="67"/>
      <c r="F79" s="57" t="s">
        <v>33</v>
      </c>
      <c r="G79" s="275"/>
      <c r="H79" s="275"/>
      <c r="I79" s="275"/>
      <c r="K79" s="22" t="str">
        <f t="shared" si="1"/>
        <v/>
      </c>
    </row>
    <row r="80" spans="1:11" x14ac:dyDescent="0.3">
      <c r="E80" s="67"/>
      <c r="K80" s="22" t="str">
        <f t="shared" si="1"/>
        <v/>
      </c>
    </row>
    <row r="81" spans="1:11" x14ac:dyDescent="0.3">
      <c r="E81" s="67"/>
      <c r="K81" s="22" t="str">
        <f t="shared" si="1"/>
        <v/>
      </c>
    </row>
    <row r="82" spans="1:11" x14ac:dyDescent="0.3">
      <c r="A82" s="296">
        <v>2024</v>
      </c>
      <c r="B82" s="297" t="s">
        <v>62</v>
      </c>
      <c r="C82" s="298" t="s">
        <v>140</v>
      </c>
      <c r="D82" s="299" t="s">
        <v>95</v>
      </c>
      <c r="E82" s="67"/>
      <c r="G82" s="31" t="s">
        <v>40</v>
      </c>
      <c r="H82" s="31" t="s">
        <v>135</v>
      </c>
      <c r="I82" s="31" t="s">
        <v>1218</v>
      </c>
      <c r="J82" s="12">
        <v>206</v>
      </c>
      <c r="K82" s="22" t="str">
        <f t="shared" si="1"/>
        <v>[{order:"206",result:"Spain 3-0 Croatia",playerday:"Fabián Ruiz Peña",year:"2024", category:"EURO",prow:["Played Euro 2024","CC","ParisSG"], pcolumn: ["ESP","Napoli","startF"],ylink:"https://www.uefa.com/euro2024/match/2036163--spain-vs-croatia/"}],</v>
      </c>
    </row>
    <row r="83" spans="1:11" x14ac:dyDescent="0.3">
      <c r="A83" s="300"/>
      <c r="B83" s="301" t="str">
        <f>_xlfn.CONCAT(B82," ",C82," ",D82)</f>
        <v>Spain 3-0 Croatia</v>
      </c>
      <c r="C83" s="302"/>
      <c r="D83" s="303"/>
      <c r="E83" s="67"/>
      <c r="F83" s="16" t="s">
        <v>998</v>
      </c>
      <c r="G83" s="275"/>
      <c r="H83" s="275"/>
      <c r="I83" s="275"/>
      <c r="K83" s="22" t="str">
        <f t="shared" si="1"/>
        <v/>
      </c>
    </row>
    <row r="84" spans="1:11" x14ac:dyDescent="0.3">
      <c r="A84" s="300"/>
      <c r="B84" s="301" t="s">
        <v>859</v>
      </c>
      <c r="C84" s="302"/>
      <c r="D84" s="303"/>
      <c r="E84" s="67"/>
      <c r="F84" s="16" t="s">
        <v>33</v>
      </c>
      <c r="G84" s="275"/>
      <c r="H84" s="275"/>
      <c r="I84" s="275"/>
      <c r="K84" s="22" t="str">
        <f t="shared" si="1"/>
        <v/>
      </c>
    </row>
    <row r="85" spans="1:11" x14ac:dyDescent="0.3">
      <c r="A85" s="304"/>
      <c r="B85" s="305" t="s">
        <v>1266</v>
      </c>
      <c r="C85" s="306"/>
      <c r="D85" s="307"/>
      <c r="E85" s="67"/>
      <c r="F85" s="57" t="s">
        <v>112</v>
      </c>
      <c r="G85" s="275"/>
      <c r="H85" s="275"/>
      <c r="I85" s="275"/>
      <c r="K85" s="22" t="str">
        <f t="shared" si="1"/>
        <v/>
      </c>
    </row>
    <row r="86" spans="1:11" x14ac:dyDescent="0.3">
      <c r="E86" s="67"/>
      <c r="K86" s="22" t="str">
        <f t="shared" si="1"/>
        <v/>
      </c>
    </row>
    <row r="87" spans="1:11" x14ac:dyDescent="0.3">
      <c r="E87" s="67"/>
      <c r="K87" s="22" t="str">
        <f t="shared" si="1"/>
        <v/>
      </c>
    </row>
    <row r="88" spans="1:11" x14ac:dyDescent="0.3">
      <c r="A88" s="296">
        <v>2024</v>
      </c>
      <c r="B88" s="297" t="s">
        <v>128</v>
      </c>
      <c r="C88" s="298" t="s">
        <v>61</v>
      </c>
      <c r="D88" s="299" t="s">
        <v>483</v>
      </c>
      <c r="E88" s="67"/>
      <c r="G88" s="31" t="s">
        <v>60</v>
      </c>
      <c r="H88" s="31" t="s">
        <v>60</v>
      </c>
      <c r="I88" s="31" t="s">
        <v>60</v>
      </c>
      <c r="J88" s="12">
        <v>205</v>
      </c>
      <c r="K88" s="22" t="str">
        <f t="shared" si="1"/>
        <v>[{order:"205",result:"Germany 5-1 Scotland",playerday:"Jamal Musiala",year:"2024", category:"EURO",prow:["CC","DL","Played Euro 2024"], pcolumn: ["GER","GER","GER"],ylink:"https://www.uefa.com/euro2024/match/2036161--germany-vs-scotland/"}],</v>
      </c>
    </row>
    <row r="89" spans="1:11" x14ac:dyDescent="0.3">
      <c r="A89" s="300"/>
      <c r="B89" s="301" t="str">
        <f>_xlfn.CONCAT(B88," ",C88," ",D88)</f>
        <v>Germany 5-1 Scotland</v>
      </c>
      <c r="C89" s="302"/>
      <c r="D89" s="303"/>
      <c r="E89" s="67"/>
      <c r="F89" s="16" t="s">
        <v>33</v>
      </c>
      <c r="G89" s="275"/>
      <c r="H89" s="275"/>
      <c r="I89" s="275"/>
      <c r="K89" s="22" t="str">
        <f t="shared" si="1"/>
        <v/>
      </c>
    </row>
    <row r="90" spans="1:11" x14ac:dyDescent="0.3">
      <c r="A90" s="300"/>
      <c r="B90" s="301" t="s">
        <v>851</v>
      </c>
      <c r="C90" s="302"/>
      <c r="D90" s="303"/>
      <c r="E90" s="67"/>
      <c r="F90" s="16" t="s">
        <v>47</v>
      </c>
      <c r="G90" s="275"/>
      <c r="H90" s="275"/>
      <c r="I90" s="275"/>
      <c r="K90" s="22" t="str">
        <f t="shared" si="1"/>
        <v/>
      </c>
    </row>
    <row r="91" spans="1:11" x14ac:dyDescent="0.3">
      <c r="A91" s="304"/>
      <c r="B91" s="305" t="s">
        <v>1156</v>
      </c>
      <c r="C91" s="306"/>
      <c r="D91" s="307"/>
      <c r="E91" s="67"/>
      <c r="F91" s="57" t="s">
        <v>998</v>
      </c>
      <c r="G91" s="275"/>
      <c r="H91" s="275"/>
      <c r="I91" s="275"/>
      <c r="K91" s="22" t="str">
        <f t="shared" si="1"/>
        <v/>
      </c>
    </row>
    <row r="92" spans="1:11" x14ac:dyDescent="0.3">
      <c r="E92" s="67"/>
      <c r="K92" s="22" t="str">
        <f t="shared" si="1"/>
        <v/>
      </c>
    </row>
    <row r="93" spans="1:11" x14ac:dyDescent="0.3">
      <c r="E93" s="67"/>
      <c r="K93" s="22" t="str">
        <f t="shared" si="1"/>
        <v/>
      </c>
    </row>
    <row r="94" spans="1:11" x14ac:dyDescent="0.3">
      <c r="A94" s="296">
        <v>2024</v>
      </c>
      <c r="B94" s="297" t="s">
        <v>791</v>
      </c>
      <c r="C94" s="298" t="s">
        <v>141</v>
      </c>
      <c r="D94" s="299" t="s">
        <v>19</v>
      </c>
      <c r="E94" s="67"/>
      <c r="G94" s="31" t="s">
        <v>622</v>
      </c>
      <c r="H94" s="31" t="s">
        <v>135</v>
      </c>
      <c r="I94" s="31" t="s">
        <v>58</v>
      </c>
      <c r="J94" s="12">
        <v>203</v>
      </c>
      <c r="K94" s="22" t="str">
        <f t="shared" si="1"/>
        <v>[{order:"203",result:"Georgia 2-0 Portugal",playerday:"Khvicha Kvaratskhelia",year:"2024", category:"EURO",prow:["Played Euro 2024","PO","CC"], pcolumn: ["GEO","Napoli","POR"],ylink:"https://www.uefa.com/euro2024/match/2036196--georgia-vs-portugal/"}],</v>
      </c>
    </row>
    <row r="95" spans="1:11" x14ac:dyDescent="0.3">
      <c r="A95" s="300"/>
      <c r="B95" s="301" t="str">
        <f>_xlfn.CONCAT(B94," ",C94," ",D94)</f>
        <v>Georgia 2-0 Portugal</v>
      </c>
      <c r="C95" s="302"/>
      <c r="D95" s="303"/>
      <c r="E95" s="67"/>
      <c r="F95" s="16" t="s">
        <v>998</v>
      </c>
      <c r="G95" s="275"/>
      <c r="H95" s="275"/>
      <c r="I95" s="275"/>
      <c r="K95" s="22" t="str">
        <f t="shared" si="1"/>
        <v/>
      </c>
    </row>
    <row r="96" spans="1:11" x14ac:dyDescent="0.3">
      <c r="A96" s="300"/>
      <c r="B96" s="301" t="s">
        <v>850</v>
      </c>
      <c r="C96" s="302"/>
      <c r="D96" s="303"/>
      <c r="E96" s="67"/>
      <c r="F96" s="16" t="s">
        <v>38</v>
      </c>
      <c r="G96" s="275"/>
      <c r="H96" s="275"/>
      <c r="I96" s="275"/>
      <c r="K96" s="22" t="str">
        <f t="shared" si="1"/>
        <v/>
      </c>
    </row>
    <row r="97" spans="1:11" x14ac:dyDescent="0.3">
      <c r="A97" s="304"/>
      <c r="B97" s="305" t="s">
        <v>1199</v>
      </c>
      <c r="C97" s="306"/>
      <c r="D97" s="307"/>
      <c r="E97" s="67"/>
      <c r="F97" s="57" t="s">
        <v>33</v>
      </c>
      <c r="G97" s="275"/>
      <c r="H97" s="275"/>
      <c r="I97" s="275"/>
      <c r="K97" s="22" t="str">
        <f t="shared" si="1"/>
        <v/>
      </c>
    </row>
    <row r="98" spans="1:11" x14ac:dyDescent="0.3">
      <c r="E98" s="67"/>
      <c r="K98" s="22" t="str">
        <f t="shared" si="1"/>
        <v/>
      </c>
    </row>
    <row r="99" spans="1:11" x14ac:dyDescent="0.3">
      <c r="E99" s="67"/>
      <c r="K99" s="22" t="str">
        <f t="shared" si="1"/>
        <v/>
      </c>
    </row>
    <row r="100" spans="1:11" x14ac:dyDescent="0.3">
      <c r="A100" s="296">
        <v>2024</v>
      </c>
      <c r="B100" s="297" t="s">
        <v>753</v>
      </c>
      <c r="C100" s="298" t="s">
        <v>80</v>
      </c>
      <c r="D100" s="299" t="s">
        <v>13</v>
      </c>
      <c r="E100" s="67"/>
      <c r="G100" s="31" t="s">
        <v>78</v>
      </c>
      <c r="H100" s="31" t="s">
        <v>76</v>
      </c>
      <c r="I100" s="31" t="s">
        <v>1257</v>
      </c>
      <c r="J100" s="12">
        <v>204</v>
      </c>
      <c r="K100" s="22" t="str">
        <f t="shared" si="1"/>
        <v>[{order:"204",result:"Ukraine 0-0 Belgium",playerday:"Kevin De Bruyne",year:"2024", category:"EURO",prow:["Played Euro 2021","Played Euro 2024","CC"], pcolumn: ["UKR","BEL","startK"],ylink:"https://www.uefa.com/euro2024/match/2036193--ukraine-vs-belgium/"}],</v>
      </c>
    </row>
    <row r="101" spans="1:11" x14ac:dyDescent="0.3">
      <c r="A101" s="300"/>
      <c r="B101" s="301" t="str">
        <f>_xlfn.CONCAT(B100," ",C100," ",D100)</f>
        <v>Ukraine 0-0 Belgium</v>
      </c>
      <c r="C101" s="302"/>
      <c r="D101" s="303"/>
      <c r="E101" s="67"/>
      <c r="F101" s="16" t="s">
        <v>144</v>
      </c>
      <c r="G101" s="275"/>
      <c r="H101" s="275"/>
      <c r="I101" s="275"/>
      <c r="K101" s="22" t="str">
        <f t="shared" si="1"/>
        <v/>
      </c>
    </row>
    <row r="102" spans="1:11" x14ac:dyDescent="0.3">
      <c r="A102" s="300"/>
      <c r="B102" s="301" t="s">
        <v>852</v>
      </c>
      <c r="C102" s="302"/>
      <c r="D102" s="303"/>
      <c r="E102" s="67"/>
      <c r="F102" s="16" t="s">
        <v>998</v>
      </c>
      <c r="G102" s="275"/>
      <c r="H102" s="275"/>
      <c r="I102" s="275"/>
      <c r="K102" s="22" t="str">
        <f t="shared" si="1"/>
        <v/>
      </c>
    </row>
    <row r="103" spans="1:11" x14ac:dyDescent="0.3">
      <c r="A103" s="304"/>
      <c r="B103" s="305" t="s">
        <v>1229</v>
      </c>
      <c r="C103" s="306"/>
      <c r="D103" s="307"/>
      <c r="E103" s="67"/>
      <c r="F103" s="57" t="s">
        <v>33</v>
      </c>
      <c r="G103" s="275"/>
      <c r="H103" s="275"/>
      <c r="I103" s="275"/>
      <c r="K103" s="22" t="str">
        <f t="shared" si="1"/>
        <v/>
      </c>
    </row>
    <row r="104" spans="1:11" x14ac:dyDescent="0.3">
      <c r="E104" s="67"/>
      <c r="K104" s="22" t="str">
        <f t="shared" si="1"/>
        <v/>
      </c>
    </row>
    <row r="105" spans="1:11" x14ac:dyDescent="0.3">
      <c r="E105" s="67"/>
      <c r="K105" s="22" t="str">
        <f t="shared" si="1"/>
        <v/>
      </c>
    </row>
    <row r="106" spans="1:11" x14ac:dyDescent="0.3">
      <c r="A106" s="296">
        <v>2024</v>
      </c>
      <c r="B106" s="297" t="s">
        <v>0</v>
      </c>
      <c r="C106" s="298" t="s">
        <v>80</v>
      </c>
      <c r="D106" s="299" t="s">
        <v>539</v>
      </c>
      <c r="E106" s="67"/>
      <c r="G106" s="31" t="s">
        <v>32</v>
      </c>
      <c r="H106" s="31" t="s">
        <v>541</v>
      </c>
      <c r="I106" s="31" t="s">
        <v>53</v>
      </c>
      <c r="J106" s="12">
        <v>202</v>
      </c>
      <c r="K106" s="22" t="str">
        <f t="shared" si="1"/>
        <v>[{order:"202",result:"England 0-0 Slovenia",playerday:"Jordan Pickford",year:"2024", category:"EURO",prow:["DF","PO","Played Euro 2024"], pcolumn: ["Premier","SVN","ENG"],ylink:"https://www.uefa.com/euro2024/match/2036189--england-vs-slovenia/"}],</v>
      </c>
    </row>
    <row r="107" spans="1:11" x14ac:dyDescent="0.3">
      <c r="A107" s="300"/>
      <c r="B107" s="301" t="str">
        <f>_xlfn.CONCAT(B106," ",C106," ",D106)</f>
        <v>England 0-0 Slovenia</v>
      </c>
      <c r="C107" s="302"/>
      <c r="D107" s="303"/>
      <c r="E107" s="67"/>
      <c r="F107" s="16" t="s">
        <v>52</v>
      </c>
      <c r="G107" s="275"/>
      <c r="H107" s="275"/>
      <c r="I107" s="275"/>
      <c r="K107" s="22" t="str">
        <f t="shared" si="1"/>
        <v/>
      </c>
    </row>
    <row r="108" spans="1:11" x14ac:dyDescent="0.3">
      <c r="A108" s="300"/>
      <c r="B108" s="301" t="s">
        <v>857</v>
      </c>
      <c r="C108" s="302"/>
      <c r="D108" s="303"/>
      <c r="E108" s="67"/>
      <c r="F108" s="16" t="s">
        <v>38</v>
      </c>
      <c r="G108" s="275"/>
      <c r="H108" s="275"/>
      <c r="I108" s="275"/>
      <c r="K108" s="22" t="str">
        <f t="shared" si="1"/>
        <v/>
      </c>
    </row>
    <row r="109" spans="1:11" x14ac:dyDescent="0.3">
      <c r="A109" s="304"/>
      <c r="B109" s="305" t="s">
        <v>1270</v>
      </c>
      <c r="C109" s="306"/>
      <c r="D109" s="307"/>
      <c r="E109" s="67"/>
      <c r="F109" s="57" t="s">
        <v>998</v>
      </c>
      <c r="G109" s="275"/>
      <c r="H109" s="275"/>
      <c r="I109" s="275"/>
      <c r="K109" s="22" t="str">
        <f t="shared" si="1"/>
        <v/>
      </c>
    </row>
    <row r="110" spans="1:11" x14ac:dyDescent="0.3">
      <c r="E110" s="67"/>
      <c r="K110" s="22" t="str">
        <f t="shared" si="1"/>
        <v/>
      </c>
    </row>
    <row r="111" spans="1:11" x14ac:dyDescent="0.3">
      <c r="E111" s="67"/>
      <c r="K111" s="22" t="str">
        <f t="shared" si="1"/>
        <v/>
      </c>
    </row>
    <row r="112" spans="1:11" x14ac:dyDescent="0.3">
      <c r="A112" s="296">
        <v>2024</v>
      </c>
      <c r="B112" s="297" t="s">
        <v>95</v>
      </c>
      <c r="C112" s="298" t="s">
        <v>85</v>
      </c>
      <c r="D112" s="299" t="s">
        <v>97</v>
      </c>
      <c r="E112" s="67"/>
      <c r="G112" s="31" t="s">
        <v>64</v>
      </c>
      <c r="H112" s="31" t="s">
        <v>77</v>
      </c>
      <c r="I112" s="31" t="s">
        <v>3</v>
      </c>
      <c r="J112" s="12">
        <v>201</v>
      </c>
      <c r="K112" s="22" t="str">
        <f t="shared" si="1"/>
        <v>[{order:"201",result:"Croatia 1-1 Italy",playerday:"Luka Modrić",year:"2024", category:"EURO",prow:["Played Euro 2021","Played Euro 2024","startL"], pcolumn: ["CRO","ITA","Real Madrid"],ylink:"https://www.uefa.com/euro2024/match/2036188--croatia-vs-italy/"}],</v>
      </c>
    </row>
    <row r="113" spans="1:11" x14ac:dyDescent="0.3">
      <c r="A113" s="300"/>
      <c r="B113" s="301" t="str">
        <f>_xlfn.CONCAT(B112," ",C112," ",D112)</f>
        <v>Croatia 1-1 Italy</v>
      </c>
      <c r="C113" s="302"/>
      <c r="D113" s="303"/>
      <c r="E113" s="67"/>
      <c r="F113" s="16" t="s">
        <v>144</v>
      </c>
      <c r="G113" s="275"/>
      <c r="H113" s="275"/>
      <c r="I113" s="275"/>
      <c r="K113" s="22" t="str">
        <f t="shared" si="1"/>
        <v/>
      </c>
    </row>
    <row r="114" spans="1:11" x14ac:dyDescent="0.3">
      <c r="A114" s="300"/>
      <c r="B114" s="301" t="s">
        <v>853</v>
      </c>
      <c r="C114" s="302"/>
      <c r="D114" s="303"/>
      <c r="E114" s="67"/>
      <c r="F114" s="16" t="s">
        <v>998</v>
      </c>
      <c r="G114" s="275"/>
      <c r="H114" s="275"/>
      <c r="I114" s="275"/>
      <c r="K114" s="22" t="str">
        <f t="shared" si="1"/>
        <v/>
      </c>
    </row>
    <row r="115" spans="1:11" x14ac:dyDescent="0.3">
      <c r="A115" s="304"/>
      <c r="B115" s="305" t="s">
        <v>1030</v>
      </c>
      <c r="C115" s="306"/>
      <c r="D115" s="307"/>
      <c r="E115" s="67"/>
      <c r="F115" s="57" t="s">
        <v>1200</v>
      </c>
      <c r="G115" s="275"/>
      <c r="H115" s="275"/>
      <c r="I115" s="275"/>
      <c r="K115" s="22" t="str">
        <f t="shared" si="1"/>
        <v/>
      </c>
    </row>
    <row r="116" spans="1:11" x14ac:dyDescent="0.3">
      <c r="E116" s="67"/>
      <c r="K116" s="22" t="str">
        <f t="shared" si="1"/>
        <v/>
      </c>
    </row>
    <row r="117" spans="1:11" x14ac:dyDescent="0.3">
      <c r="E117" s="67"/>
      <c r="K117" s="22" t="str">
        <f t="shared" si="1"/>
        <v/>
      </c>
    </row>
    <row r="118" spans="1:11" x14ac:dyDescent="0.3">
      <c r="A118" s="296">
        <v>2024</v>
      </c>
      <c r="B118" s="297" t="s">
        <v>161</v>
      </c>
      <c r="C118" s="298" t="s">
        <v>85</v>
      </c>
      <c r="D118" s="299" t="s">
        <v>128</v>
      </c>
      <c r="E118" s="67"/>
      <c r="G118" s="31" t="s">
        <v>160</v>
      </c>
      <c r="H118" s="31" t="s">
        <v>60</v>
      </c>
      <c r="I118" s="31" t="s">
        <v>482</v>
      </c>
      <c r="J118" s="12">
        <v>200</v>
      </c>
      <c r="K118" s="22" t="str">
        <f t="shared" si="1"/>
        <v>[{order:"200",result:"Switzerland 1-1 Germany",playerday:"Niclas Füllkrug",year:"2024", category:"EURO",prow:["DF","DL","CC"], pcolumn: ["SUI","GER","SCO"],ylink:"https://www.uefa.com/euro2024/match/2036185--switzerland-vs-germany/"}],</v>
      </c>
    </row>
    <row r="119" spans="1:11" x14ac:dyDescent="0.3">
      <c r="A119" s="300"/>
      <c r="B119" s="301" t="str">
        <f>_xlfn.CONCAT(B118," ",C118," ",D118)</f>
        <v>Switzerland 1-1 Germany</v>
      </c>
      <c r="C119" s="302"/>
      <c r="D119" s="303"/>
      <c r="E119" s="67"/>
      <c r="F119" s="16" t="s">
        <v>52</v>
      </c>
      <c r="G119" s="275"/>
      <c r="H119" s="275"/>
      <c r="I119" s="275"/>
      <c r="K119" s="22" t="str">
        <f t="shared" si="1"/>
        <v/>
      </c>
    </row>
    <row r="120" spans="1:11" x14ac:dyDescent="0.3">
      <c r="A120" s="300"/>
      <c r="B120" s="301" t="s">
        <v>854</v>
      </c>
      <c r="C120" s="302"/>
      <c r="D120" s="303"/>
      <c r="E120" s="67"/>
      <c r="F120" s="16" t="s">
        <v>47</v>
      </c>
      <c r="G120" s="275"/>
      <c r="H120" s="275"/>
      <c r="I120" s="275"/>
      <c r="K120" s="22" t="str">
        <f t="shared" si="1"/>
        <v/>
      </c>
    </row>
    <row r="121" spans="1:11" x14ac:dyDescent="0.3">
      <c r="A121" s="304"/>
      <c r="B121" s="305" t="s">
        <v>1069</v>
      </c>
      <c r="C121" s="306"/>
      <c r="D121" s="307"/>
      <c r="E121" s="67"/>
      <c r="F121" s="57" t="s">
        <v>33</v>
      </c>
      <c r="G121" s="275"/>
      <c r="H121" s="275"/>
      <c r="I121" s="275"/>
      <c r="K121" s="22" t="str">
        <f t="shared" si="1"/>
        <v/>
      </c>
    </row>
    <row r="122" spans="1:11" x14ac:dyDescent="0.3">
      <c r="E122" s="67"/>
      <c r="K122" s="22" t="str">
        <f t="shared" si="1"/>
        <v/>
      </c>
    </row>
    <row r="123" spans="1:11" x14ac:dyDescent="0.3">
      <c r="E123" s="67"/>
      <c r="K123" s="22" t="str">
        <f t="shared" si="1"/>
        <v/>
      </c>
    </row>
    <row r="124" spans="1:11" x14ac:dyDescent="0.3">
      <c r="A124" s="296">
        <v>2024</v>
      </c>
      <c r="B124" s="297" t="s">
        <v>340</v>
      </c>
      <c r="C124" s="298" t="s">
        <v>66</v>
      </c>
      <c r="D124" s="299" t="s">
        <v>19</v>
      </c>
      <c r="E124" s="67"/>
      <c r="G124" s="31" t="s">
        <v>110</v>
      </c>
      <c r="H124" s="31" t="s">
        <v>51</v>
      </c>
      <c r="I124" s="31" t="s">
        <v>58</v>
      </c>
      <c r="J124" s="12">
        <v>199</v>
      </c>
      <c r="K124" s="22" t="str">
        <f t="shared" si="1"/>
        <v>[{order:"199",result:"Turkey 0-3 Portugal",playerday:"Bruno Fernandes",year:"2024", category:"EURO",prow:["PO","DL","CC"], pcolumn: ["Galatasaray","Porto","POR"],ylink:"https://www.uefa.com/euro2024/match/2036183--turkiye-vs-portugal/"}],</v>
      </c>
    </row>
    <row r="125" spans="1:11" x14ac:dyDescent="0.3">
      <c r="A125" s="300"/>
      <c r="B125" s="301" t="str">
        <f>_xlfn.CONCAT(B124," ",C124," ",D124)</f>
        <v>Turkey 0-3 Portugal</v>
      </c>
      <c r="C125" s="302"/>
      <c r="D125" s="303"/>
      <c r="E125" s="67"/>
      <c r="F125" s="16" t="s">
        <v>38</v>
      </c>
      <c r="G125" s="275"/>
      <c r="H125" s="275"/>
      <c r="I125" s="275"/>
      <c r="K125" s="22" t="str">
        <f t="shared" si="1"/>
        <v/>
      </c>
    </row>
    <row r="126" spans="1:11" x14ac:dyDescent="0.3">
      <c r="A126" s="300"/>
      <c r="B126" s="301" t="s">
        <v>856</v>
      </c>
      <c r="C126" s="302"/>
      <c r="D126" s="303"/>
      <c r="E126" s="67"/>
      <c r="F126" s="16" t="s">
        <v>47</v>
      </c>
      <c r="G126" s="275"/>
      <c r="H126" s="275"/>
      <c r="I126" s="275"/>
      <c r="K126" s="22" t="str">
        <f t="shared" si="1"/>
        <v/>
      </c>
    </row>
    <row r="127" spans="1:11" x14ac:dyDescent="0.3">
      <c r="A127" s="304"/>
      <c r="B127" s="305" t="s">
        <v>953</v>
      </c>
      <c r="C127" s="306"/>
      <c r="D127" s="307"/>
      <c r="E127" s="67"/>
      <c r="F127" s="57" t="s">
        <v>33</v>
      </c>
      <c r="G127" s="275"/>
      <c r="H127" s="275"/>
      <c r="I127" s="275"/>
      <c r="K127" s="22" t="str">
        <f t="shared" si="1"/>
        <v/>
      </c>
    </row>
    <row r="128" spans="1:11" x14ac:dyDescent="0.3">
      <c r="E128" s="67"/>
      <c r="K128" s="22" t="str">
        <f t="shared" si="1"/>
        <v/>
      </c>
    </row>
    <row r="129" spans="1:11" x14ac:dyDescent="0.3">
      <c r="E129" s="67"/>
      <c r="K129" s="22" t="str">
        <f t="shared" si="1"/>
        <v/>
      </c>
    </row>
    <row r="130" spans="1:11" x14ac:dyDescent="0.3">
      <c r="A130" s="296">
        <v>2024</v>
      </c>
      <c r="B130" s="297" t="s">
        <v>25</v>
      </c>
      <c r="C130" s="298" t="s">
        <v>80</v>
      </c>
      <c r="D130" s="299" t="s">
        <v>98</v>
      </c>
      <c r="E130" s="67"/>
      <c r="G130" s="31" t="s">
        <v>43</v>
      </c>
      <c r="H130" s="31" t="s">
        <v>36</v>
      </c>
      <c r="I130" s="31" t="s">
        <v>992</v>
      </c>
      <c r="J130" s="12">
        <v>198</v>
      </c>
      <c r="K130" s="22" t="str">
        <f t="shared" si="1"/>
        <v>[{order:"198",result:"Netherlands 0-0 France",playerday:"N'Golo Kanté",year:"2024", category:"EURO",prow:["Played Euro 2024","Played Euro 2021","Chelsea"], pcolumn: ["NED","FRA","startN"],ylink:"https://www.uefa.com/euro2024/match/2036180--netherlands-vs-france/"}],</v>
      </c>
    </row>
    <row r="131" spans="1:11" x14ac:dyDescent="0.3">
      <c r="A131" s="300"/>
      <c r="B131" s="301" t="str">
        <f>_xlfn.CONCAT(B130," ",C130," ",D130)</f>
        <v>Netherlands 0-0 France</v>
      </c>
      <c r="C131" s="302"/>
      <c r="D131" s="303"/>
      <c r="E131" s="67"/>
      <c r="F131" s="16" t="s">
        <v>998</v>
      </c>
      <c r="G131" s="275"/>
      <c r="H131" s="275"/>
      <c r="I131" s="275"/>
      <c r="K131" s="22" t="str">
        <f t="shared" si="1"/>
        <v/>
      </c>
    </row>
    <row r="132" spans="1:11" x14ac:dyDescent="0.3">
      <c r="A132" s="300"/>
      <c r="B132" s="301" t="s">
        <v>858</v>
      </c>
      <c r="C132" s="302"/>
      <c r="D132" s="303"/>
      <c r="E132" s="67"/>
      <c r="F132" s="16" t="s">
        <v>144</v>
      </c>
      <c r="G132" s="275"/>
      <c r="H132" s="275"/>
      <c r="I132" s="275"/>
      <c r="K132" s="22" t="str">
        <f t="shared" ref="K132:K195" si="2">IF(A132&gt;0,"[{"&amp;"order:"&amp;CHAR(34)&amp;J132&amp;CHAR(34)&amp;",result:"&amp;CHAR(34)&amp;B133&amp;CHAR(34)&amp;",playerday:"&amp;CHAR(34)&amp;B135&amp;CHAR(34)&amp;",year:"&amp;CHAR(34)&amp;A132&amp;CHAR(34)&amp;", category:" &amp; CHAR(34) &amp;$A$1&amp;CHAR(34)&amp;",prow:["&amp;CHAR(34)&amp;F133&amp;CHAR(34)&amp;","&amp;CHAR(34)&amp;F134&amp;CHAR(34)&amp;","&amp;CHAR(34)&amp;F135&amp;CHAR(34)&amp;"], pcolumn: ["&amp;CHAR(34)&amp;G132&amp;CHAR(34)&amp;","&amp;CHAR(34)&amp;H132&amp;CHAR(34)&amp;","&amp;CHAR(34)&amp;I132&amp;CHAR(34)&amp;"]"&amp;",ylink:"&amp;CHAR(34)&amp;B134&amp;CHAR(34)&amp;"}"&amp;"],","")</f>
        <v/>
      </c>
    </row>
    <row r="133" spans="1:11" x14ac:dyDescent="0.3">
      <c r="A133" s="304"/>
      <c r="B133" s="305" t="s">
        <v>1267</v>
      </c>
      <c r="C133" s="306"/>
      <c r="D133" s="307"/>
      <c r="E133" s="67"/>
      <c r="F133" s="57" t="s">
        <v>5</v>
      </c>
      <c r="G133" s="275"/>
      <c r="H133" s="275"/>
      <c r="I133" s="275"/>
      <c r="K133" s="22" t="str">
        <f t="shared" si="2"/>
        <v/>
      </c>
    </row>
    <row r="134" spans="1:11" x14ac:dyDescent="0.3">
      <c r="E134" s="67"/>
      <c r="K134" s="22" t="str">
        <f t="shared" si="2"/>
        <v/>
      </c>
    </row>
    <row r="135" spans="1:11" x14ac:dyDescent="0.3">
      <c r="E135" s="67"/>
      <c r="K135" s="22" t="str">
        <f t="shared" si="2"/>
        <v/>
      </c>
    </row>
    <row r="136" spans="1:11" x14ac:dyDescent="0.3">
      <c r="A136" s="296">
        <v>2024</v>
      </c>
      <c r="B136" s="297" t="s">
        <v>137</v>
      </c>
      <c r="C136" s="298" t="s">
        <v>85</v>
      </c>
      <c r="D136" s="299" t="s">
        <v>0</v>
      </c>
      <c r="E136" s="67"/>
      <c r="G136" s="31" t="s">
        <v>138</v>
      </c>
      <c r="H136" s="31" t="s">
        <v>53</v>
      </c>
      <c r="I136" s="31" t="s">
        <v>998</v>
      </c>
      <c r="J136" s="12">
        <v>197</v>
      </c>
      <c r="K136" s="22" t="str">
        <f t="shared" si="2"/>
        <v>[{order:"197",result:"Denmark 1-1 England",playerday:"Harry Kane",year:"2024", category:"EURO",prow:["DL","CC","Tottenham"], pcolumn: ["DEN","ENG","Played Euro 2024"],ylink:"https://www.uefa.com/euro2024/match/2036178--denmark-vs-england/"}],</v>
      </c>
    </row>
    <row r="137" spans="1:11" x14ac:dyDescent="0.3">
      <c r="A137" s="300"/>
      <c r="B137" s="301" t="str">
        <f>_xlfn.CONCAT(B136," ",C136," ",D136)</f>
        <v>Denmark 1-1 England</v>
      </c>
      <c r="C137" s="302"/>
      <c r="D137" s="303"/>
      <c r="E137" s="67"/>
      <c r="F137" s="16" t="s">
        <v>47</v>
      </c>
      <c r="G137" s="275"/>
      <c r="H137" s="275"/>
      <c r="I137" s="275"/>
      <c r="K137" s="22" t="str">
        <f t="shared" si="2"/>
        <v/>
      </c>
    </row>
    <row r="138" spans="1:11" x14ac:dyDescent="0.3">
      <c r="A138" s="300"/>
      <c r="B138" s="301" t="s">
        <v>855</v>
      </c>
      <c r="C138" s="302"/>
      <c r="D138" s="303"/>
      <c r="E138" s="67"/>
      <c r="F138" s="16" t="s">
        <v>33</v>
      </c>
      <c r="G138" s="275"/>
      <c r="H138" s="275"/>
      <c r="I138" s="275"/>
      <c r="K138" s="22" t="str">
        <f t="shared" si="2"/>
        <v/>
      </c>
    </row>
    <row r="139" spans="1:11" x14ac:dyDescent="0.3">
      <c r="A139" s="304"/>
      <c r="B139" s="305" t="s">
        <v>1152</v>
      </c>
      <c r="C139" s="306"/>
      <c r="D139" s="307"/>
      <c r="E139" s="67"/>
      <c r="F139" s="57" t="s">
        <v>23</v>
      </c>
      <c r="G139" s="275"/>
      <c r="H139" s="275"/>
      <c r="I139" s="275"/>
      <c r="K139" s="22" t="str">
        <f t="shared" si="2"/>
        <v/>
      </c>
    </row>
    <row r="140" spans="1:11" x14ac:dyDescent="0.3">
      <c r="E140" s="67"/>
      <c r="K140" s="22" t="str">
        <f t="shared" si="2"/>
        <v/>
      </c>
    </row>
    <row r="141" spans="1:11" x14ac:dyDescent="0.3">
      <c r="E141" s="67"/>
      <c r="K141" s="22" t="str">
        <f t="shared" si="2"/>
        <v/>
      </c>
    </row>
    <row r="142" spans="1:11" x14ac:dyDescent="0.3">
      <c r="A142" s="296">
        <v>2024</v>
      </c>
      <c r="B142" s="297" t="s">
        <v>95</v>
      </c>
      <c r="C142" s="298" t="s">
        <v>120</v>
      </c>
      <c r="D142" s="299" t="s">
        <v>846</v>
      </c>
      <c r="E142" s="67"/>
      <c r="G142" s="31" t="s">
        <v>64</v>
      </c>
      <c r="H142" s="31" t="s">
        <v>847</v>
      </c>
      <c r="I142" s="31" t="s">
        <v>488</v>
      </c>
      <c r="J142" s="12">
        <v>196</v>
      </c>
      <c r="K142" s="22" t="str">
        <f t="shared" si="2"/>
        <v>[{order:"196",result:"Croatia 2-2 Albania",playerday:"Jürgen Gjasula",year:"2024", category:"EURO",prow:["DL","DF","Played Euro 2024"], pcolumn: ["CRO","ALB","Basel"],ylink:"https://www.uefa.com/euro2024/match/2036176--croatia-vs-albania/"}],</v>
      </c>
    </row>
    <row r="143" spans="1:11" x14ac:dyDescent="0.3">
      <c r="A143" s="300"/>
      <c r="B143" s="301" t="str">
        <f>_xlfn.CONCAT(B142," ",C142," ",D142)</f>
        <v>Croatia 2-2 Albania</v>
      </c>
      <c r="C143" s="302"/>
      <c r="D143" s="303"/>
      <c r="E143" s="67"/>
      <c r="F143" s="16" t="s">
        <v>47</v>
      </c>
      <c r="G143" s="275"/>
      <c r="H143" s="275"/>
      <c r="I143" s="275"/>
      <c r="K143" s="22" t="str">
        <f t="shared" si="2"/>
        <v/>
      </c>
    </row>
    <row r="144" spans="1:11" x14ac:dyDescent="0.3">
      <c r="A144" s="300"/>
      <c r="B144" s="301" t="s">
        <v>848</v>
      </c>
      <c r="C144" s="302"/>
      <c r="D144" s="303"/>
      <c r="E144" s="67"/>
      <c r="F144" s="16" t="s">
        <v>52</v>
      </c>
      <c r="G144" s="275"/>
      <c r="H144" s="275"/>
      <c r="I144" s="275"/>
      <c r="K144" s="22" t="str">
        <f t="shared" si="2"/>
        <v/>
      </c>
    </row>
    <row r="145" spans="1:11" x14ac:dyDescent="0.3">
      <c r="A145" s="304"/>
      <c r="B145" s="305" t="s">
        <v>1268</v>
      </c>
      <c r="C145" s="306"/>
      <c r="D145" s="307"/>
      <c r="E145" s="67"/>
      <c r="F145" s="57" t="s">
        <v>998</v>
      </c>
      <c r="G145" s="275"/>
      <c r="H145" s="275"/>
      <c r="I145" s="275"/>
      <c r="K145" s="22" t="str">
        <f t="shared" si="2"/>
        <v/>
      </c>
    </row>
    <row r="146" spans="1:11" x14ac:dyDescent="0.3">
      <c r="E146" s="67"/>
      <c r="K146" s="22" t="str">
        <f t="shared" si="2"/>
        <v/>
      </c>
    </row>
    <row r="147" spans="1:11" x14ac:dyDescent="0.3">
      <c r="E147" s="67"/>
      <c r="K147" s="22" t="str">
        <f t="shared" si="2"/>
        <v/>
      </c>
    </row>
    <row r="148" spans="1:11" x14ac:dyDescent="0.3">
      <c r="A148" s="296">
        <v>2024</v>
      </c>
      <c r="B148" s="297" t="s">
        <v>340</v>
      </c>
      <c r="C148" s="298" t="s">
        <v>122</v>
      </c>
      <c r="D148" s="299" t="s">
        <v>791</v>
      </c>
      <c r="E148" s="67"/>
      <c r="G148" s="31" t="s">
        <v>342</v>
      </c>
      <c r="H148" s="31" t="s">
        <v>622</v>
      </c>
      <c r="I148" s="31" t="s">
        <v>3</v>
      </c>
      <c r="J148" s="12">
        <v>195</v>
      </c>
      <c r="K148" s="22" t="str">
        <f t="shared" si="2"/>
        <v>[{order:"195",result:"Turkey 3-1 Georgia",playerday:"Arda Güler",year:"2024", category:"EURO",prow:["DL","Played Euro 2024","CC"], pcolumn: ["TUR","GEO","Real Madrid"],ylink:"https://www.uefa.com/euro2024/match/2036171--turkiye-vs-georgia/"}],</v>
      </c>
    </row>
    <row r="149" spans="1:11" x14ac:dyDescent="0.3">
      <c r="A149" s="300"/>
      <c r="B149" s="301" t="str">
        <f>_xlfn.CONCAT(B148," ",C148," ",D148)</f>
        <v>Turkey 3-1 Georgia</v>
      </c>
      <c r="C149" s="302"/>
      <c r="D149" s="303"/>
      <c r="E149" s="67"/>
      <c r="F149" s="16" t="s">
        <v>47</v>
      </c>
      <c r="G149" s="275"/>
      <c r="H149" s="275"/>
      <c r="I149" s="275"/>
      <c r="K149" s="22" t="str">
        <f t="shared" si="2"/>
        <v/>
      </c>
    </row>
    <row r="150" spans="1:11" x14ac:dyDescent="0.3">
      <c r="A150" s="300"/>
      <c r="B150" s="301" t="s">
        <v>849</v>
      </c>
      <c r="C150" s="302"/>
      <c r="D150" s="303"/>
      <c r="E150" s="67"/>
      <c r="F150" s="57" t="s">
        <v>998</v>
      </c>
      <c r="G150" s="275"/>
      <c r="H150" s="275"/>
      <c r="I150" s="275"/>
      <c r="K150" s="22" t="str">
        <f t="shared" si="2"/>
        <v/>
      </c>
    </row>
    <row r="151" spans="1:11" x14ac:dyDescent="0.3">
      <c r="A151" s="304"/>
      <c r="B151" s="305" t="s">
        <v>1269</v>
      </c>
      <c r="C151" s="306"/>
      <c r="D151" s="307"/>
      <c r="E151" s="67"/>
      <c r="F151" s="57" t="s">
        <v>33</v>
      </c>
      <c r="G151" s="275"/>
      <c r="H151" s="275"/>
      <c r="I151" s="275"/>
      <c r="K151" s="22" t="str">
        <f t="shared" si="2"/>
        <v/>
      </c>
    </row>
    <row r="152" spans="1:11" x14ac:dyDescent="0.3">
      <c r="E152" s="67"/>
      <c r="K152" s="22" t="str">
        <f t="shared" si="2"/>
        <v/>
      </c>
    </row>
    <row r="153" spans="1:11" x14ac:dyDescent="0.3">
      <c r="E153" s="67"/>
      <c r="K153" s="22" t="str">
        <f t="shared" si="2"/>
        <v/>
      </c>
    </row>
    <row r="154" spans="1:11" x14ac:dyDescent="0.3">
      <c r="A154" s="296">
        <v>2024</v>
      </c>
      <c r="B154" s="297" t="s">
        <v>13</v>
      </c>
      <c r="C154" s="298" t="s">
        <v>152</v>
      </c>
      <c r="D154" s="299" t="s">
        <v>844</v>
      </c>
      <c r="E154" s="67"/>
      <c r="G154" s="31" t="s">
        <v>1220</v>
      </c>
      <c r="H154" s="31" t="s">
        <v>76</v>
      </c>
      <c r="I154" s="31" t="s">
        <v>843</v>
      </c>
      <c r="J154" s="12">
        <v>194</v>
      </c>
      <c r="K154" s="22" t="str">
        <f t="shared" si="2"/>
        <v>[{order:"194",result:"Belgium 0-1 Slovakia",playerday:"Stanislav Lobotka",year:"2024", category:"EURO",prow:["CC","Played Euro 2024","Napoli"], pcolumn: ["startS","BEL","SVK"],ylink:"https://www.uefa.com/euro2024/match/2036169--belgium-vs-slovakia/"}],</v>
      </c>
    </row>
    <row r="155" spans="1:11" x14ac:dyDescent="0.3">
      <c r="A155" s="300"/>
      <c r="B155" s="301" t="str">
        <f>_xlfn.CONCAT(B154," ",C154," ",D154)</f>
        <v>Belgium 0-1 Slovakia</v>
      </c>
      <c r="C155" s="302"/>
      <c r="D155" s="303"/>
      <c r="E155" s="67"/>
      <c r="F155" s="16" t="s">
        <v>33</v>
      </c>
      <c r="G155" s="275"/>
      <c r="H155" s="275"/>
      <c r="I155" s="275"/>
      <c r="K155" s="22" t="str">
        <f>IF(A155&gt;0,"[{"&amp;"order:"&amp;CHAR(34)&amp;J155&amp;CHAR(34)&amp;",result:"&amp;CHAR(34)&amp;B156&amp;CHAR(34)&amp;",playerday:"&amp;CHAR(34)&amp;B158&amp;CHAR(34)&amp;",year:"&amp;CHAR(34)&amp;A155&amp;CHAR(34)&amp;", category:" &amp; CHAR(34) &amp;$A$1&amp;CHAR(34)&amp;",prow:["&amp;CHAR(34)&amp;F156&amp;CHAR(34)&amp;","&amp;CHAR(34)&amp;F157&amp;CHAR(34)&amp;","&amp;CHAR(34)&amp;F158&amp;CHAR(34)&amp;"], pcolumn: ["&amp;CHAR(34)&amp;G155&amp;CHAR(34)&amp;","&amp;CHAR(34)&amp;H155&amp;CHAR(34)&amp;","&amp;CHAR(34)&amp;I155&amp;CHAR(34)&amp;"]"&amp;",ylink:"&amp;CHAR(34)&amp;B157&amp;CHAR(34)&amp;"}"&amp;"],","")</f>
        <v/>
      </c>
    </row>
    <row r="156" spans="1:11" x14ac:dyDescent="0.3">
      <c r="A156" s="300"/>
      <c r="B156" s="301" t="s">
        <v>845</v>
      </c>
      <c r="C156" s="302"/>
      <c r="D156" s="303"/>
      <c r="E156" s="67"/>
      <c r="F156" s="16" t="s">
        <v>998</v>
      </c>
      <c r="G156" s="275"/>
      <c r="H156" s="275"/>
      <c r="I156" s="275"/>
      <c r="K156" s="22" t="str">
        <f>IF(A156&gt;0,"[{"&amp;"order:"&amp;CHAR(34)&amp;J156&amp;CHAR(34)&amp;",result:"&amp;CHAR(34)&amp;B157&amp;CHAR(34)&amp;",playerday:"&amp;CHAR(34)&amp;B159&amp;CHAR(34)&amp;",year:"&amp;CHAR(34)&amp;A156&amp;CHAR(34)&amp;", category:" &amp; CHAR(34) &amp;$A$1&amp;CHAR(34)&amp;",prow:["&amp;CHAR(34)&amp;F157&amp;CHAR(34)&amp;","&amp;CHAR(34)&amp;F158&amp;CHAR(34)&amp;","&amp;CHAR(34)&amp;F159&amp;CHAR(34)&amp;"], pcolumn: ["&amp;CHAR(34)&amp;G156&amp;CHAR(34)&amp;","&amp;CHAR(34)&amp;H156&amp;CHAR(34)&amp;","&amp;CHAR(34)&amp;I156&amp;CHAR(34)&amp;"]"&amp;",ylink:"&amp;CHAR(34)&amp;B158&amp;CHAR(34)&amp;"}"&amp;"],","")</f>
        <v/>
      </c>
    </row>
    <row r="157" spans="1:11" x14ac:dyDescent="0.3">
      <c r="A157" s="304"/>
      <c r="B157" s="305" t="s">
        <v>1280</v>
      </c>
      <c r="C157" s="306"/>
      <c r="D157" s="307"/>
      <c r="E157" s="67"/>
      <c r="F157" s="57" t="s">
        <v>135</v>
      </c>
      <c r="G157" s="275"/>
      <c r="H157" s="275"/>
      <c r="I157" s="275"/>
      <c r="K157" s="22" t="str">
        <f>IF(A157&gt;0,"[{"&amp;"order:"&amp;CHAR(34)&amp;J157&amp;CHAR(34)&amp;",result:"&amp;CHAR(34)&amp;B158&amp;CHAR(34)&amp;",playerday:"&amp;CHAR(34)&amp;B160&amp;CHAR(34)&amp;",year:"&amp;CHAR(34)&amp;A157&amp;CHAR(34)&amp;", category:" &amp; CHAR(34) &amp;$A$1&amp;CHAR(34)&amp;",prow:["&amp;CHAR(34)&amp;F158&amp;CHAR(34)&amp;","&amp;CHAR(34)&amp;F159&amp;CHAR(34)&amp;","&amp;CHAR(34)&amp;F160&amp;CHAR(34)&amp;"], pcolumn: ["&amp;CHAR(34)&amp;G157&amp;CHAR(34)&amp;","&amp;CHAR(34)&amp;H157&amp;CHAR(34)&amp;","&amp;CHAR(34)&amp;I157&amp;CHAR(34)&amp;"]"&amp;",ylink:"&amp;CHAR(34)&amp;B159&amp;CHAR(34)&amp;"}"&amp;"],","")</f>
        <v/>
      </c>
    </row>
    <row r="158" spans="1:11" x14ac:dyDescent="0.3">
      <c r="E158" s="67"/>
      <c r="K158" s="22" t="str">
        <f t="shared" si="2"/>
        <v/>
      </c>
    </row>
    <row r="159" spans="1:11" x14ac:dyDescent="0.3">
      <c r="E159" s="67"/>
      <c r="K159" s="22" t="str">
        <f t="shared" si="2"/>
        <v/>
      </c>
    </row>
    <row r="160" spans="1:11" x14ac:dyDescent="0.3">
      <c r="E160" s="67"/>
      <c r="K160" s="22" t="str">
        <f t="shared" si="2"/>
        <v/>
      </c>
    </row>
    <row r="161" spans="1:11" x14ac:dyDescent="0.3">
      <c r="E161" s="67"/>
      <c r="K161" s="22" t="str">
        <f t="shared" si="2"/>
        <v/>
      </c>
    </row>
    <row r="162" spans="1:11" x14ac:dyDescent="0.3">
      <c r="E162" s="67"/>
      <c r="K162" s="22" t="str">
        <f t="shared" si="2"/>
        <v/>
      </c>
    </row>
    <row r="163" spans="1:11" x14ac:dyDescent="0.3">
      <c r="E163" s="67"/>
      <c r="K163" s="22" t="str">
        <f t="shared" si="2"/>
        <v/>
      </c>
    </row>
    <row r="164" spans="1:11" x14ac:dyDescent="0.3">
      <c r="E164" s="67"/>
      <c r="K164" s="22" t="str">
        <f t="shared" si="2"/>
        <v/>
      </c>
    </row>
    <row r="165" spans="1:11" x14ac:dyDescent="0.3">
      <c r="E165" s="67"/>
      <c r="K165" s="22" t="str">
        <f t="shared" si="2"/>
        <v/>
      </c>
    </row>
    <row r="166" spans="1:11" x14ac:dyDescent="0.3">
      <c r="E166" s="67"/>
      <c r="K166" s="22" t="str">
        <f t="shared" si="2"/>
        <v/>
      </c>
    </row>
    <row r="167" spans="1:11" x14ac:dyDescent="0.3">
      <c r="A167" s="196">
        <v>2021</v>
      </c>
      <c r="B167" s="197" t="s">
        <v>97</v>
      </c>
      <c r="C167" s="198" t="s">
        <v>85</v>
      </c>
      <c r="D167" s="199" t="s">
        <v>0</v>
      </c>
      <c r="E167" s="67"/>
      <c r="G167" s="14" t="s">
        <v>77</v>
      </c>
      <c r="H167" s="14" t="s">
        <v>53</v>
      </c>
      <c r="I167" s="14" t="s">
        <v>8</v>
      </c>
      <c r="J167" s="12">
        <v>53</v>
      </c>
      <c r="K167" s="22" t="str">
        <f t="shared" si="2"/>
        <v>[{order:"53",result:"Italy 1-1 England",playerday:"Jorginho",year:"2021", category:"EURO",prow:["Played Euro 2021","Chelsea","PO"], pcolumn: ["ITA","ENG","Arsenal"],ylink:"https://www.youtube.com/watch?v=QwvV06FvXbg"}],</v>
      </c>
    </row>
    <row r="168" spans="1:11" x14ac:dyDescent="0.3">
      <c r="A168" s="200"/>
      <c r="B168" s="201" t="str">
        <f>_xlfn.CONCAT(B167," ",C167," ",D167)</f>
        <v>Italy 1-1 England</v>
      </c>
      <c r="C168" s="202"/>
      <c r="D168" s="203"/>
      <c r="E168" s="67"/>
      <c r="F168" s="16" t="s">
        <v>144</v>
      </c>
      <c r="G168" s="195"/>
      <c r="H168" s="195"/>
      <c r="I168" s="195"/>
      <c r="K168" s="22" t="str">
        <f t="shared" si="2"/>
        <v/>
      </c>
    </row>
    <row r="169" spans="1:11" x14ac:dyDescent="0.3">
      <c r="A169" s="200"/>
      <c r="B169" s="201" t="s">
        <v>223</v>
      </c>
      <c r="C169" s="202"/>
      <c r="D169" s="203"/>
      <c r="E169" s="67"/>
      <c r="F169" s="16" t="s">
        <v>5</v>
      </c>
      <c r="G169" s="195"/>
      <c r="H169" s="195"/>
      <c r="I169" s="195"/>
      <c r="K169" s="22" t="str">
        <f t="shared" si="2"/>
        <v/>
      </c>
    </row>
    <row r="170" spans="1:11" x14ac:dyDescent="0.3">
      <c r="A170" s="204"/>
      <c r="B170" s="205" t="s">
        <v>1281</v>
      </c>
      <c r="C170" s="206"/>
      <c r="D170" s="207"/>
      <c r="E170" s="67"/>
      <c r="F170" s="16" t="s">
        <v>38</v>
      </c>
      <c r="G170" s="195"/>
      <c r="H170" s="195"/>
      <c r="I170" s="195"/>
      <c r="K170" s="22" t="str">
        <f t="shared" si="2"/>
        <v/>
      </c>
    </row>
    <row r="171" spans="1:11" x14ac:dyDescent="0.3">
      <c r="A171" s="67"/>
      <c r="E171" s="67"/>
      <c r="G171" s="67"/>
      <c r="H171" s="67"/>
      <c r="I171" s="67"/>
      <c r="K171" s="22" t="str">
        <f t="shared" si="2"/>
        <v/>
      </c>
    </row>
    <row r="172" spans="1:11" x14ac:dyDescent="0.3">
      <c r="A172" s="67"/>
      <c r="E172" s="67"/>
      <c r="G172" s="67"/>
      <c r="H172" s="67"/>
      <c r="I172" s="67"/>
      <c r="K172" s="22" t="str">
        <f t="shared" si="2"/>
        <v/>
      </c>
    </row>
    <row r="173" spans="1:11" x14ac:dyDescent="0.3">
      <c r="A173" s="196">
        <v>2021</v>
      </c>
      <c r="B173" s="197" t="s">
        <v>98</v>
      </c>
      <c r="C173" s="198" t="s">
        <v>124</v>
      </c>
      <c r="D173" s="199" t="s">
        <v>161</v>
      </c>
      <c r="E173" s="67"/>
      <c r="G173" s="14" t="s">
        <v>36</v>
      </c>
      <c r="H173" s="14" t="s">
        <v>160</v>
      </c>
      <c r="I173" s="14" t="s">
        <v>126</v>
      </c>
      <c r="J173" s="12">
        <v>50</v>
      </c>
      <c r="K173" s="22" t="str">
        <f t="shared" si="2"/>
        <v>[{order:"50",result:"France 3-3 Switzerland",playerday:"Haris Seferović",year:"2021", category:"EURO",prow:["Played Euro 2021","PO","DL"], pcolumn: ["FRA","SUI","Benfica"],ylink:"https://www.youtube.com/watch?v=Q0LtvQEx_UA"}],</v>
      </c>
    </row>
    <row r="174" spans="1:11" x14ac:dyDescent="0.3">
      <c r="A174" s="200"/>
      <c r="B174" s="201" t="str">
        <f>_xlfn.CONCAT(B173," ",C173," ",D173)</f>
        <v>France 3-3 Switzerland</v>
      </c>
      <c r="C174" s="202"/>
      <c r="D174" s="203"/>
      <c r="E174" s="67"/>
      <c r="F174" s="16" t="s">
        <v>144</v>
      </c>
      <c r="G174" s="195"/>
      <c r="H174" s="195"/>
      <c r="I174" s="195"/>
      <c r="K174" s="22" t="str">
        <f t="shared" si="2"/>
        <v/>
      </c>
    </row>
    <row r="175" spans="1:11" x14ac:dyDescent="0.3">
      <c r="A175" s="200"/>
      <c r="B175" s="201" t="s">
        <v>350</v>
      </c>
      <c r="C175" s="202"/>
      <c r="D175" s="203"/>
      <c r="E175" s="67"/>
      <c r="F175" s="16" t="s">
        <v>38</v>
      </c>
      <c r="G175" s="195"/>
      <c r="H175" s="195"/>
      <c r="I175" s="195"/>
      <c r="K175" s="22" t="str">
        <f t="shared" si="2"/>
        <v/>
      </c>
    </row>
    <row r="176" spans="1:11" x14ac:dyDescent="0.3">
      <c r="A176" s="204"/>
      <c r="B176" s="205" t="s">
        <v>1282</v>
      </c>
      <c r="C176" s="206"/>
      <c r="D176" s="207"/>
      <c r="E176" s="67"/>
      <c r="F176" s="16" t="s">
        <v>47</v>
      </c>
      <c r="G176" s="195"/>
      <c r="H176" s="195"/>
      <c r="I176" s="195"/>
      <c r="K176" s="22" t="str">
        <f t="shared" si="2"/>
        <v/>
      </c>
    </row>
    <row r="177" spans="1:11" x14ac:dyDescent="0.3">
      <c r="A177" s="67"/>
      <c r="E177" s="67"/>
      <c r="G177" s="67"/>
      <c r="H177" s="67"/>
      <c r="I177" s="67"/>
      <c r="K177" s="22" t="str">
        <f t="shared" si="2"/>
        <v/>
      </c>
    </row>
    <row r="178" spans="1:11" x14ac:dyDescent="0.3">
      <c r="A178" s="67"/>
      <c r="E178" s="67"/>
      <c r="G178" s="67"/>
      <c r="H178" s="67"/>
      <c r="I178" s="67"/>
      <c r="K178" s="22" t="str">
        <f t="shared" si="2"/>
        <v/>
      </c>
    </row>
    <row r="179" spans="1:11" x14ac:dyDescent="0.3">
      <c r="A179" s="196">
        <v>2021</v>
      </c>
      <c r="B179" s="197" t="s">
        <v>483</v>
      </c>
      <c r="C179" s="198" t="s">
        <v>444</v>
      </c>
      <c r="D179" s="199" t="s">
        <v>341</v>
      </c>
      <c r="E179" s="67"/>
      <c r="G179" s="14" t="s">
        <v>74</v>
      </c>
      <c r="H179" s="14" t="s">
        <v>247</v>
      </c>
      <c r="I179" s="14" t="s">
        <v>109</v>
      </c>
      <c r="J179" s="12">
        <v>448</v>
      </c>
      <c r="K179" s="22" t="str">
        <f t="shared" si="2"/>
        <v>[{order:"448",result:"Scotland 0-2 Czech Rep",playerday:"Patrik Schick",year:"2021", category:"EURO",prow:["Played Euro 2021","namehas_K","DL"], pcolumn: ["Roma","CZE","Leverkusen"],ylink:"https://www.youtube.com/watch?v=WY1cfGoycyY"}],</v>
      </c>
    </row>
    <row r="180" spans="1:11" x14ac:dyDescent="0.3">
      <c r="A180" s="200"/>
      <c r="B180" s="201" t="str">
        <f>_xlfn.CONCAT(B179," ",C179," ",D179)</f>
        <v>Scotland 0-2 Czech Rep</v>
      </c>
      <c r="C180" s="202"/>
      <c r="D180" s="203"/>
      <c r="E180" s="67"/>
      <c r="F180" s="16" t="s">
        <v>144</v>
      </c>
      <c r="G180" s="195"/>
      <c r="H180" s="195"/>
      <c r="I180" s="195"/>
      <c r="K180" s="22" t="str">
        <f t="shared" si="2"/>
        <v/>
      </c>
    </row>
    <row r="181" spans="1:11" x14ac:dyDescent="0.3">
      <c r="A181" s="200"/>
      <c r="B181" s="201" t="s">
        <v>525</v>
      </c>
      <c r="C181" s="202"/>
      <c r="D181" s="203"/>
      <c r="E181" s="67"/>
      <c r="F181" s="16" t="s">
        <v>1389</v>
      </c>
      <c r="G181" s="195"/>
      <c r="H181" s="195"/>
      <c r="I181" s="195"/>
      <c r="K181" s="22" t="str">
        <f t="shared" si="2"/>
        <v/>
      </c>
    </row>
    <row r="182" spans="1:11" x14ac:dyDescent="0.3">
      <c r="A182" s="204"/>
      <c r="B182" s="205" t="s">
        <v>1283</v>
      </c>
      <c r="C182" s="206"/>
      <c r="D182" s="207"/>
      <c r="E182" s="67"/>
      <c r="F182" s="16" t="s">
        <v>47</v>
      </c>
      <c r="G182" s="195"/>
      <c r="H182" s="195"/>
      <c r="I182" s="195"/>
      <c r="K182" s="22" t="str">
        <f t="shared" si="2"/>
        <v/>
      </c>
    </row>
    <row r="183" spans="1:11" x14ac:dyDescent="0.3">
      <c r="A183" s="67"/>
      <c r="E183" s="67"/>
      <c r="G183" s="67"/>
      <c r="H183" s="67"/>
      <c r="I183" s="67"/>
      <c r="K183" s="22" t="str">
        <f t="shared" si="2"/>
        <v/>
      </c>
    </row>
    <row r="184" spans="1:11" x14ac:dyDescent="0.3">
      <c r="A184" s="67"/>
      <c r="E184" s="67"/>
      <c r="G184" s="67"/>
      <c r="H184" s="67"/>
      <c r="I184" s="67"/>
      <c r="K184" s="22" t="str">
        <f t="shared" si="2"/>
        <v/>
      </c>
    </row>
    <row r="185" spans="1:11" x14ac:dyDescent="0.3">
      <c r="E185" s="67"/>
      <c r="K185" s="22" t="str">
        <f t="shared" si="2"/>
        <v/>
      </c>
    </row>
    <row r="186" spans="1:11" x14ac:dyDescent="0.3">
      <c r="E186" s="67"/>
      <c r="K186" s="22" t="str">
        <f t="shared" si="2"/>
        <v/>
      </c>
    </row>
    <row r="187" spans="1:11" x14ac:dyDescent="0.3">
      <c r="E187" s="67"/>
      <c r="K187" s="22" t="str">
        <f t="shared" si="2"/>
        <v/>
      </c>
    </row>
    <row r="188" spans="1:11" x14ac:dyDescent="0.3">
      <c r="A188" s="30" t="s">
        <v>1005</v>
      </c>
      <c r="E188" s="67"/>
      <c r="K188" s="22"/>
    </row>
    <row r="189" spans="1:11" x14ac:dyDescent="0.3">
      <c r="E189" s="67"/>
      <c r="K189" s="22" t="str">
        <f t="shared" si="2"/>
        <v/>
      </c>
    </row>
    <row r="190" spans="1:11" x14ac:dyDescent="0.3">
      <c r="E190" s="67"/>
      <c r="K190" s="22" t="str">
        <f t="shared" si="2"/>
        <v/>
      </c>
    </row>
    <row r="191" spans="1:11" x14ac:dyDescent="0.3">
      <c r="A191" s="496">
        <v>2016</v>
      </c>
      <c r="B191" s="497" t="s">
        <v>98</v>
      </c>
      <c r="C191" s="498" t="s">
        <v>118</v>
      </c>
      <c r="D191" s="499" t="s">
        <v>323</v>
      </c>
      <c r="E191" s="67"/>
      <c r="G191" s="14" t="s">
        <v>36</v>
      </c>
      <c r="H191" s="14" t="s">
        <v>254</v>
      </c>
      <c r="I191" s="14" t="s">
        <v>88</v>
      </c>
      <c r="J191" s="12">
        <v>291</v>
      </c>
      <c r="K191" s="22" t="str">
        <f t="shared" si="2"/>
        <v>[{order:"291",result:"France 2-1 Romania",playerday:"Dimitri Payet",year:"2016", category:"EURO",prow:["CC","CC","CC"], pcolumn: ["FRA","ROU","Played Euro 2016"],ylink:"https://www.youtube.com/watch?v=efYXt5MddAE"}],</v>
      </c>
    </row>
    <row r="192" spans="1:11" x14ac:dyDescent="0.3">
      <c r="A192" s="500"/>
      <c r="B192" s="501" t="str">
        <f>_xlfn.CONCAT(B191," ",C191," ",D191)</f>
        <v>France 2-1 Romania</v>
      </c>
      <c r="C192" s="502"/>
      <c r="D192" s="503"/>
      <c r="E192" s="67"/>
      <c r="F192" s="16" t="s">
        <v>33</v>
      </c>
      <c r="G192" s="508"/>
      <c r="H192" s="508"/>
      <c r="I192" s="508"/>
      <c r="K192" s="22" t="str">
        <f t="shared" si="2"/>
        <v/>
      </c>
    </row>
    <row r="193" spans="1:11" x14ac:dyDescent="0.3">
      <c r="A193" s="500"/>
      <c r="B193" s="501" t="s">
        <v>842</v>
      </c>
      <c r="C193" s="502"/>
      <c r="D193" s="503"/>
      <c r="E193" s="67"/>
      <c r="F193" s="16" t="s">
        <v>33</v>
      </c>
      <c r="G193" s="508"/>
      <c r="H193" s="508"/>
      <c r="I193" s="508"/>
      <c r="K193" s="22" t="str">
        <f t="shared" si="2"/>
        <v/>
      </c>
    </row>
    <row r="194" spans="1:11" x14ac:dyDescent="0.3">
      <c r="A194" s="504"/>
      <c r="B194" s="505" t="s">
        <v>985</v>
      </c>
      <c r="C194" s="506"/>
      <c r="D194" s="507"/>
      <c r="E194" s="67"/>
      <c r="F194" s="16" t="s">
        <v>33</v>
      </c>
      <c r="G194" s="508"/>
      <c r="H194" s="508"/>
      <c r="I194" s="508"/>
      <c r="K194" s="22" t="str">
        <f t="shared" si="2"/>
        <v/>
      </c>
    </row>
    <row r="195" spans="1:11" x14ac:dyDescent="0.3">
      <c r="A195" s="67"/>
      <c r="E195" s="67"/>
      <c r="K195" s="22" t="str">
        <f t="shared" si="2"/>
        <v/>
      </c>
    </row>
    <row r="196" spans="1:11" x14ac:dyDescent="0.3">
      <c r="A196" s="67"/>
      <c r="E196" s="67"/>
      <c r="K196" s="22" t="str">
        <f t="shared" ref="K196:K271" si="3">IF(A196&gt;0,"[{"&amp;"order:"&amp;CHAR(34)&amp;J196&amp;CHAR(34)&amp;",result:"&amp;CHAR(34)&amp;B197&amp;CHAR(34)&amp;",playerday:"&amp;CHAR(34)&amp;B199&amp;CHAR(34)&amp;",year:"&amp;CHAR(34)&amp;A196&amp;CHAR(34)&amp;", category:" &amp; CHAR(34) &amp;$A$1&amp;CHAR(34)&amp;",prow:["&amp;CHAR(34)&amp;F197&amp;CHAR(34)&amp;","&amp;CHAR(34)&amp;F198&amp;CHAR(34)&amp;","&amp;CHAR(34)&amp;F199&amp;CHAR(34)&amp;"], pcolumn: ["&amp;CHAR(34)&amp;G196&amp;CHAR(34)&amp;","&amp;CHAR(34)&amp;H196&amp;CHAR(34)&amp;","&amp;CHAR(34)&amp;I196&amp;CHAR(34)&amp;"]"&amp;",ylink:"&amp;CHAR(34)&amp;B198&amp;CHAR(34)&amp;"}"&amp;"],","")</f>
        <v/>
      </c>
    </row>
    <row r="197" spans="1:11" x14ac:dyDescent="0.3">
      <c r="A197" s="496">
        <v>2016</v>
      </c>
      <c r="B197" s="497" t="s">
        <v>0</v>
      </c>
      <c r="C197" s="498" t="s">
        <v>118</v>
      </c>
      <c r="D197" s="499" t="s">
        <v>148</v>
      </c>
      <c r="E197" s="67"/>
      <c r="G197" s="14" t="s">
        <v>53</v>
      </c>
      <c r="H197" s="14" t="s">
        <v>149</v>
      </c>
      <c r="I197" s="14" t="s">
        <v>5</v>
      </c>
      <c r="J197" s="12">
        <v>244</v>
      </c>
      <c r="K197" s="22" t="str">
        <f t="shared" si="3"/>
        <v>[{order:"244",result:"England 2-1 Wales",playerday:"Daniel Sturridge",year:"2016", category:"EURO",prow:["Liverpool","Played Euro 2016","DL"], pcolumn: ["ENG","WAL","Chelsea"],ylink:"https://www.youtube.com/shorts/BwhKAIpAcwU"}],</v>
      </c>
    </row>
    <row r="198" spans="1:11" x14ac:dyDescent="0.3">
      <c r="A198" s="500"/>
      <c r="B198" s="501" t="str">
        <f>_xlfn.CONCAT(B197," ",C197," ",D197)</f>
        <v>England 2-1 Wales</v>
      </c>
      <c r="C198" s="502"/>
      <c r="D198" s="503"/>
      <c r="E198" s="67"/>
      <c r="F198" s="16" t="s">
        <v>9</v>
      </c>
      <c r="G198" s="508"/>
      <c r="H198" s="508"/>
      <c r="I198" s="508"/>
      <c r="K198" s="22" t="str">
        <f t="shared" si="3"/>
        <v/>
      </c>
    </row>
    <row r="199" spans="1:11" x14ac:dyDescent="0.3">
      <c r="A199" s="500"/>
      <c r="B199" s="501" t="s">
        <v>836</v>
      </c>
      <c r="C199" s="502"/>
      <c r="D199" s="503"/>
      <c r="E199" s="67"/>
      <c r="F199" s="16" t="s">
        <v>88</v>
      </c>
      <c r="G199" s="508"/>
      <c r="H199" s="508"/>
      <c r="I199" s="508"/>
      <c r="K199" s="22" t="str">
        <f t="shared" si="3"/>
        <v/>
      </c>
    </row>
    <row r="200" spans="1:11" x14ac:dyDescent="0.3">
      <c r="A200" s="504"/>
      <c r="B200" s="505" t="s">
        <v>1004</v>
      </c>
      <c r="C200" s="506"/>
      <c r="D200" s="507"/>
      <c r="E200" s="67"/>
      <c r="F200" s="16" t="s">
        <v>47</v>
      </c>
      <c r="G200" s="508"/>
      <c r="H200" s="508"/>
      <c r="I200" s="508"/>
      <c r="K200" s="22" t="str">
        <f t="shared" si="3"/>
        <v/>
      </c>
    </row>
    <row r="201" spans="1:11" x14ac:dyDescent="0.3">
      <c r="A201" s="67"/>
      <c r="E201" s="67"/>
      <c r="K201" s="22" t="str">
        <f t="shared" si="3"/>
        <v/>
      </c>
    </row>
    <row r="202" spans="1:11" x14ac:dyDescent="0.3">
      <c r="A202" s="67"/>
      <c r="E202" s="67"/>
      <c r="K202" s="22" t="str">
        <f t="shared" si="3"/>
        <v/>
      </c>
    </row>
    <row r="203" spans="1:11" x14ac:dyDescent="0.3">
      <c r="A203" s="496">
        <v>2016</v>
      </c>
      <c r="B203" s="497" t="s">
        <v>128</v>
      </c>
      <c r="C203" s="498" t="s">
        <v>141</v>
      </c>
      <c r="D203" s="499" t="s">
        <v>753</v>
      </c>
      <c r="E203" s="67"/>
      <c r="G203" s="14" t="s">
        <v>60</v>
      </c>
      <c r="H203" s="14" t="s">
        <v>78</v>
      </c>
      <c r="I203" s="14" t="s">
        <v>63</v>
      </c>
      <c r="J203" s="12">
        <v>288</v>
      </c>
      <c r="K203" s="22" t="str">
        <f t="shared" si="3"/>
        <v>[{order:"288",result:"Germany 2-0 Ukraine",playerday:"Bastian Schweinsteiger",year:"2016", category:"EURO",prow:["CC","Played Euro 2016","Played Euro 2012"], pcolumn: ["GER","UKR","Played WC 2014"],ylink:"https://www.youtube.com/watch?v=bkGR1VPXPqM"}],</v>
      </c>
    </row>
    <row r="204" spans="1:11" x14ac:dyDescent="0.3">
      <c r="A204" s="500"/>
      <c r="B204" s="501" t="str">
        <f>_xlfn.CONCAT(B203," ",C203," ",D203)</f>
        <v>Germany 2-0 Ukraine</v>
      </c>
      <c r="C204" s="502"/>
      <c r="D204" s="503"/>
      <c r="E204" s="67"/>
      <c r="F204" s="16" t="s">
        <v>33</v>
      </c>
      <c r="G204" s="508"/>
      <c r="H204" s="508"/>
      <c r="I204" s="508"/>
      <c r="K204" s="22" t="str">
        <f t="shared" si="3"/>
        <v/>
      </c>
    </row>
    <row r="205" spans="1:11" x14ac:dyDescent="0.3">
      <c r="A205" s="500"/>
      <c r="B205" s="501" t="s">
        <v>754</v>
      </c>
      <c r="C205" s="502"/>
      <c r="D205" s="503"/>
      <c r="E205" s="67"/>
      <c r="F205" s="16" t="s">
        <v>88</v>
      </c>
      <c r="G205" s="508"/>
      <c r="H205" s="508"/>
      <c r="I205" s="508"/>
      <c r="K205" s="22" t="str">
        <f t="shared" si="3"/>
        <v/>
      </c>
    </row>
    <row r="206" spans="1:11" x14ac:dyDescent="0.3">
      <c r="A206" s="504"/>
      <c r="B206" s="505" t="s">
        <v>986</v>
      </c>
      <c r="C206" s="506"/>
      <c r="D206" s="507"/>
      <c r="E206" s="67"/>
      <c r="F206" s="16" t="s">
        <v>93</v>
      </c>
      <c r="G206" s="508"/>
      <c r="H206" s="508"/>
      <c r="I206" s="508"/>
      <c r="K206" s="22" t="str">
        <f t="shared" si="3"/>
        <v/>
      </c>
    </row>
    <row r="207" spans="1:11" x14ac:dyDescent="0.3">
      <c r="A207" s="67"/>
      <c r="E207" s="67"/>
      <c r="K207" s="22" t="str">
        <f t="shared" si="3"/>
        <v/>
      </c>
    </row>
    <row r="208" spans="1:11" x14ac:dyDescent="0.3">
      <c r="E208" s="67"/>
      <c r="K208" s="22" t="str">
        <f t="shared" si="3"/>
        <v/>
      </c>
    </row>
    <row r="209" spans="1:11" x14ac:dyDescent="0.3">
      <c r="A209" s="496">
        <v>2016</v>
      </c>
      <c r="B209" s="497" t="s">
        <v>19</v>
      </c>
      <c r="C209" s="498" t="s">
        <v>83</v>
      </c>
      <c r="D209" s="499" t="s">
        <v>98</v>
      </c>
      <c r="E209" s="67"/>
      <c r="G209" s="14" t="s">
        <v>36</v>
      </c>
      <c r="H209" s="14" t="s">
        <v>58</v>
      </c>
      <c r="I209" s="14" t="s">
        <v>88</v>
      </c>
      <c r="J209" s="12">
        <v>566</v>
      </c>
      <c r="K209" s="22" t="str">
        <f t="shared" si="3"/>
        <v>[{order:"566",result:"Portugal 1-0 France",playerday:"Éder",year:"2016", category:"EURO",prow:["DF","DL","PO"], pcolumn: ["FRA","POR","Played Euro 2016"],ylink:"https://www.youtube.com/watch?v=nLN9mEP_T5A"}],</v>
      </c>
    </row>
    <row r="210" spans="1:11" x14ac:dyDescent="0.3">
      <c r="A210" s="500"/>
      <c r="B210" s="501" t="str">
        <f>_xlfn.CONCAT(B209," ",C209," ",D209)</f>
        <v>Portugal 1-0 France</v>
      </c>
      <c r="C210" s="502"/>
      <c r="D210" s="503"/>
      <c r="E210" s="67"/>
      <c r="F210" s="16" t="s">
        <v>52</v>
      </c>
      <c r="G210" s="508"/>
      <c r="H210" s="508"/>
      <c r="I210" s="508"/>
      <c r="K210" s="22" t="str">
        <f t="shared" si="3"/>
        <v/>
      </c>
    </row>
    <row r="211" spans="1:11" x14ac:dyDescent="0.3">
      <c r="A211" s="500"/>
      <c r="B211" s="501" t="s">
        <v>626</v>
      </c>
      <c r="C211" s="502"/>
      <c r="D211" s="503"/>
      <c r="E211" s="67"/>
      <c r="F211" s="16" t="s">
        <v>47</v>
      </c>
      <c r="G211" s="508"/>
      <c r="H211" s="508"/>
      <c r="I211" s="508"/>
      <c r="K211" s="22" t="str">
        <f t="shared" si="3"/>
        <v/>
      </c>
    </row>
    <row r="212" spans="1:11" x14ac:dyDescent="0.3">
      <c r="A212" s="504"/>
      <c r="B212" s="505" t="s">
        <v>1273</v>
      </c>
      <c r="C212" s="506"/>
      <c r="D212" s="507"/>
      <c r="E212" s="67"/>
      <c r="F212" s="16" t="s">
        <v>38</v>
      </c>
      <c r="G212" s="508"/>
      <c r="H212" s="508"/>
      <c r="I212" s="508"/>
      <c r="K212" s="22" t="str">
        <f t="shared" si="3"/>
        <v/>
      </c>
    </row>
    <row r="213" spans="1:11" x14ac:dyDescent="0.3">
      <c r="A213" s="67"/>
      <c r="E213" s="67"/>
      <c r="K213" s="22" t="str">
        <f t="shared" si="3"/>
        <v/>
      </c>
    </row>
    <row r="214" spans="1:11" x14ac:dyDescent="0.3">
      <c r="E214" s="67"/>
      <c r="K214" s="22" t="str">
        <f t="shared" si="3"/>
        <v/>
      </c>
    </row>
    <row r="215" spans="1:11" x14ac:dyDescent="0.3">
      <c r="A215" s="496">
        <v>2016</v>
      </c>
      <c r="B215" s="497" t="s">
        <v>128</v>
      </c>
      <c r="C215" s="498" t="s">
        <v>85</v>
      </c>
      <c r="D215" s="499" t="s">
        <v>97</v>
      </c>
      <c r="E215" s="67"/>
      <c r="G215" s="14" t="s">
        <v>60</v>
      </c>
      <c r="H215" s="14" t="s">
        <v>77</v>
      </c>
      <c r="I215" s="14" t="s">
        <v>74</v>
      </c>
      <c r="J215" s="12">
        <v>165</v>
      </c>
      <c r="K215" s="22" t="str">
        <f t="shared" si="3"/>
        <v>[{order:"165",result:"Germany 1-1 Italy",playerday:"Alessandro Florenzi",year:"2016", category:"EURO",prow:["DF","DL","Played Euro 2016"], pcolumn: ["GER","ITA","Roma"],ylink:"https://www.youtube.com/watch?v=aoqYQQAhKM0"}],</v>
      </c>
    </row>
    <row r="216" spans="1:11" x14ac:dyDescent="0.3">
      <c r="A216" s="500"/>
      <c r="B216" s="501" t="str">
        <f>_xlfn.CONCAT(B215," ",C215," ",D215)</f>
        <v>Germany 1-1 Italy</v>
      </c>
      <c r="C216" s="502"/>
      <c r="D216" s="503"/>
      <c r="E216" s="67"/>
      <c r="F216" s="16" t="s">
        <v>52</v>
      </c>
      <c r="G216" s="508"/>
      <c r="H216" s="508"/>
      <c r="I216" s="508"/>
      <c r="K216" s="22" t="str">
        <f t="shared" si="3"/>
        <v/>
      </c>
    </row>
    <row r="217" spans="1:11" x14ac:dyDescent="0.3">
      <c r="A217" s="500"/>
      <c r="B217" s="501" t="s">
        <v>553</v>
      </c>
      <c r="C217" s="502"/>
      <c r="D217" s="503"/>
      <c r="E217" s="67"/>
      <c r="F217" s="16" t="s">
        <v>47</v>
      </c>
      <c r="G217" s="508"/>
      <c r="H217" s="508"/>
      <c r="I217" s="508"/>
      <c r="K217" s="22" t="str">
        <f t="shared" si="3"/>
        <v/>
      </c>
    </row>
    <row r="218" spans="1:11" x14ac:dyDescent="0.3">
      <c r="A218" s="504"/>
      <c r="B218" s="505" t="s">
        <v>1275</v>
      </c>
      <c r="C218" s="506"/>
      <c r="D218" s="507"/>
      <c r="E218" s="67"/>
      <c r="F218" s="16" t="s">
        <v>88</v>
      </c>
      <c r="G218" s="508"/>
      <c r="H218" s="508"/>
      <c r="I218" s="508"/>
      <c r="K218" s="22" t="str">
        <f t="shared" si="3"/>
        <v/>
      </c>
    </row>
    <row r="219" spans="1:11" x14ac:dyDescent="0.3">
      <c r="A219" s="67"/>
      <c r="E219" s="67"/>
      <c r="K219" s="22" t="str">
        <f t="shared" si="3"/>
        <v/>
      </c>
    </row>
    <row r="220" spans="1:11" x14ac:dyDescent="0.3">
      <c r="E220" s="67"/>
      <c r="K220" s="22" t="str">
        <f t="shared" si="3"/>
        <v/>
      </c>
    </row>
    <row r="221" spans="1:11" x14ac:dyDescent="0.3">
      <c r="A221" s="496">
        <v>2016</v>
      </c>
      <c r="B221" s="497" t="s">
        <v>161</v>
      </c>
      <c r="C221" s="498" t="s">
        <v>85</v>
      </c>
      <c r="D221" s="499" t="s">
        <v>476</v>
      </c>
      <c r="E221" s="67"/>
      <c r="G221" s="14" t="s">
        <v>160</v>
      </c>
      <c r="H221" s="14" t="s">
        <v>308</v>
      </c>
      <c r="I221" s="14" t="s">
        <v>9</v>
      </c>
      <c r="J221" s="12">
        <v>149</v>
      </c>
      <c r="K221" s="22" t="str">
        <f t="shared" si="3"/>
        <v>[{order:"149",result:"Switzerland 1-1 Poland",playerday:"Xherdan Shaqiri",year:"2016", category:"EURO",prow:["Played Euro 2016","PO","DL"], pcolumn: ["SUI","POL","Liverpool"],ylink:"https://www.youtube.com/watch?v=NAhJor6C4ik"}],</v>
      </c>
    </row>
    <row r="222" spans="1:11" x14ac:dyDescent="0.3">
      <c r="A222" s="500"/>
      <c r="B222" s="501" t="str">
        <f>_xlfn.CONCAT(B221," ",C221," ",D221)</f>
        <v>Switzerland 1-1 Poland</v>
      </c>
      <c r="C222" s="502"/>
      <c r="D222" s="503"/>
      <c r="E222" s="67"/>
      <c r="F222" s="16" t="s">
        <v>88</v>
      </c>
      <c r="G222" s="508"/>
      <c r="H222" s="508"/>
      <c r="I222" s="508"/>
      <c r="K222" s="22" t="str">
        <f t="shared" si="3"/>
        <v/>
      </c>
    </row>
    <row r="223" spans="1:11" x14ac:dyDescent="0.3">
      <c r="A223" s="500"/>
      <c r="B223" s="501" t="s">
        <v>475</v>
      </c>
      <c r="C223" s="502"/>
      <c r="D223" s="503"/>
      <c r="E223" s="67"/>
      <c r="F223" s="16" t="s">
        <v>38</v>
      </c>
      <c r="G223" s="508"/>
      <c r="H223" s="508"/>
      <c r="I223" s="508"/>
      <c r="K223" s="22" t="str">
        <f t="shared" si="3"/>
        <v/>
      </c>
    </row>
    <row r="224" spans="1:11" x14ac:dyDescent="0.3">
      <c r="A224" s="504"/>
      <c r="B224" s="505" t="s">
        <v>987</v>
      </c>
      <c r="C224" s="506"/>
      <c r="D224" s="507"/>
      <c r="E224" s="67"/>
      <c r="F224" s="16" t="s">
        <v>47</v>
      </c>
      <c r="G224" s="508"/>
      <c r="H224" s="508"/>
      <c r="I224" s="508"/>
      <c r="K224" s="22" t="str">
        <f t="shared" si="3"/>
        <v/>
      </c>
    </row>
    <row r="225" spans="1:11" x14ac:dyDescent="0.3">
      <c r="A225" s="67"/>
      <c r="E225" s="67"/>
      <c r="K225" s="22" t="str">
        <f t="shared" si="3"/>
        <v/>
      </c>
    </row>
    <row r="226" spans="1:11" x14ac:dyDescent="0.3">
      <c r="E226" s="67"/>
      <c r="K226" s="22" t="str">
        <f t="shared" si="3"/>
        <v/>
      </c>
    </row>
    <row r="227" spans="1:11" x14ac:dyDescent="0.3">
      <c r="A227" s="496">
        <v>2016</v>
      </c>
      <c r="B227" s="497" t="s">
        <v>0</v>
      </c>
      <c r="C227" s="498" t="s">
        <v>116</v>
      </c>
      <c r="D227" s="499" t="s">
        <v>1</v>
      </c>
      <c r="E227" s="67"/>
      <c r="G227" s="14" t="s">
        <v>53</v>
      </c>
      <c r="H227" s="14" t="s">
        <v>270</v>
      </c>
      <c r="I227" s="14" t="s">
        <v>32</v>
      </c>
      <c r="J227" s="12">
        <v>107</v>
      </c>
      <c r="K227" s="22" t="str">
        <f t="shared" si="3"/>
        <v>[{order:"107",result:"England 1-2 Iceland",playerday:"Kolbeinn Sigþórsson",year:"2016", category:"EURO",prow:["Played Euro 2016","DL","CC"], pcolumn: ["ENG","ISL","Premier"],ylink:"https://www.youtube.com/watch?v=PVq0MrmezpI"}],</v>
      </c>
    </row>
    <row r="228" spans="1:11" x14ac:dyDescent="0.3">
      <c r="A228" s="500"/>
      <c r="B228" s="501" t="str">
        <f>_xlfn.CONCAT(B227," ",C227," ",D227)</f>
        <v>England 1-2 Iceland</v>
      </c>
      <c r="C228" s="502"/>
      <c r="D228" s="503"/>
      <c r="E228" s="67"/>
      <c r="F228" s="16" t="s">
        <v>88</v>
      </c>
      <c r="G228" s="508"/>
      <c r="H228" s="508"/>
      <c r="I228" s="508"/>
      <c r="K228" s="22" t="str">
        <f t="shared" si="3"/>
        <v/>
      </c>
    </row>
    <row r="229" spans="1:11" x14ac:dyDescent="0.3">
      <c r="A229" s="500"/>
      <c r="B229" s="501" t="s">
        <v>269</v>
      </c>
      <c r="C229" s="502"/>
      <c r="D229" s="503"/>
      <c r="E229" s="67"/>
      <c r="F229" s="16" t="s">
        <v>47</v>
      </c>
      <c r="G229" s="508"/>
      <c r="H229" s="508"/>
      <c r="I229" s="508"/>
      <c r="K229" s="22" t="str">
        <f t="shared" si="3"/>
        <v/>
      </c>
    </row>
    <row r="230" spans="1:11" x14ac:dyDescent="0.3">
      <c r="A230" s="504"/>
      <c r="B230" s="505" t="s">
        <v>1001</v>
      </c>
      <c r="C230" s="506"/>
      <c r="D230" s="507"/>
      <c r="E230" s="67"/>
      <c r="F230" s="16" t="s">
        <v>33</v>
      </c>
      <c r="G230" s="508"/>
      <c r="H230" s="508"/>
      <c r="I230" s="508"/>
      <c r="K230" s="22" t="str">
        <f t="shared" si="3"/>
        <v/>
      </c>
    </row>
    <row r="231" spans="1:11" ht="14.4" customHeight="1" x14ac:dyDescent="0.3">
      <c r="A231" s="67"/>
      <c r="E231" s="67"/>
      <c r="K231" s="22" t="str">
        <f t="shared" si="3"/>
        <v/>
      </c>
    </row>
    <row r="232" spans="1:11" x14ac:dyDescent="0.3">
      <c r="E232" s="67"/>
      <c r="K232" s="22" t="str">
        <f t="shared" si="3"/>
        <v/>
      </c>
    </row>
    <row r="233" spans="1:11" x14ac:dyDescent="0.3">
      <c r="A233" s="496">
        <v>2016</v>
      </c>
      <c r="B233" s="497" t="s">
        <v>19</v>
      </c>
      <c r="C233" s="498" t="s">
        <v>141</v>
      </c>
      <c r="D233" s="499" t="s">
        <v>148</v>
      </c>
      <c r="E233" s="67"/>
      <c r="G233" s="14" t="s">
        <v>145</v>
      </c>
      <c r="H233" s="14" t="s">
        <v>58</v>
      </c>
      <c r="I233" s="14" t="s">
        <v>149</v>
      </c>
      <c r="J233" s="12">
        <v>249</v>
      </c>
      <c r="K233" s="22" t="str">
        <f t="shared" si="3"/>
        <v>[{order:"249",result:"Portugal 2-0 Wales",playerday:"Cristiano Ronaldo",year:"2016", category:"EURO",prow:["Played Euro 2016","CC","DL"], pcolumn: ["Sporting","POR","WAL"],ylink:"https://www.youtube.com/watch?v=eRwNXMDGz88"}],</v>
      </c>
    </row>
    <row r="234" spans="1:11" x14ac:dyDescent="0.3">
      <c r="A234" s="500"/>
      <c r="B234" s="501" t="str">
        <f>_xlfn.CONCAT(B233," ",C233," ",D233)</f>
        <v>Portugal 2-0 Wales</v>
      </c>
      <c r="C234" s="502"/>
      <c r="D234" s="503"/>
      <c r="E234" s="67"/>
      <c r="F234" s="16" t="s">
        <v>88</v>
      </c>
      <c r="G234" s="508"/>
      <c r="H234" s="508"/>
      <c r="I234" s="508"/>
      <c r="K234" s="22" t="str">
        <f t="shared" si="3"/>
        <v/>
      </c>
    </row>
    <row r="235" spans="1:11" x14ac:dyDescent="0.3">
      <c r="A235" s="500"/>
      <c r="B235" s="501" t="s">
        <v>222</v>
      </c>
      <c r="C235" s="502"/>
      <c r="D235" s="503"/>
      <c r="E235" s="67"/>
      <c r="F235" s="16" t="s">
        <v>33</v>
      </c>
      <c r="G235" s="508"/>
      <c r="H235" s="508"/>
      <c r="I235" s="508"/>
      <c r="K235" s="22" t="str">
        <f t="shared" si="3"/>
        <v/>
      </c>
    </row>
    <row r="236" spans="1:11" x14ac:dyDescent="0.3">
      <c r="A236" s="504"/>
      <c r="B236" s="505" t="s">
        <v>960</v>
      </c>
      <c r="C236" s="506"/>
      <c r="D236" s="507"/>
      <c r="E236" s="67"/>
      <c r="F236" s="16" t="s">
        <v>47</v>
      </c>
      <c r="G236" s="508"/>
      <c r="H236" s="508"/>
      <c r="I236" s="508"/>
      <c r="K236" s="22" t="str">
        <f t="shared" si="3"/>
        <v/>
      </c>
    </row>
    <row r="237" spans="1:11" x14ac:dyDescent="0.3">
      <c r="A237" s="67"/>
      <c r="E237" s="67"/>
      <c r="K237" s="22" t="str">
        <f t="shared" si="3"/>
        <v/>
      </c>
    </row>
    <row r="238" spans="1:11" x14ac:dyDescent="0.3">
      <c r="E238" s="67"/>
      <c r="K238" s="22" t="str">
        <f t="shared" si="3"/>
        <v/>
      </c>
    </row>
    <row r="239" spans="1:11" x14ac:dyDescent="0.3">
      <c r="A239" s="496">
        <v>2016</v>
      </c>
      <c r="B239" s="497" t="s">
        <v>602</v>
      </c>
      <c r="C239" s="498" t="s">
        <v>116</v>
      </c>
      <c r="D239" s="499" t="s">
        <v>844</v>
      </c>
      <c r="E239" s="67"/>
      <c r="G239" s="16" t="s">
        <v>135</v>
      </c>
      <c r="H239" s="16" t="s">
        <v>1477</v>
      </c>
      <c r="I239" s="16" t="s">
        <v>879</v>
      </c>
      <c r="J239" s="12">
        <v>445</v>
      </c>
      <c r="K239" s="22" t="str">
        <f t="shared" ref="K239:K244" si="4">IF(A239&gt;0,"[{"&amp;"order:"&amp;CHAR(34)&amp;J239&amp;CHAR(34)&amp;",result:"&amp;CHAR(34)&amp;B240&amp;CHAR(34)&amp;",playerday:"&amp;CHAR(34)&amp;B242&amp;CHAR(34)&amp;",year:"&amp;CHAR(34)&amp;A239&amp;CHAR(34)&amp;", category:" &amp; CHAR(34) &amp;$A$1&amp;CHAR(34)&amp;",prow:["&amp;CHAR(34)&amp;F240&amp;CHAR(34)&amp;","&amp;CHAR(34)&amp;F241&amp;CHAR(34)&amp;","&amp;CHAR(34)&amp;F242&amp;CHAR(34)&amp;"], pcolumn: ["&amp;CHAR(34)&amp;G239&amp;CHAR(34)&amp;","&amp;CHAR(34)&amp;H239&amp;CHAR(34)&amp;","&amp;CHAR(34)&amp;I239&amp;CHAR(34)&amp;"]"&amp;",ylink:"&amp;CHAR(34)&amp;B241&amp;CHAR(34)&amp;"}"&amp;"],","")</f>
        <v>[{order:"445",result:"Russia 1-2 Slovakia",playerday:"Marek Hamšík",year:"2016", category:"EURO",prow:["Played Euro 2016","CC","it1520"], pcolumn: ["Napoli","chleag","startM"],ylink:"https://www.youtube.com/watch?v=bkKb9BW_dag"}],</v>
      </c>
    </row>
    <row r="240" spans="1:11" x14ac:dyDescent="0.3">
      <c r="A240" s="500"/>
      <c r="B240" s="501" t="str">
        <f>_xlfn.CONCAT(B239," ",C239," ",D239)</f>
        <v>Russia 1-2 Slovakia</v>
      </c>
      <c r="C240" s="502"/>
      <c r="D240" s="503"/>
      <c r="E240" s="67"/>
      <c r="F240" s="16" t="s">
        <v>88</v>
      </c>
      <c r="G240" s="508"/>
      <c r="H240" s="508"/>
      <c r="I240" s="508"/>
      <c r="K240" s="22" t="str">
        <f t="shared" si="4"/>
        <v/>
      </c>
    </row>
    <row r="241" spans="1:11" x14ac:dyDescent="0.3">
      <c r="A241" s="500"/>
      <c r="B241" s="501" t="s">
        <v>1482</v>
      </c>
      <c r="C241" s="502"/>
      <c r="D241" s="503"/>
      <c r="E241" s="67"/>
      <c r="F241" s="16" t="s">
        <v>33</v>
      </c>
      <c r="G241" s="508"/>
      <c r="H241" s="508"/>
      <c r="I241" s="508"/>
      <c r="K241" s="22" t="str">
        <f t="shared" si="4"/>
        <v/>
      </c>
    </row>
    <row r="242" spans="1:11" x14ac:dyDescent="0.3">
      <c r="A242" s="504"/>
      <c r="B242" s="505" t="s">
        <v>1483</v>
      </c>
      <c r="C242" s="506"/>
      <c r="D242" s="507"/>
      <c r="E242" s="67"/>
      <c r="F242" s="16" t="s">
        <v>1430</v>
      </c>
      <c r="G242" s="508"/>
      <c r="H242" s="508"/>
      <c r="I242" s="508"/>
      <c r="K242" s="22" t="str">
        <f t="shared" si="4"/>
        <v/>
      </c>
    </row>
    <row r="243" spans="1:11" x14ac:dyDescent="0.3">
      <c r="A243" s="67"/>
      <c r="E243" s="67"/>
      <c r="K243" s="22" t="str">
        <f t="shared" si="4"/>
        <v/>
      </c>
    </row>
    <row r="244" spans="1:11" x14ac:dyDescent="0.3">
      <c r="E244" s="67"/>
      <c r="K244" s="22" t="str">
        <f t="shared" si="4"/>
        <v/>
      </c>
    </row>
    <row r="245" spans="1:11" x14ac:dyDescent="0.3">
      <c r="E245" s="67"/>
      <c r="K245" s="22"/>
    </row>
    <row r="246" spans="1:11" x14ac:dyDescent="0.3">
      <c r="E246" s="67"/>
      <c r="K246" s="22"/>
    </row>
    <row r="247" spans="1:11" x14ac:dyDescent="0.3">
      <c r="E247" s="67"/>
      <c r="K247" s="22"/>
    </row>
    <row r="248" spans="1:11" x14ac:dyDescent="0.3">
      <c r="E248" s="67"/>
      <c r="K248" s="22"/>
    </row>
    <row r="249" spans="1:11" x14ac:dyDescent="0.3">
      <c r="E249" s="67"/>
      <c r="K249" s="22"/>
    </row>
    <row r="250" spans="1:11" x14ac:dyDescent="0.3">
      <c r="E250" s="67"/>
      <c r="K250" s="22"/>
    </row>
    <row r="251" spans="1:11" x14ac:dyDescent="0.3">
      <c r="E251" s="67"/>
      <c r="K251" s="22"/>
    </row>
    <row r="252" spans="1:11" x14ac:dyDescent="0.3">
      <c r="E252" s="67"/>
      <c r="K252" s="22"/>
    </row>
    <row r="253" spans="1:11" x14ac:dyDescent="0.3">
      <c r="E253" s="67"/>
      <c r="K253" s="22"/>
    </row>
    <row r="254" spans="1:11" x14ac:dyDescent="0.3">
      <c r="A254" s="576" t="s">
        <v>989</v>
      </c>
      <c r="E254" s="67"/>
      <c r="K254" s="22"/>
    </row>
    <row r="255" spans="1:11" x14ac:dyDescent="0.3">
      <c r="E255" s="67"/>
      <c r="F255" s="22"/>
      <c r="K255" s="22" t="str">
        <f t="shared" si="3"/>
        <v/>
      </c>
    </row>
    <row r="256" spans="1:11" x14ac:dyDescent="0.3">
      <c r="A256" s="576">
        <v>2012</v>
      </c>
      <c r="B256" s="577" t="s">
        <v>62</v>
      </c>
      <c r="C256" s="578" t="s">
        <v>141</v>
      </c>
      <c r="D256" s="579" t="s">
        <v>98</v>
      </c>
      <c r="E256" s="67"/>
      <c r="G256" s="14" t="s">
        <v>40</v>
      </c>
      <c r="H256" s="31" t="s">
        <v>36</v>
      </c>
      <c r="I256" s="14" t="s">
        <v>9</v>
      </c>
      <c r="J256" s="12">
        <v>225</v>
      </c>
      <c r="K256" s="22" t="str">
        <f t="shared" si="3"/>
        <v>[{order:"225",result:"Spain 2-0 France",playerday:"Xabi Alonso",year:"2012", category:"EURO",prow:["CC","Played Euro 2012","Real Madrid"], pcolumn: ["ESP","FRA","Liverpool"],ylink:"https://www.youtube.com/watch?v=GVdK_uqMs0s"}],</v>
      </c>
    </row>
    <row r="257" spans="1:11" x14ac:dyDescent="0.3">
      <c r="A257" s="580"/>
      <c r="B257" s="581" t="str">
        <f>_xlfn.CONCAT(B256," ",C256," ",D256)</f>
        <v>Spain 2-0 France</v>
      </c>
      <c r="C257" s="582"/>
      <c r="D257" s="583"/>
      <c r="E257" s="67"/>
      <c r="F257" s="16" t="s">
        <v>33</v>
      </c>
      <c r="G257" s="588"/>
      <c r="H257" s="588"/>
      <c r="I257" s="588"/>
      <c r="K257" s="22" t="str">
        <f t="shared" si="3"/>
        <v/>
      </c>
    </row>
    <row r="258" spans="1:11" x14ac:dyDescent="0.3">
      <c r="A258" s="580"/>
      <c r="B258" s="581" t="s">
        <v>526</v>
      </c>
      <c r="C258" s="582"/>
      <c r="D258" s="583"/>
      <c r="E258" s="67"/>
      <c r="F258" s="16" t="s">
        <v>93</v>
      </c>
      <c r="G258" s="588"/>
      <c r="H258" s="588"/>
      <c r="I258" s="588"/>
      <c r="K258" s="22" t="str">
        <f t="shared" si="3"/>
        <v/>
      </c>
    </row>
    <row r="259" spans="1:11" x14ac:dyDescent="0.3">
      <c r="A259" s="584"/>
      <c r="B259" s="585" t="s">
        <v>968</v>
      </c>
      <c r="C259" s="586"/>
      <c r="D259" s="587"/>
      <c r="E259" s="67"/>
      <c r="F259" s="16" t="s">
        <v>3</v>
      </c>
      <c r="G259" s="588"/>
      <c r="H259" s="588"/>
      <c r="I259" s="588"/>
      <c r="K259" s="22" t="str">
        <f t="shared" si="3"/>
        <v/>
      </c>
    </row>
    <row r="260" spans="1:11" x14ac:dyDescent="0.3">
      <c r="A260" s="67"/>
      <c r="E260" s="67"/>
      <c r="K260" s="22" t="str">
        <f t="shared" si="3"/>
        <v/>
      </c>
    </row>
    <row r="261" spans="1:11" x14ac:dyDescent="0.3">
      <c r="A261" s="67"/>
      <c r="E261" s="67"/>
      <c r="K261" s="22" t="str">
        <f t="shared" si="3"/>
        <v/>
      </c>
    </row>
    <row r="262" spans="1:11" x14ac:dyDescent="0.3">
      <c r="A262" s="576">
        <v>2012</v>
      </c>
      <c r="B262" s="577" t="s">
        <v>62</v>
      </c>
      <c r="C262" s="578" t="s">
        <v>80</v>
      </c>
      <c r="D262" s="579" t="s">
        <v>19</v>
      </c>
      <c r="E262" s="67"/>
      <c r="G262" s="14" t="s">
        <v>40</v>
      </c>
      <c r="H262" s="31" t="s">
        <v>58</v>
      </c>
      <c r="I262" s="14" t="s">
        <v>147</v>
      </c>
      <c r="J262" s="12">
        <v>112</v>
      </c>
      <c r="K262" s="22" t="str">
        <f t="shared" si="3"/>
        <v>[{order:"112",result:"Spain 0-0 Portugal",playerday:"Cesc Fàbregas",year:"2012", category:"EURO",prow:["Played Euro 2012","CC","Premier"], pcolumn: ["ESP","POR","Played Euro 2008"],ylink:"https://www.youtube.com/watch?v=IgwsdBR_N1w"}],</v>
      </c>
    </row>
    <row r="263" spans="1:11" x14ac:dyDescent="0.3">
      <c r="A263" s="580"/>
      <c r="B263" s="581" t="str">
        <f>_xlfn.CONCAT(B262," ",C262," ",D262)</f>
        <v>Spain 0-0 Portugal</v>
      </c>
      <c r="C263" s="582"/>
      <c r="D263" s="583"/>
      <c r="E263" s="67"/>
      <c r="F263" s="16" t="s">
        <v>93</v>
      </c>
      <c r="G263" s="588"/>
      <c r="H263" s="588"/>
      <c r="I263" s="588"/>
      <c r="K263" s="22" t="str">
        <f t="shared" si="3"/>
        <v/>
      </c>
    </row>
    <row r="264" spans="1:11" x14ac:dyDescent="0.3">
      <c r="A264" s="580"/>
      <c r="B264" s="581" t="s">
        <v>285</v>
      </c>
      <c r="C264" s="582"/>
      <c r="D264" s="583"/>
      <c r="E264" s="67"/>
      <c r="F264" s="16" t="s">
        <v>33</v>
      </c>
      <c r="G264" s="588"/>
      <c r="H264" s="588"/>
      <c r="I264" s="588"/>
      <c r="K264" s="22" t="str">
        <f t="shared" si="3"/>
        <v/>
      </c>
    </row>
    <row r="265" spans="1:11" x14ac:dyDescent="0.3">
      <c r="A265" s="584"/>
      <c r="B265" s="585" t="s">
        <v>937</v>
      </c>
      <c r="C265" s="586"/>
      <c r="D265" s="587"/>
      <c r="E265" s="67"/>
      <c r="F265" s="16" t="s">
        <v>32</v>
      </c>
      <c r="G265" s="588"/>
      <c r="H265" s="588"/>
      <c r="I265" s="588"/>
      <c r="K265" s="22" t="str">
        <f t="shared" si="3"/>
        <v/>
      </c>
    </row>
    <row r="266" spans="1:11" x14ac:dyDescent="0.3">
      <c r="A266" s="67"/>
      <c r="E266" s="67"/>
      <c r="K266" s="22" t="str">
        <f t="shared" si="3"/>
        <v/>
      </c>
    </row>
    <row r="267" spans="1:11" x14ac:dyDescent="0.3">
      <c r="A267" s="67"/>
      <c r="E267" s="67"/>
      <c r="K267" s="22" t="str">
        <f t="shared" si="3"/>
        <v/>
      </c>
    </row>
    <row r="268" spans="1:11" x14ac:dyDescent="0.3">
      <c r="A268" s="576">
        <v>2012</v>
      </c>
      <c r="B268" s="577" t="s">
        <v>62</v>
      </c>
      <c r="C268" s="578" t="s">
        <v>142</v>
      </c>
      <c r="D268" s="579" t="s">
        <v>97</v>
      </c>
      <c r="E268" s="67"/>
      <c r="G268" s="14" t="s">
        <v>40</v>
      </c>
      <c r="H268" s="31" t="s">
        <v>77</v>
      </c>
      <c r="I268" s="14" t="s">
        <v>93</v>
      </c>
      <c r="J268" s="12">
        <v>134</v>
      </c>
      <c r="K268" s="22" t="str">
        <f t="shared" si="3"/>
        <v>[{order:"134",result:"Spain 4-0 Italy",playerday:"Andrés Iniesta",year:"2012", category:"EURO",prow:["CC","DL","PO"], pcolumn: ["ESP","ITA","Played Euro 2012"],ylink:"https://www.youtube.com/watch?v=I6PgcAaMD-4"}],</v>
      </c>
    </row>
    <row r="269" spans="1:11" x14ac:dyDescent="0.3">
      <c r="A269" s="580"/>
      <c r="B269" s="581" t="str">
        <f>_xlfn.CONCAT(B268," ",C268," ",D268)</f>
        <v>Spain 4-0 Italy</v>
      </c>
      <c r="C269" s="582"/>
      <c r="D269" s="583"/>
      <c r="E269" s="67"/>
      <c r="F269" s="16" t="s">
        <v>33</v>
      </c>
      <c r="G269" s="588"/>
      <c r="H269" s="588"/>
      <c r="I269" s="588"/>
      <c r="K269" s="22" t="str">
        <f t="shared" si="3"/>
        <v/>
      </c>
    </row>
    <row r="270" spans="1:11" x14ac:dyDescent="0.3">
      <c r="A270" s="580"/>
      <c r="B270" s="581" t="s">
        <v>355</v>
      </c>
      <c r="C270" s="582"/>
      <c r="D270" s="583"/>
      <c r="E270" s="67"/>
      <c r="F270" s="16" t="s">
        <v>47</v>
      </c>
      <c r="G270" s="588"/>
      <c r="H270" s="588"/>
      <c r="I270" s="588"/>
      <c r="K270" s="22" t="str">
        <f t="shared" si="3"/>
        <v/>
      </c>
    </row>
    <row r="271" spans="1:11" x14ac:dyDescent="0.3">
      <c r="A271" s="584"/>
      <c r="B271" s="585" t="s">
        <v>967</v>
      </c>
      <c r="C271" s="586"/>
      <c r="D271" s="587"/>
      <c r="E271" s="67"/>
      <c r="F271" s="16" t="s">
        <v>38</v>
      </c>
      <c r="G271" s="588"/>
      <c r="H271" s="588"/>
      <c r="I271" s="588"/>
      <c r="K271" s="22" t="str">
        <f t="shared" si="3"/>
        <v/>
      </c>
    </row>
    <row r="272" spans="1:11" x14ac:dyDescent="0.3">
      <c r="A272" s="67"/>
      <c r="E272" s="67"/>
      <c r="K272" s="22" t="str">
        <f t="shared" ref="K272:K335" si="5">IF(A272&gt;0,"[{"&amp;"order:"&amp;CHAR(34)&amp;J272&amp;CHAR(34)&amp;",result:"&amp;CHAR(34)&amp;B273&amp;CHAR(34)&amp;",playerday:"&amp;CHAR(34)&amp;B275&amp;CHAR(34)&amp;",year:"&amp;CHAR(34)&amp;A272&amp;CHAR(34)&amp;", category:" &amp; CHAR(34) &amp;$A$1&amp;CHAR(34)&amp;",prow:["&amp;CHAR(34)&amp;F273&amp;CHAR(34)&amp;","&amp;CHAR(34)&amp;F274&amp;CHAR(34)&amp;","&amp;CHAR(34)&amp;F275&amp;CHAR(34)&amp;"], pcolumn: ["&amp;CHAR(34)&amp;G272&amp;CHAR(34)&amp;","&amp;CHAR(34)&amp;H272&amp;CHAR(34)&amp;","&amp;CHAR(34)&amp;I272&amp;CHAR(34)&amp;"]"&amp;",ylink:"&amp;CHAR(34)&amp;B274&amp;CHAR(34)&amp;"}"&amp;"],","")</f>
        <v/>
      </c>
    </row>
    <row r="273" spans="1:11" x14ac:dyDescent="0.3">
      <c r="A273" s="67"/>
      <c r="E273" s="67"/>
      <c r="K273" s="22" t="str">
        <f t="shared" si="5"/>
        <v/>
      </c>
    </row>
    <row r="274" spans="1:11" x14ac:dyDescent="0.3">
      <c r="A274" s="576">
        <v>2012</v>
      </c>
      <c r="B274" s="577" t="s">
        <v>0</v>
      </c>
      <c r="C274" s="578" t="s">
        <v>80</v>
      </c>
      <c r="D274" s="579" t="s">
        <v>97</v>
      </c>
      <c r="E274" s="67"/>
      <c r="G274" s="14" t="s">
        <v>53</v>
      </c>
      <c r="H274" s="31" t="s">
        <v>77</v>
      </c>
      <c r="I274" s="14" t="s">
        <v>59</v>
      </c>
      <c r="J274" s="12">
        <v>132</v>
      </c>
      <c r="K274" s="22" t="str">
        <f t="shared" si="5"/>
        <v>[{order:"132",result:"England 0-0 Italy",playerday:"Joe Hart",year:"2012", category:"EURO",prow:["Played Euro 2012","PO","CC"], pcolumn: ["ENG","ITA","Man City"],ylink:"https://www.youtube.com/watch?v=cYUl2dp9bOQ"}],</v>
      </c>
    </row>
    <row r="275" spans="1:11" x14ac:dyDescent="0.3">
      <c r="A275" s="580"/>
      <c r="B275" s="581" t="str">
        <f>_xlfn.CONCAT(B274," ",C274," ",D274)</f>
        <v>England 0-0 Italy</v>
      </c>
      <c r="C275" s="582"/>
      <c r="D275" s="583"/>
      <c r="E275" s="67"/>
      <c r="F275" s="16" t="s">
        <v>93</v>
      </c>
      <c r="G275" s="588"/>
      <c r="H275" s="588"/>
      <c r="I275" s="588"/>
      <c r="K275" s="22" t="str">
        <f t="shared" si="5"/>
        <v/>
      </c>
    </row>
    <row r="276" spans="1:11" x14ac:dyDescent="0.3">
      <c r="A276" s="580"/>
      <c r="B276" s="581" t="s">
        <v>396</v>
      </c>
      <c r="C276" s="582"/>
      <c r="D276" s="583"/>
      <c r="E276" s="67"/>
      <c r="F276" s="16" t="s">
        <v>38</v>
      </c>
      <c r="G276" s="588"/>
      <c r="H276" s="588"/>
      <c r="I276" s="588"/>
      <c r="K276" s="22" t="str">
        <f t="shared" si="5"/>
        <v/>
      </c>
    </row>
    <row r="277" spans="1:11" x14ac:dyDescent="0.3">
      <c r="A277" s="584"/>
      <c r="B277" s="585" t="s">
        <v>988</v>
      </c>
      <c r="C277" s="586"/>
      <c r="D277" s="587"/>
      <c r="E277" s="67"/>
      <c r="F277" s="16" t="s">
        <v>33</v>
      </c>
      <c r="G277" s="588"/>
      <c r="H277" s="588"/>
      <c r="I277" s="588"/>
      <c r="K277" s="22" t="str">
        <f t="shared" si="5"/>
        <v/>
      </c>
    </row>
    <row r="278" spans="1:11" x14ac:dyDescent="0.3">
      <c r="A278" s="67"/>
      <c r="E278" s="67"/>
      <c r="K278" s="22" t="str">
        <f t="shared" si="5"/>
        <v/>
      </c>
    </row>
    <row r="279" spans="1:11" x14ac:dyDescent="0.3">
      <c r="A279" s="67"/>
      <c r="E279" s="67"/>
      <c r="K279" s="22" t="str">
        <f t="shared" si="5"/>
        <v/>
      </c>
    </row>
    <row r="280" spans="1:11" x14ac:dyDescent="0.3">
      <c r="A280" s="576">
        <v>2012</v>
      </c>
      <c r="B280" s="577" t="s">
        <v>95</v>
      </c>
      <c r="C280" s="578" t="s">
        <v>152</v>
      </c>
      <c r="D280" s="579" t="s">
        <v>62</v>
      </c>
      <c r="E280" s="67"/>
      <c r="G280" s="14" t="s">
        <v>64</v>
      </c>
      <c r="H280" s="31" t="s">
        <v>40</v>
      </c>
      <c r="I280" s="14" t="s">
        <v>93</v>
      </c>
      <c r="J280" s="12">
        <v>182</v>
      </c>
      <c r="K280" s="22" t="str">
        <f t="shared" si="5"/>
        <v>[{order:"182",result:"Croatia 0-1 Spain",playerday:"Andrés Iniesta",year:"2012", category:"EURO",prow:["CC","CC","Barcelona"], pcolumn: ["CRO","ESP","Played Euro 2012"],ylink:"https://www.youtube.com/watch?v=9H_LHuNgaXE"}],</v>
      </c>
    </row>
    <row r="281" spans="1:11" x14ac:dyDescent="0.3">
      <c r="A281" s="580"/>
      <c r="B281" s="581" t="str">
        <f>_xlfn.CONCAT(B280," ",C280," ",D280)</f>
        <v>Croatia 0-1 Spain</v>
      </c>
      <c r="C281" s="582"/>
      <c r="D281" s="583"/>
      <c r="E281" s="67"/>
      <c r="F281" s="16" t="s">
        <v>33</v>
      </c>
      <c r="G281" s="588"/>
      <c r="H281" s="588"/>
      <c r="I281" s="588"/>
      <c r="K281" s="22" t="str">
        <f t="shared" si="5"/>
        <v/>
      </c>
    </row>
    <row r="282" spans="1:11" x14ac:dyDescent="0.3">
      <c r="A282" s="580"/>
      <c r="B282" s="581" t="s">
        <v>536</v>
      </c>
      <c r="C282" s="582"/>
      <c r="D282" s="583"/>
      <c r="E282" s="67"/>
      <c r="F282" s="16" t="s">
        <v>33</v>
      </c>
      <c r="G282" s="588"/>
      <c r="H282" s="588"/>
      <c r="I282" s="588"/>
      <c r="K282" s="22" t="str">
        <f t="shared" si="5"/>
        <v/>
      </c>
    </row>
    <row r="283" spans="1:11" x14ac:dyDescent="0.3">
      <c r="A283" s="584"/>
      <c r="B283" s="585" t="s">
        <v>967</v>
      </c>
      <c r="C283" s="586"/>
      <c r="D283" s="587"/>
      <c r="E283" s="67"/>
      <c r="F283" s="16" t="s">
        <v>7</v>
      </c>
      <c r="G283" s="588"/>
      <c r="H283" s="588"/>
      <c r="I283" s="588"/>
      <c r="K283" s="22" t="str">
        <f t="shared" si="5"/>
        <v/>
      </c>
    </row>
    <row r="284" spans="1:11" x14ac:dyDescent="0.3">
      <c r="A284" s="67"/>
      <c r="E284" s="67"/>
      <c r="K284" s="22" t="str">
        <f t="shared" si="5"/>
        <v/>
      </c>
    </row>
    <row r="285" spans="1:11" x14ac:dyDescent="0.3">
      <c r="A285" s="67"/>
      <c r="E285" s="67"/>
      <c r="K285" s="22" t="str">
        <f t="shared" si="5"/>
        <v/>
      </c>
    </row>
    <row r="286" spans="1:11" x14ac:dyDescent="0.3">
      <c r="E286" s="67"/>
      <c r="F286" s="22"/>
      <c r="K286" s="22" t="str">
        <f t="shared" si="5"/>
        <v/>
      </c>
    </row>
    <row r="287" spans="1:11" x14ac:dyDescent="0.3">
      <c r="E287" s="67"/>
      <c r="F287" s="22"/>
      <c r="K287" s="22" t="str">
        <f t="shared" si="5"/>
        <v/>
      </c>
    </row>
    <row r="288" spans="1:11" x14ac:dyDescent="0.3">
      <c r="E288" s="67"/>
      <c r="F288" s="22"/>
      <c r="K288" s="22" t="str">
        <f t="shared" si="5"/>
        <v/>
      </c>
    </row>
    <row r="289" spans="1:13" x14ac:dyDescent="0.3">
      <c r="A289" s="25" t="s">
        <v>990</v>
      </c>
      <c r="E289" s="67"/>
      <c r="F289" s="22"/>
      <c r="K289" s="22"/>
    </row>
    <row r="290" spans="1:13" x14ac:dyDescent="0.3">
      <c r="E290" s="67"/>
      <c r="F290" s="22"/>
      <c r="K290" s="22" t="str">
        <f t="shared" si="5"/>
        <v/>
      </c>
    </row>
    <row r="291" spans="1:13" x14ac:dyDescent="0.3">
      <c r="A291" s="542">
        <v>2008</v>
      </c>
      <c r="B291" s="543" t="s">
        <v>602</v>
      </c>
      <c r="C291" s="544" t="s">
        <v>66</v>
      </c>
      <c r="D291" s="545" t="s">
        <v>62</v>
      </c>
      <c r="E291" s="67"/>
      <c r="G291" s="14" t="s">
        <v>40</v>
      </c>
      <c r="H291" s="31" t="s">
        <v>40</v>
      </c>
      <c r="I291" s="14" t="s">
        <v>40</v>
      </c>
      <c r="J291" s="12">
        <v>211</v>
      </c>
      <c r="K291" s="22" t="str">
        <f t="shared" si="5"/>
        <v>[{order:"211",result:"Russia 0-3 Spain",playerday:"Xavi Hernández",year:"2008", category:"EURO",prow:["Played Euro 2008","Played Euro 2008","Played Euro 2008"], pcolumn: ["ESP","ESP","ESP"],ylink:"https://www.youtube.com/watch?v=BZZPFftTnzk"}],</v>
      </c>
    </row>
    <row r="292" spans="1:13" x14ac:dyDescent="0.3">
      <c r="A292" s="546"/>
      <c r="B292" s="547" t="s">
        <v>1290</v>
      </c>
      <c r="C292" s="548"/>
      <c r="D292" s="549"/>
      <c r="E292" s="67"/>
      <c r="F292" s="16" t="s">
        <v>147</v>
      </c>
      <c r="G292" s="554"/>
      <c r="H292" s="554"/>
      <c r="I292" s="554"/>
      <c r="K292" s="22" t="str">
        <f t="shared" si="5"/>
        <v/>
      </c>
      <c r="M292" s="12" t="s">
        <v>993</v>
      </c>
    </row>
    <row r="293" spans="1:13" x14ac:dyDescent="0.3">
      <c r="A293" s="546"/>
      <c r="B293" s="547" t="s">
        <v>1291</v>
      </c>
      <c r="C293" s="548"/>
      <c r="D293" s="549"/>
      <c r="E293" s="67"/>
      <c r="F293" s="16" t="s">
        <v>147</v>
      </c>
      <c r="G293" s="554"/>
      <c r="H293" s="554"/>
      <c r="I293" s="554"/>
      <c r="K293" s="22" t="str">
        <f t="shared" si="5"/>
        <v/>
      </c>
    </row>
    <row r="294" spans="1:13" x14ac:dyDescent="0.3">
      <c r="A294" s="550"/>
      <c r="B294" s="551" t="s">
        <v>1292</v>
      </c>
      <c r="C294" s="552"/>
      <c r="D294" s="553"/>
      <c r="E294" s="67"/>
      <c r="F294" s="16" t="s">
        <v>147</v>
      </c>
      <c r="G294" s="554"/>
      <c r="H294" s="554"/>
      <c r="I294" s="554"/>
      <c r="K294" s="22" t="str">
        <f t="shared" si="5"/>
        <v/>
      </c>
    </row>
    <row r="295" spans="1:13" s="29" customFormat="1" x14ac:dyDescent="0.3">
      <c r="A295" s="22"/>
      <c r="B295" s="22"/>
      <c r="C295" s="22"/>
      <c r="D295" s="22"/>
      <c r="E295" s="67"/>
      <c r="F295" s="22"/>
      <c r="G295" s="22"/>
      <c r="H295" s="22"/>
      <c r="I295" s="22"/>
      <c r="J295" s="12"/>
      <c r="K295" s="22" t="str">
        <f t="shared" si="5"/>
        <v/>
      </c>
    </row>
    <row r="296" spans="1:13" s="29" customFormat="1" x14ac:dyDescent="0.3">
      <c r="A296" s="22"/>
      <c r="B296" s="22"/>
      <c r="C296" s="22"/>
      <c r="D296" s="22"/>
      <c r="E296" s="67"/>
      <c r="F296" s="22"/>
      <c r="G296" s="22"/>
      <c r="H296" s="22"/>
      <c r="I296" s="22"/>
      <c r="J296" s="12"/>
      <c r="K296" s="22" t="str">
        <f t="shared" si="5"/>
        <v/>
      </c>
    </row>
    <row r="297" spans="1:13" x14ac:dyDescent="0.3">
      <c r="A297" s="542">
        <v>2008</v>
      </c>
      <c r="B297" s="543" t="s">
        <v>62</v>
      </c>
      <c r="C297" s="544" t="s">
        <v>80</v>
      </c>
      <c r="D297" s="545" t="s">
        <v>97</v>
      </c>
      <c r="E297" s="67"/>
      <c r="G297" s="14" t="s">
        <v>40</v>
      </c>
      <c r="H297" s="31" t="s">
        <v>77</v>
      </c>
      <c r="I297" s="14" t="s">
        <v>31</v>
      </c>
      <c r="J297" s="12">
        <v>99</v>
      </c>
      <c r="K297" s="22" t="str">
        <f t="shared" si="5"/>
        <v>[{order:"99",result:"Spain 0-0 Italy",playerday:"Iker Casillas",year:"2008", category:"EURO",prow:["Played Euro 2008","PO","Real Madrid"], pcolumn: ["ESP","ITA","WC01"],ylink:"https://www.youtube.com/watch?v=U1cPCcj4FBs"}],</v>
      </c>
    </row>
    <row r="298" spans="1:13" x14ac:dyDescent="0.3">
      <c r="A298" s="546"/>
      <c r="B298" s="547" t="s">
        <v>1293</v>
      </c>
      <c r="C298" s="548"/>
      <c r="D298" s="549"/>
      <c r="E298" s="67"/>
      <c r="F298" s="16" t="s">
        <v>147</v>
      </c>
      <c r="G298" s="554"/>
      <c r="H298" s="554"/>
      <c r="I298" s="554"/>
      <c r="K298" s="22" t="str">
        <f t="shared" si="5"/>
        <v/>
      </c>
    </row>
    <row r="299" spans="1:13" x14ac:dyDescent="0.3">
      <c r="A299" s="546"/>
      <c r="B299" s="547" t="s">
        <v>1294</v>
      </c>
      <c r="C299" s="548"/>
      <c r="D299" s="549"/>
      <c r="E299" s="67"/>
      <c r="F299" s="16" t="s">
        <v>38</v>
      </c>
      <c r="G299" s="554"/>
      <c r="H299" s="554"/>
      <c r="I299" s="554"/>
      <c r="K299" s="22" t="str">
        <f t="shared" si="5"/>
        <v/>
      </c>
    </row>
    <row r="300" spans="1:13" x14ac:dyDescent="0.3">
      <c r="A300" s="550"/>
      <c r="B300" s="551" t="s">
        <v>1075</v>
      </c>
      <c r="C300" s="552"/>
      <c r="D300" s="553"/>
      <c r="E300" s="67"/>
      <c r="F300" s="16" t="s">
        <v>3</v>
      </c>
      <c r="G300" s="554"/>
      <c r="H300" s="554"/>
      <c r="I300" s="554"/>
      <c r="K300" s="22" t="str">
        <f t="shared" si="5"/>
        <v/>
      </c>
    </row>
    <row r="301" spans="1:13" x14ac:dyDescent="0.3">
      <c r="A301" s="22"/>
      <c r="B301" s="22"/>
      <c r="C301" s="22"/>
      <c r="D301" s="22"/>
      <c r="E301" s="67"/>
      <c r="F301" s="22"/>
      <c r="G301" s="22"/>
      <c r="H301" s="22"/>
      <c r="I301" s="22"/>
      <c r="K301" s="22" t="str">
        <f t="shared" si="5"/>
        <v/>
      </c>
    </row>
    <row r="302" spans="1:13" x14ac:dyDescent="0.3">
      <c r="A302" s="22"/>
      <c r="B302" s="22"/>
      <c r="C302" s="22"/>
      <c r="D302" s="22"/>
      <c r="E302" s="67"/>
      <c r="F302" s="22"/>
      <c r="G302" s="22"/>
      <c r="H302" s="22"/>
      <c r="I302" s="22"/>
      <c r="K302" s="22" t="str">
        <f t="shared" si="5"/>
        <v/>
      </c>
    </row>
    <row r="303" spans="1:13" x14ac:dyDescent="0.3">
      <c r="A303" s="542">
        <v>2008</v>
      </c>
      <c r="B303" s="543" t="s">
        <v>128</v>
      </c>
      <c r="C303" s="544" t="s">
        <v>152</v>
      </c>
      <c r="D303" s="545" t="s">
        <v>62</v>
      </c>
      <c r="E303" s="67"/>
      <c r="G303" s="14" t="s">
        <v>60</v>
      </c>
      <c r="H303" s="31" t="s">
        <v>40</v>
      </c>
      <c r="I303" s="14" t="s">
        <v>68</v>
      </c>
      <c r="J303" s="12">
        <v>121</v>
      </c>
      <c r="K303" s="22" t="str">
        <f t="shared" si="5"/>
        <v>[{order:"121",result:"Germany 0-1 Spain",playerday:"Fernando Torres",year:"2008", category:"EURO",prow:["Played Euro 2008","DL","ChampionsWin"], pcolumn: ["GER","ESP","Atletico"],ylink:"https://www.youtube.com/watch?v=qRLbzpy1y8Y"}],</v>
      </c>
    </row>
    <row r="304" spans="1:13" x14ac:dyDescent="0.3">
      <c r="A304" s="546"/>
      <c r="B304" s="547" t="s">
        <v>1295</v>
      </c>
      <c r="C304" s="548"/>
      <c r="D304" s="549"/>
      <c r="E304" s="67"/>
      <c r="F304" s="16" t="s">
        <v>147</v>
      </c>
      <c r="G304" s="554"/>
      <c r="H304" s="554"/>
      <c r="I304" s="554"/>
      <c r="K304" s="22" t="str">
        <f t="shared" si="5"/>
        <v/>
      </c>
    </row>
    <row r="305" spans="1:14" x14ac:dyDescent="0.3">
      <c r="A305" s="546"/>
      <c r="B305" s="547" t="s">
        <v>1296</v>
      </c>
      <c r="C305" s="548"/>
      <c r="D305" s="549"/>
      <c r="E305" s="67"/>
      <c r="F305" s="16" t="s">
        <v>47</v>
      </c>
      <c r="G305" s="554"/>
      <c r="H305" s="554"/>
      <c r="I305" s="554"/>
      <c r="K305" s="22" t="str">
        <f t="shared" si="5"/>
        <v/>
      </c>
    </row>
    <row r="306" spans="1:14" x14ac:dyDescent="0.3">
      <c r="A306" s="550"/>
      <c r="B306" s="551" t="s">
        <v>1127</v>
      </c>
      <c r="C306" s="552"/>
      <c r="D306" s="553"/>
      <c r="E306" s="67"/>
      <c r="F306" s="16" t="s">
        <v>34</v>
      </c>
      <c r="G306" s="554"/>
      <c r="H306" s="554"/>
      <c r="I306" s="554"/>
      <c r="K306" s="22" t="str">
        <f t="shared" si="5"/>
        <v/>
      </c>
    </row>
    <row r="307" spans="1:14" x14ac:dyDescent="0.3">
      <c r="A307" s="22"/>
      <c r="B307" s="22"/>
      <c r="C307" s="22"/>
      <c r="D307" s="22"/>
      <c r="E307" s="67"/>
      <c r="F307" s="22"/>
      <c r="G307" s="22"/>
      <c r="H307" s="22"/>
      <c r="I307" s="22"/>
      <c r="K307" s="22" t="str">
        <f t="shared" si="5"/>
        <v/>
      </c>
    </row>
    <row r="308" spans="1:14" x14ac:dyDescent="0.3">
      <c r="A308" s="22"/>
      <c r="B308" s="22"/>
      <c r="C308" s="22"/>
      <c r="D308" s="22"/>
      <c r="E308" s="67"/>
      <c r="F308" s="22"/>
      <c r="G308" s="22"/>
      <c r="H308" s="22"/>
      <c r="I308" s="22"/>
      <c r="K308" s="22" t="str">
        <f t="shared" si="5"/>
        <v/>
      </c>
    </row>
    <row r="309" spans="1:14" x14ac:dyDescent="0.3">
      <c r="A309" s="542">
        <v>2008</v>
      </c>
      <c r="B309" s="543" t="s">
        <v>340</v>
      </c>
      <c r="C309" s="544" t="s">
        <v>132</v>
      </c>
      <c r="D309" s="545" t="s">
        <v>341</v>
      </c>
      <c r="E309" s="67"/>
      <c r="G309" s="14" t="s">
        <v>342</v>
      </c>
      <c r="H309" s="31" t="s">
        <v>247</v>
      </c>
      <c r="I309" s="14" t="s">
        <v>64</v>
      </c>
      <c r="J309" s="12">
        <v>137</v>
      </c>
      <c r="K309" s="22" t="str">
        <f t="shared" si="5"/>
        <v>[{order:"137",result:"Turkey 3-2 Czech Rep",playerday:"Umut Bulut",year:"2008", category:"EURO",prow:["Played Euro 2008","CC","DL"], pcolumn: ["TUR","CZE","CRO"],ylink:"https://www.youtube.com/watch?v=tWgb3XYYIPQ"}],</v>
      </c>
    </row>
    <row r="310" spans="1:14" x14ac:dyDescent="0.3">
      <c r="A310" s="546"/>
      <c r="B310" s="547" t="s">
        <v>1297</v>
      </c>
      <c r="C310" s="548"/>
      <c r="D310" s="549"/>
      <c r="E310" s="67"/>
      <c r="F310" s="16" t="s">
        <v>147</v>
      </c>
      <c r="G310" s="554"/>
      <c r="H310" s="554"/>
      <c r="I310" s="554"/>
      <c r="K310" s="22" t="str">
        <f t="shared" si="5"/>
        <v/>
      </c>
      <c r="N310" s="12" t="s">
        <v>991</v>
      </c>
    </row>
    <row r="311" spans="1:14" x14ac:dyDescent="0.3">
      <c r="A311" s="546"/>
      <c r="B311" s="547" t="s">
        <v>1298</v>
      </c>
      <c r="C311" s="548"/>
      <c r="D311" s="549"/>
      <c r="E311" s="67"/>
      <c r="F311" s="16" t="s">
        <v>33</v>
      </c>
      <c r="G311" s="554"/>
      <c r="H311" s="554"/>
      <c r="I311" s="554"/>
      <c r="K311" s="22" t="str">
        <f t="shared" si="5"/>
        <v/>
      </c>
    </row>
    <row r="312" spans="1:14" x14ac:dyDescent="0.3">
      <c r="A312" s="550"/>
      <c r="B312" s="551" t="s">
        <v>1119</v>
      </c>
      <c r="C312" s="552"/>
      <c r="D312" s="553"/>
      <c r="E312" s="67"/>
      <c r="F312" s="16" t="s">
        <v>47</v>
      </c>
      <c r="G312" s="554"/>
      <c r="H312" s="554"/>
      <c r="I312" s="554"/>
      <c r="K312" s="22" t="str">
        <f t="shared" si="5"/>
        <v/>
      </c>
    </row>
    <row r="313" spans="1:14" x14ac:dyDescent="0.3">
      <c r="A313" s="22"/>
      <c r="B313" s="22"/>
      <c r="C313" s="22"/>
      <c r="D313" s="22"/>
      <c r="E313" s="67"/>
      <c r="F313" s="22"/>
      <c r="G313" s="22"/>
      <c r="H313" s="22"/>
      <c r="I313" s="22"/>
      <c r="K313" s="22" t="str">
        <f t="shared" si="5"/>
        <v/>
      </c>
    </row>
    <row r="314" spans="1:14" x14ac:dyDescent="0.3">
      <c r="A314" s="22"/>
      <c r="B314" s="22"/>
      <c r="C314" s="22"/>
      <c r="D314" s="22"/>
      <c r="E314" s="67"/>
      <c r="F314" s="22"/>
      <c r="G314" s="22"/>
      <c r="H314" s="22"/>
      <c r="I314" s="22"/>
      <c r="K314" s="22" t="str">
        <f t="shared" si="5"/>
        <v/>
      </c>
    </row>
    <row r="315" spans="1:14" x14ac:dyDescent="0.3">
      <c r="A315" s="542">
        <v>2007</v>
      </c>
      <c r="B315" s="543" t="s">
        <v>19</v>
      </c>
      <c r="C315" s="544" t="s">
        <v>142</v>
      </c>
      <c r="D315" s="545" t="s">
        <v>13</v>
      </c>
      <c r="E315" s="67"/>
      <c r="G315" s="14" t="s">
        <v>51</v>
      </c>
      <c r="H315" s="31" t="s">
        <v>76</v>
      </c>
      <c r="I315" s="14" t="s">
        <v>876</v>
      </c>
      <c r="J315" s="12">
        <v>304</v>
      </c>
      <c r="K315" s="22" t="str">
        <f t="shared" si="5"/>
        <v>[{order:"304",result:"Portugal 4-0 Belgium",playerday:"Ricardo Quaresma",year:"2007", category:"EURO",prow:["DL","CC","SerieAWin"], pcolumn: ["Porto","BEL","startR"],ylink:"https://www.youtube.com/watch?v=iL8QF6cKbe0"}],</v>
      </c>
    </row>
    <row r="316" spans="1:14" x14ac:dyDescent="0.3">
      <c r="A316" s="546"/>
      <c r="B316" s="547" t="str">
        <f>_xlfn.CONCAT(B315," ",C315," ",D315)</f>
        <v>Portugal 4-0 Belgium</v>
      </c>
      <c r="C316" s="548"/>
      <c r="D316" s="549"/>
      <c r="E316" s="67"/>
      <c r="F316" s="16" t="s">
        <v>47</v>
      </c>
      <c r="G316" s="554"/>
      <c r="H316" s="554"/>
      <c r="I316" s="554"/>
      <c r="K316" s="22" t="str">
        <f t="shared" si="5"/>
        <v/>
      </c>
    </row>
    <row r="317" spans="1:14" x14ac:dyDescent="0.3">
      <c r="A317" s="546"/>
      <c r="B317" s="547" t="s">
        <v>796</v>
      </c>
      <c r="C317" s="548"/>
      <c r="D317" s="549"/>
      <c r="E317" s="67"/>
      <c r="F317" s="16" t="s">
        <v>33</v>
      </c>
      <c r="G317" s="554"/>
      <c r="H317" s="554"/>
      <c r="I317" s="554"/>
      <c r="K317" s="22" t="str">
        <f t="shared" si="5"/>
        <v/>
      </c>
    </row>
    <row r="318" spans="1:14" x14ac:dyDescent="0.3">
      <c r="A318" s="550"/>
      <c r="B318" s="551" t="s">
        <v>984</v>
      </c>
      <c r="C318" s="552"/>
      <c r="D318" s="553"/>
      <c r="E318" s="67"/>
      <c r="F318" s="16" t="s">
        <v>56</v>
      </c>
      <c r="G318" s="554"/>
      <c r="H318" s="554"/>
      <c r="I318" s="554"/>
      <c r="K318" s="22" t="str">
        <f t="shared" si="5"/>
        <v/>
      </c>
    </row>
    <row r="319" spans="1:14" x14ac:dyDescent="0.3">
      <c r="A319" s="22"/>
      <c r="B319" s="22"/>
      <c r="C319" s="22"/>
      <c r="D319" s="22"/>
      <c r="E319" s="67"/>
      <c r="F319" s="22"/>
      <c r="G319" s="22"/>
      <c r="H319" s="22"/>
      <c r="I319" s="22"/>
      <c r="K319" s="22" t="str">
        <f t="shared" si="5"/>
        <v/>
      </c>
    </row>
    <row r="320" spans="1:14" x14ac:dyDescent="0.3">
      <c r="A320" s="22"/>
      <c r="B320" s="22"/>
      <c r="C320" s="22"/>
      <c r="D320" s="22"/>
      <c r="E320" s="67"/>
      <c r="F320" s="22"/>
      <c r="G320" s="22"/>
      <c r="H320" s="22"/>
      <c r="I320" s="22"/>
      <c r="K320" s="22" t="str">
        <f t="shared" si="5"/>
        <v/>
      </c>
    </row>
    <row r="321" spans="1:13" x14ac:dyDescent="0.3">
      <c r="E321" s="67"/>
      <c r="F321" s="22"/>
      <c r="K321" s="22" t="str">
        <f t="shared" si="5"/>
        <v/>
      </c>
    </row>
    <row r="322" spans="1:13" x14ac:dyDescent="0.3">
      <c r="E322" s="67"/>
      <c r="F322" s="22"/>
      <c r="K322" s="22" t="str">
        <f t="shared" si="5"/>
        <v/>
      </c>
    </row>
    <row r="323" spans="1:13" x14ac:dyDescent="0.3">
      <c r="E323" s="67"/>
      <c r="F323" s="22"/>
      <c r="K323" s="22" t="str">
        <f t="shared" si="5"/>
        <v/>
      </c>
    </row>
    <row r="324" spans="1:13" s="390" customFormat="1" x14ac:dyDescent="0.3">
      <c r="A324" s="601" t="s">
        <v>994</v>
      </c>
      <c r="B324" s="388"/>
      <c r="C324" s="389"/>
      <c r="D324" s="388"/>
      <c r="E324" s="67"/>
      <c r="F324" s="393"/>
      <c r="G324" s="391"/>
      <c r="H324" s="391"/>
      <c r="I324" s="391"/>
      <c r="J324" s="12"/>
      <c r="K324" s="393"/>
    </row>
    <row r="325" spans="1:13" x14ac:dyDescent="0.3">
      <c r="E325" s="67"/>
      <c r="F325" s="22"/>
      <c r="K325" s="22" t="str">
        <f t="shared" si="5"/>
        <v/>
      </c>
    </row>
    <row r="326" spans="1:13" x14ac:dyDescent="0.3">
      <c r="A326" s="601">
        <v>2004</v>
      </c>
      <c r="B326" s="602" t="s">
        <v>18</v>
      </c>
      <c r="C326" s="603" t="s">
        <v>83</v>
      </c>
      <c r="D326" s="604" t="s">
        <v>19</v>
      </c>
      <c r="E326" s="67"/>
      <c r="G326" s="31" t="s">
        <v>121</v>
      </c>
      <c r="H326" s="31" t="s">
        <v>58</v>
      </c>
      <c r="I326" s="31" t="s">
        <v>106</v>
      </c>
      <c r="J326" s="12">
        <v>95</v>
      </c>
      <c r="K326" s="22" t="str">
        <f t="shared" si="5"/>
        <v>[{order:"95",result:"Greece 1-0 Portugal",playerday:"Angelos Charisteas",year:"2004", category:"EURO",prow:["DF","CC","DL"], pcolumn: ["GRE","POR","Played Euro 2004"],ylink:"https://www.youtube.com/watch?v=OG5u1uurPik"}],</v>
      </c>
    </row>
    <row r="327" spans="1:13" x14ac:dyDescent="0.3">
      <c r="A327" s="605"/>
      <c r="B327" s="606" t="str">
        <f>_xlfn.CONCAT(B326," ",C326," ",D326)</f>
        <v>Greece 1-0 Portugal</v>
      </c>
      <c r="C327" s="607"/>
      <c r="D327" s="608"/>
      <c r="E327" s="67"/>
      <c r="F327" s="16" t="s">
        <v>52</v>
      </c>
      <c r="G327" s="613"/>
      <c r="H327" s="613"/>
      <c r="I327" s="613"/>
      <c r="K327" s="22" t="str">
        <f t="shared" si="5"/>
        <v/>
      </c>
      <c r="M327" s="12" t="s">
        <v>996</v>
      </c>
    </row>
    <row r="328" spans="1:13" x14ac:dyDescent="0.3">
      <c r="A328" s="605"/>
      <c r="B328" s="606" t="s">
        <v>264</v>
      </c>
      <c r="C328" s="607"/>
      <c r="D328" s="608"/>
      <c r="E328" s="67"/>
      <c r="F328" s="16" t="s">
        <v>33</v>
      </c>
      <c r="G328" s="613"/>
      <c r="H328" s="613"/>
      <c r="I328" s="613"/>
      <c r="K328" s="22" t="str">
        <f t="shared" si="5"/>
        <v/>
      </c>
    </row>
    <row r="329" spans="1:13" x14ac:dyDescent="0.3">
      <c r="A329" s="609"/>
      <c r="B329" s="610" t="s">
        <v>995</v>
      </c>
      <c r="C329" s="611"/>
      <c r="D329" s="612"/>
      <c r="E329" s="67"/>
      <c r="F329" s="16" t="s">
        <v>47</v>
      </c>
      <c r="G329" s="613"/>
      <c r="H329" s="613"/>
      <c r="I329" s="613"/>
      <c r="K329" s="22" t="str">
        <f t="shared" si="5"/>
        <v/>
      </c>
    </row>
    <row r="330" spans="1:13" x14ac:dyDescent="0.3">
      <c r="A330" s="67"/>
      <c r="E330" s="67"/>
      <c r="K330" s="22" t="str">
        <f t="shared" si="5"/>
        <v/>
      </c>
    </row>
    <row r="331" spans="1:13" x14ac:dyDescent="0.3">
      <c r="A331" s="67"/>
      <c r="E331" s="67"/>
      <c r="K331" s="22" t="str">
        <f t="shared" si="5"/>
        <v/>
      </c>
    </row>
    <row r="332" spans="1:13" x14ac:dyDescent="0.3">
      <c r="A332" s="601">
        <v>2004</v>
      </c>
      <c r="B332" s="602" t="s">
        <v>30</v>
      </c>
      <c r="C332" s="603" t="s">
        <v>85</v>
      </c>
      <c r="D332" s="604" t="s">
        <v>97</v>
      </c>
      <c r="E332" s="67"/>
      <c r="G332" s="31" t="s">
        <v>65</v>
      </c>
      <c r="H332" s="31" t="s">
        <v>74</v>
      </c>
      <c r="I332" s="31" t="s">
        <v>56</v>
      </c>
      <c r="J332" s="12">
        <v>86</v>
      </c>
      <c r="K332" s="22" t="str">
        <f t="shared" si="5"/>
        <v>[{order:"86",result:"Sweden 1-1 Italy",playerday:"Antonio Cassano",year:"2004", category:"EURO",prow:["Played Euro 2004","DL","CC"], pcolumn: ["SWE","Roma","SerieAWin"],ylink:"https://www.youtube.com/watch?v=kwdGw2Zu_jo"}],</v>
      </c>
    </row>
    <row r="333" spans="1:13" x14ac:dyDescent="0.3">
      <c r="A333" s="605"/>
      <c r="B333" s="606" t="str">
        <f>_xlfn.CONCAT(B332," ",C332," ",D332)</f>
        <v>Sweden 1-1 Italy</v>
      </c>
      <c r="C333" s="607"/>
      <c r="D333" s="608"/>
      <c r="E333" s="67"/>
      <c r="F333" s="16" t="s">
        <v>106</v>
      </c>
      <c r="G333" s="613"/>
      <c r="H333" s="613"/>
      <c r="I333" s="613"/>
      <c r="K333" s="22" t="str">
        <f t="shared" si="5"/>
        <v/>
      </c>
      <c r="M333" s="12" t="s">
        <v>1002</v>
      </c>
    </row>
    <row r="334" spans="1:13" x14ac:dyDescent="0.3">
      <c r="A334" s="605"/>
      <c r="B334" s="606" t="s">
        <v>248</v>
      </c>
      <c r="C334" s="607"/>
      <c r="D334" s="608"/>
      <c r="E334" s="67"/>
      <c r="F334" s="16" t="s">
        <v>47</v>
      </c>
      <c r="G334" s="613"/>
      <c r="H334" s="613"/>
      <c r="I334" s="613"/>
      <c r="K334" s="22" t="str">
        <f t="shared" si="5"/>
        <v/>
      </c>
    </row>
    <row r="335" spans="1:13" x14ac:dyDescent="0.3">
      <c r="A335" s="609"/>
      <c r="B335" s="610" t="s">
        <v>1003</v>
      </c>
      <c r="C335" s="611"/>
      <c r="D335" s="612"/>
      <c r="E335" s="67"/>
      <c r="F335" s="16" t="s">
        <v>33</v>
      </c>
      <c r="G335" s="613"/>
      <c r="H335" s="613"/>
      <c r="I335" s="613"/>
      <c r="K335" s="22" t="str">
        <f t="shared" si="5"/>
        <v/>
      </c>
    </row>
    <row r="336" spans="1:13" x14ac:dyDescent="0.3">
      <c r="A336" s="67"/>
      <c r="E336" s="67"/>
      <c r="K336" s="22" t="str">
        <f t="shared" ref="K336:K389" si="6">IF(A336&gt;0,"[{"&amp;"order:"&amp;CHAR(34)&amp;J336&amp;CHAR(34)&amp;",result:"&amp;CHAR(34)&amp;B337&amp;CHAR(34)&amp;",playerday:"&amp;CHAR(34)&amp;B339&amp;CHAR(34)&amp;",year:"&amp;CHAR(34)&amp;A336&amp;CHAR(34)&amp;", category:" &amp; CHAR(34) &amp;$A$1&amp;CHAR(34)&amp;",prow:["&amp;CHAR(34)&amp;F337&amp;CHAR(34)&amp;","&amp;CHAR(34)&amp;F338&amp;CHAR(34)&amp;","&amp;CHAR(34)&amp;F339&amp;CHAR(34)&amp;"], pcolumn: ["&amp;CHAR(34)&amp;G336&amp;CHAR(34)&amp;","&amp;CHAR(34)&amp;H336&amp;CHAR(34)&amp;","&amp;CHAR(34)&amp;I336&amp;CHAR(34)&amp;"]"&amp;",ylink:"&amp;CHAR(34)&amp;B338&amp;CHAR(34)&amp;"}"&amp;"],","")</f>
        <v/>
      </c>
    </row>
    <row r="337" spans="1:11" x14ac:dyDescent="0.3">
      <c r="A337" s="67"/>
      <c r="E337" s="67"/>
      <c r="K337" s="22" t="str">
        <f t="shared" si="6"/>
        <v/>
      </c>
    </row>
    <row r="338" spans="1:11" x14ac:dyDescent="0.3">
      <c r="A338" s="601">
        <v>2004</v>
      </c>
      <c r="B338" s="602" t="s">
        <v>25</v>
      </c>
      <c r="C338" s="603" t="s">
        <v>85</v>
      </c>
      <c r="D338" s="604" t="s">
        <v>341</v>
      </c>
      <c r="E338" s="67"/>
      <c r="G338" s="31" t="s">
        <v>43</v>
      </c>
      <c r="H338" s="31" t="s">
        <v>247</v>
      </c>
      <c r="I338" s="31" t="s">
        <v>9</v>
      </c>
      <c r="J338" s="12">
        <v>9</v>
      </c>
      <c r="K338" s="22" t="str">
        <f t="shared" si="6"/>
        <v>[{order:"9",result:"Netherlands 1-1 Czech Rep",playerday:"Vladimír Šmicer",year:"2004", category:"EURO",prow:["Played Euro 2004","DF","CC"], pcolumn: ["NED","CZE","Liverpool"],ylink:"https://www.youtube.com/watch?v=uqZRycLNrT4"}],</v>
      </c>
    </row>
    <row r="339" spans="1:11" x14ac:dyDescent="0.3">
      <c r="A339" s="605"/>
      <c r="B339" s="606" t="str">
        <f>_xlfn.CONCAT(B338," ",C338," ",D338)</f>
        <v>Netherlands 1-1 Czech Rep</v>
      </c>
      <c r="C339" s="607"/>
      <c r="D339" s="608"/>
      <c r="E339" s="67"/>
      <c r="F339" s="16" t="s">
        <v>106</v>
      </c>
      <c r="G339" s="613"/>
      <c r="H339" s="613"/>
      <c r="I339" s="613"/>
      <c r="K339" s="22" t="str">
        <f t="shared" si="6"/>
        <v/>
      </c>
    </row>
    <row r="340" spans="1:11" x14ac:dyDescent="0.3">
      <c r="A340" s="605"/>
      <c r="B340" s="606" t="s">
        <v>349</v>
      </c>
      <c r="C340" s="607"/>
      <c r="D340" s="608"/>
      <c r="E340" s="67"/>
      <c r="F340" s="16" t="s">
        <v>52</v>
      </c>
      <c r="G340" s="613"/>
      <c r="H340" s="613"/>
      <c r="I340" s="613"/>
      <c r="K340" s="22" t="str">
        <f t="shared" si="6"/>
        <v/>
      </c>
    </row>
    <row r="341" spans="1:11" x14ac:dyDescent="0.3">
      <c r="A341" s="609"/>
      <c r="B341" s="610" t="s">
        <v>1299</v>
      </c>
      <c r="C341" s="611"/>
      <c r="D341" s="612"/>
      <c r="E341" s="67"/>
      <c r="F341" s="16" t="s">
        <v>33</v>
      </c>
      <c r="G341" s="613"/>
      <c r="H341" s="613"/>
      <c r="I341" s="613"/>
      <c r="K341" s="22" t="str">
        <f t="shared" si="6"/>
        <v/>
      </c>
    </row>
    <row r="342" spans="1:11" x14ac:dyDescent="0.3">
      <c r="E342" s="67"/>
      <c r="F342" s="22"/>
      <c r="K342" s="22" t="str">
        <f>IF(A342&gt;0,"[{"&amp;"order:"&amp;CHAR(34)&amp;J342&amp;CHAR(34)&amp;",result:"&amp;CHAR(34)&amp;B343&amp;CHAR(34)&amp;",playerday:"&amp;CHAR(34)&amp;B350&amp;CHAR(34)&amp;",year:"&amp;CHAR(34)&amp;A342&amp;CHAR(34)&amp;", category:" &amp; CHAR(34) &amp;$A$1&amp;CHAR(34)&amp;",prow:["&amp;CHAR(34)&amp;F343&amp;CHAR(34)&amp;","&amp;CHAR(34)&amp;F344&amp;CHAR(34)&amp;","&amp;CHAR(34)&amp;F350&amp;CHAR(34)&amp;"], pcolumn: ["&amp;CHAR(34)&amp;G342&amp;CHAR(34)&amp;","&amp;CHAR(34)&amp;H342&amp;CHAR(34)&amp;","&amp;CHAR(34)&amp;I342&amp;CHAR(34)&amp;"]"&amp;",ylink:"&amp;CHAR(34)&amp;B344&amp;CHAR(34)&amp;"}"&amp;"],","")</f>
        <v/>
      </c>
    </row>
    <row r="343" spans="1:11" x14ac:dyDescent="0.3">
      <c r="E343" s="67"/>
      <c r="K343" s="22" t="str">
        <f>IF(A343&gt;0,"[{"&amp;"order:"&amp;CHAR(34)&amp;J343&amp;CHAR(34)&amp;",result:"&amp;CHAR(34)&amp;B344&amp;CHAR(34)&amp;",playerday:"&amp;CHAR(34)&amp;B351&amp;CHAR(34)&amp;",year:"&amp;CHAR(34)&amp;A343&amp;CHAR(34)&amp;", category:" &amp; CHAR(34) &amp;$A$1&amp;CHAR(34)&amp;",prow:["&amp;CHAR(34)&amp;F344&amp;CHAR(34)&amp;","&amp;CHAR(34)&amp;F350&amp;CHAR(34)&amp;","&amp;CHAR(34)&amp;F351&amp;CHAR(34)&amp;"], pcolumn: ["&amp;CHAR(34)&amp;G343&amp;CHAR(34)&amp;","&amp;CHAR(34)&amp;H343&amp;CHAR(34)&amp;","&amp;CHAR(34)&amp;I343&amp;CHAR(34)&amp;"]"&amp;",ylink:"&amp;CHAR(34)&amp;B350&amp;CHAR(34)&amp;"}"&amp;"],","")</f>
        <v/>
      </c>
    </row>
    <row r="344" spans="1:11" x14ac:dyDescent="0.3">
      <c r="E344" s="67"/>
      <c r="K344" s="22" t="str">
        <f>IF(A344&gt;0,"[{"&amp;"order:"&amp;CHAR(34)&amp;J344&amp;CHAR(34)&amp;",result:"&amp;CHAR(34)&amp;B350&amp;CHAR(34)&amp;",playerday:"&amp;CHAR(34)&amp;B352&amp;CHAR(34)&amp;",year:"&amp;CHAR(34)&amp;A344&amp;CHAR(34)&amp;", category:" &amp; CHAR(34) &amp;$A$1&amp;CHAR(34)&amp;",prow:["&amp;CHAR(34)&amp;F350&amp;CHAR(34)&amp;","&amp;CHAR(34)&amp;F351&amp;CHAR(34)&amp;","&amp;CHAR(34)&amp;F352&amp;CHAR(34)&amp;"], pcolumn: ["&amp;CHAR(34)&amp;G344&amp;CHAR(34)&amp;","&amp;CHAR(34)&amp;H344&amp;CHAR(34)&amp;","&amp;CHAR(34)&amp;I344&amp;CHAR(34)&amp;"]"&amp;",ylink:"&amp;CHAR(34)&amp;B351&amp;CHAR(34)&amp;"}"&amp;"],","")</f>
        <v/>
      </c>
    </row>
    <row r="345" spans="1:11" x14ac:dyDescent="0.3">
      <c r="E345" s="67"/>
      <c r="K345" s="22"/>
    </row>
    <row r="346" spans="1:11" x14ac:dyDescent="0.3">
      <c r="E346" s="67"/>
      <c r="K346" s="22"/>
    </row>
    <row r="347" spans="1:11" x14ac:dyDescent="0.3">
      <c r="E347" s="67"/>
      <c r="K347" s="22"/>
    </row>
    <row r="348" spans="1:11" s="390" customFormat="1" x14ac:dyDescent="0.3">
      <c r="A348" s="589" t="s">
        <v>994</v>
      </c>
      <c r="B348" s="388"/>
      <c r="C348" s="389"/>
      <c r="D348" s="388"/>
      <c r="E348" s="67"/>
      <c r="G348" s="391"/>
      <c r="H348" s="391"/>
      <c r="I348" s="391"/>
      <c r="J348" s="12"/>
      <c r="K348" s="393"/>
    </row>
    <row r="349" spans="1:11" x14ac:dyDescent="0.3">
      <c r="E349" s="67"/>
      <c r="K349" s="22"/>
    </row>
    <row r="350" spans="1:11" x14ac:dyDescent="0.3">
      <c r="A350" s="589">
        <v>2000</v>
      </c>
      <c r="B350" s="590" t="s">
        <v>19</v>
      </c>
      <c r="C350" s="591" t="s">
        <v>132</v>
      </c>
      <c r="D350" s="592" t="s">
        <v>0</v>
      </c>
      <c r="E350" s="67"/>
      <c r="G350" s="14" t="s">
        <v>58</v>
      </c>
      <c r="H350" s="14" t="s">
        <v>53</v>
      </c>
      <c r="I350" s="14" t="s">
        <v>126</v>
      </c>
      <c r="J350" s="12">
        <v>124</v>
      </c>
      <c r="K350" s="22" t="str">
        <f t="shared" si="6"/>
        <v>[{order:"124",result:"Portugal 3-2 England",playerday:"Nuno Gomes",year:"2000", category:"EURO",prow:["Played Euro 2000","DL","CC"], pcolumn: ["POR","ENG","Benfica"],ylink:"https://www.youtube.com/watch?v=tMn7I3rImWk"}],</v>
      </c>
    </row>
    <row r="351" spans="1:11" x14ac:dyDescent="0.3">
      <c r="A351" s="593"/>
      <c r="B351" s="594" t="str">
        <f>_xlfn.CONCAT(B350," ",C350," ",D350)</f>
        <v>Portugal 3-2 England</v>
      </c>
      <c r="C351" s="595"/>
      <c r="D351" s="596"/>
      <c r="E351" s="67"/>
      <c r="F351" s="16" t="s">
        <v>57</v>
      </c>
      <c r="G351" s="112"/>
      <c r="H351" s="112"/>
      <c r="I351" s="112"/>
      <c r="K351" s="22" t="str">
        <f t="shared" si="6"/>
        <v/>
      </c>
    </row>
    <row r="352" spans="1:11" x14ac:dyDescent="0.3">
      <c r="A352" s="593"/>
      <c r="B352" s="594" t="s">
        <v>367</v>
      </c>
      <c r="C352" s="595"/>
      <c r="D352" s="596"/>
      <c r="E352" s="67"/>
      <c r="F352" s="16" t="s">
        <v>47</v>
      </c>
      <c r="G352" s="112"/>
      <c r="H352" s="112"/>
      <c r="I352" s="112"/>
      <c r="K352" s="22" t="str">
        <f t="shared" si="6"/>
        <v/>
      </c>
    </row>
    <row r="353" spans="1:11" x14ac:dyDescent="0.3">
      <c r="A353" s="597"/>
      <c r="B353" s="598" t="s">
        <v>1284</v>
      </c>
      <c r="C353" s="599"/>
      <c r="D353" s="600"/>
      <c r="E353" s="67"/>
      <c r="F353" s="16" t="s">
        <v>33</v>
      </c>
      <c r="G353" s="112"/>
      <c r="H353" s="112"/>
      <c r="I353" s="112"/>
      <c r="K353" s="22" t="str">
        <f t="shared" si="6"/>
        <v/>
      </c>
    </row>
    <row r="354" spans="1:11" x14ac:dyDescent="0.3">
      <c r="A354" s="67"/>
      <c r="E354" s="67"/>
      <c r="K354" s="22" t="str">
        <f t="shared" si="6"/>
        <v/>
      </c>
    </row>
    <row r="355" spans="1:11" x14ac:dyDescent="0.3">
      <c r="A355" s="67"/>
      <c r="E355" s="67"/>
      <c r="K355" s="22" t="str">
        <f t="shared" si="6"/>
        <v/>
      </c>
    </row>
    <row r="356" spans="1:11" x14ac:dyDescent="0.3">
      <c r="A356" s="589">
        <v>2000</v>
      </c>
      <c r="B356" s="590" t="s">
        <v>98</v>
      </c>
      <c r="C356" s="591" t="s">
        <v>118</v>
      </c>
      <c r="D356" s="592" t="s">
        <v>19</v>
      </c>
      <c r="E356" s="67"/>
      <c r="G356" s="14" t="s">
        <v>36</v>
      </c>
      <c r="H356" s="14" t="s">
        <v>58</v>
      </c>
      <c r="I356" s="14" t="s">
        <v>4</v>
      </c>
      <c r="J356" s="12">
        <v>1</v>
      </c>
      <c r="K356" s="22" t="str">
        <f t="shared" si="6"/>
        <v>[{order:"1",result:"France 2-1 Portugal",playerday:"Zinédine Zidane",year:"2000", category:"EURO",prow:["Played Euro 2000","Real Madrid","Barcelona"], pcolumn: ["FRA","POR","Juventus"],ylink:"https://www.youtube.com/watch?v=BeHaPM91ZF4"}],</v>
      </c>
    </row>
    <row r="357" spans="1:11" x14ac:dyDescent="0.3">
      <c r="A357" s="593"/>
      <c r="B357" s="594" t="str">
        <f>_xlfn.CONCAT(B356," ",C356," ",D356)</f>
        <v>France 2-1 Portugal</v>
      </c>
      <c r="C357" s="595"/>
      <c r="D357" s="596"/>
      <c r="E357" s="67"/>
      <c r="F357" s="16" t="s">
        <v>57</v>
      </c>
      <c r="G357" s="112"/>
      <c r="H357" s="112"/>
      <c r="I357" s="112"/>
      <c r="K357" s="22" t="str">
        <f t="shared" si="6"/>
        <v/>
      </c>
    </row>
    <row r="358" spans="1:11" x14ac:dyDescent="0.3">
      <c r="A358" s="593"/>
      <c r="B358" s="594" t="s">
        <v>221</v>
      </c>
      <c r="C358" s="595"/>
      <c r="D358" s="596"/>
      <c r="E358" s="67"/>
      <c r="F358" s="16" t="s">
        <v>3</v>
      </c>
      <c r="G358" s="112"/>
      <c r="H358" s="112"/>
      <c r="I358" s="112"/>
      <c r="K358" s="22" t="str">
        <f t="shared" si="6"/>
        <v/>
      </c>
    </row>
    <row r="359" spans="1:11" x14ac:dyDescent="0.3">
      <c r="A359" s="597"/>
      <c r="B359" s="598" t="s">
        <v>969</v>
      </c>
      <c r="C359" s="599"/>
      <c r="D359" s="600"/>
      <c r="E359" s="67"/>
      <c r="F359" s="16" t="s">
        <v>7</v>
      </c>
      <c r="G359" s="112"/>
      <c r="H359" s="112"/>
      <c r="I359" s="112"/>
      <c r="K359" s="22" t="str">
        <f t="shared" si="6"/>
        <v/>
      </c>
    </row>
    <row r="360" spans="1:11" x14ac:dyDescent="0.3">
      <c r="A360" s="67"/>
      <c r="E360" s="67"/>
      <c r="K360" s="22" t="str">
        <f t="shared" si="6"/>
        <v/>
      </c>
    </row>
    <row r="361" spans="1:11" x14ac:dyDescent="0.3">
      <c r="A361" s="67"/>
      <c r="E361" s="67"/>
      <c r="K361" s="22" t="str">
        <f t="shared" si="6"/>
        <v/>
      </c>
    </row>
    <row r="362" spans="1:11" x14ac:dyDescent="0.3">
      <c r="A362" s="589">
        <v>2000</v>
      </c>
      <c r="B362" s="590" t="s">
        <v>97</v>
      </c>
      <c r="C362" s="591" t="s">
        <v>80</v>
      </c>
      <c r="D362" s="592" t="s">
        <v>25</v>
      </c>
      <c r="E362" s="67"/>
      <c r="G362" s="14" t="s">
        <v>77</v>
      </c>
      <c r="H362" s="14" t="s">
        <v>43</v>
      </c>
      <c r="I362" s="14" t="s">
        <v>44</v>
      </c>
      <c r="J362" s="12">
        <v>233</v>
      </c>
      <c r="K362" s="22" t="str">
        <f t="shared" si="6"/>
        <v>[{order:"233",result:"Italy 0-0 Netherlands",playerday:"Francesco Toldo",year:"2000", category:"EURO",prow:["Played Euro 2000","PO","DL"], pcolumn: ["ITA","NED","Inter"],ylink:"https://www.youtube.com/watch?v=Xo02S58SE_8"}],</v>
      </c>
    </row>
    <row r="363" spans="1:11" x14ac:dyDescent="0.3">
      <c r="A363" s="593"/>
      <c r="B363" s="594" t="str">
        <f>_xlfn.CONCAT(B362," ",C362," ",D362)</f>
        <v>Italy 0-0 Netherlands</v>
      </c>
      <c r="C363" s="595"/>
      <c r="D363" s="596"/>
      <c r="E363" s="67"/>
      <c r="F363" s="16" t="s">
        <v>57</v>
      </c>
      <c r="G363" s="112"/>
      <c r="H363" s="112"/>
      <c r="I363" s="112"/>
      <c r="K363" s="22" t="str">
        <f t="shared" si="6"/>
        <v/>
      </c>
    </row>
    <row r="364" spans="1:11" x14ac:dyDescent="0.3">
      <c r="A364" s="593"/>
      <c r="B364" s="594" t="s">
        <v>510</v>
      </c>
      <c r="C364" s="595"/>
      <c r="D364" s="596"/>
      <c r="E364" s="67"/>
      <c r="F364" s="16" t="s">
        <v>38</v>
      </c>
      <c r="G364" s="112"/>
      <c r="H364" s="112"/>
      <c r="I364" s="112"/>
      <c r="K364" s="22" t="str">
        <f t="shared" si="6"/>
        <v/>
      </c>
    </row>
    <row r="365" spans="1:11" x14ac:dyDescent="0.3">
      <c r="A365" s="597"/>
      <c r="B365" s="598" t="s">
        <v>1285</v>
      </c>
      <c r="C365" s="599"/>
      <c r="D365" s="600"/>
      <c r="E365" s="67"/>
      <c r="F365" s="16" t="s">
        <v>47</v>
      </c>
      <c r="G365" s="112"/>
      <c r="H365" s="112"/>
      <c r="I365" s="112"/>
      <c r="K365" s="22" t="str">
        <f t="shared" si="6"/>
        <v/>
      </c>
    </row>
    <row r="366" spans="1:11" x14ac:dyDescent="0.3">
      <c r="A366" s="67"/>
      <c r="E366" s="67"/>
      <c r="K366" s="22" t="str">
        <f t="shared" si="6"/>
        <v/>
      </c>
    </row>
    <row r="367" spans="1:11" x14ac:dyDescent="0.3">
      <c r="A367" s="67"/>
      <c r="E367" s="67"/>
      <c r="K367" s="22" t="str">
        <f t="shared" si="6"/>
        <v/>
      </c>
    </row>
    <row r="368" spans="1:11" x14ac:dyDescent="0.3">
      <c r="A368" s="589">
        <v>2000</v>
      </c>
      <c r="B368" s="590" t="s">
        <v>19</v>
      </c>
      <c r="C368" s="591" t="s">
        <v>140</v>
      </c>
      <c r="D368" s="592" t="s">
        <v>128</v>
      </c>
      <c r="E368" s="67"/>
      <c r="G368" s="14" t="s">
        <v>58</v>
      </c>
      <c r="H368" s="14" t="s">
        <v>60</v>
      </c>
      <c r="I368" s="14" t="s">
        <v>56</v>
      </c>
      <c r="J368" s="12">
        <v>262</v>
      </c>
      <c r="K368" s="22" t="str">
        <f t="shared" si="6"/>
        <v>[{order:"262",result:"Portugal 3-0 Germany",playerday:"Sérgio Conceição",year:"2000", category:"EURO",prow:["Played Euro 2000","CC","DL"], pcolumn: ["POR","GER","SerieAWin"],ylink:"https://www.youtube.com/watch?v=qRpR_3pJdZI"}],</v>
      </c>
    </row>
    <row r="369" spans="1:11" x14ac:dyDescent="0.3">
      <c r="A369" s="593"/>
      <c r="B369" s="594" t="str">
        <f>_xlfn.CONCAT(B368," ",C368," ",D368)</f>
        <v>Portugal 3-0 Germany</v>
      </c>
      <c r="C369" s="595"/>
      <c r="D369" s="596"/>
      <c r="E369" s="67"/>
      <c r="F369" s="16" t="s">
        <v>57</v>
      </c>
      <c r="G369" s="112"/>
      <c r="H369" s="112"/>
      <c r="I369" s="112"/>
      <c r="K369" s="22" t="str">
        <f t="shared" si="6"/>
        <v/>
      </c>
    </row>
    <row r="370" spans="1:11" x14ac:dyDescent="0.3">
      <c r="A370" s="593"/>
      <c r="B370" s="594" t="s">
        <v>513</v>
      </c>
      <c r="C370" s="595"/>
      <c r="D370" s="596"/>
      <c r="E370" s="67"/>
      <c r="F370" s="16" t="s">
        <v>33</v>
      </c>
      <c r="G370" s="112"/>
      <c r="H370" s="112"/>
      <c r="I370" s="112"/>
      <c r="K370" s="22" t="str">
        <f t="shared" si="6"/>
        <v/>
      </c>
    </row>
    <row r="371" spans="1:11" x14ac:dyDescent="0.3">
      <c r="A371" s="597"/>
      <c r="B371" s="598" t="s">
        <v>1286</v>
      </c>
      <c r="C371" s="599"/>
      <c r="D371" s="600"/>
      <c r="E371" s="67"/>
      <c r="F371" s="16" t="s">
        <v>47</v>
      </c>
      <c r="G371" s="112"/>
      <c r="H371" s="112"/>
      <c r="I371" s="112"/>
      <c r="K371" s="22" t="str">
        <f t="shared" si="6"/>
        <v/>
      </c>
    </row>
    <row r="372" spans="1:11" x14ac:dyDescent="0.3">
      <c r="A372" s="67"/>
      <c r="E372" s="67"/>
      <c r="K372" s="22" t="str">
        <f t="shared" si="6"/>
        <v/>
      </c>
    </row>
    <row r="373" spans="1:11" x14ac:dyDescent="0.3">
      <c r="A373" s="67"/>
      <c r="E373" s="67"/>
      <c r="K373" s="22" t="str">
        <f t="shared" si="6"/>
        <v/>
      </c>
    </row>
    <row r="374" spans="1:11" x14ac:dyDescent="0.3">
      <c r="A374" s="589">
        <v>2000</v>
      </c>
      <c r="B374" s="590" t="s">
        <v>98</v>
      </c>
      <c r="C374" s="591" t="s">
        <v>118</v>
      </c>
      <c r="D374" s="592" t="s">
        <v>97</v>
      </c>
      <c r="E374" s="67"/>
      <c r="G374" s="14" t="s">
        <v>57</v>
      </c>
      <c r="H374" s="14" t="s">
        <v>57</v>
      </c>
      <c r="I374" s="14" t="s">
        <v>57</v>
      </c>
      <c r="J374" s="12">
        <v>220</v>
      </c>
      <c r="K374" s="22" t="str">
        <f t="shared" si="6"/>
        <v>[{order:"220",result:"France 2-1 Italy",playerday:"David Trezeguet",year:"2000", category:"EURO",prow:["FRA","ITA","Inter"], pcolumn: ["Played Euro 2000","Played Euro 2000","Played Euro 2000"],ylink:"https://www.youtube.com/watch?v=knul03Emmwk"}],</v>
      </c>
    </row>
    <row r="375" spans="1:11" x14ac:dyDescent="0.3">
      <c r="A375" s="593"/>
      <c r="B375" s="594" t="str">
        <f>_xlfn.CONCAT(B374," ",C374," ",D374)</f>
        <v>France 2-1 Italy</v>
      </c>
      <c r="C375" s="595"/>
      <c r="D375" s="596"/>
      <c r="E375" s="67"/>
      <c r="F375" s="16" t="s">
        <v>36</v>
      </c>
      <c r="G375" s="112"/>
      <c r="H375" s="112"/>
      <c r="I375" s="112"/>
      <c r="K375" s="22" t="str">
        <f t="shared" si="6"/>
        <v/>
      </c>
    </row>
    <row r="376" spans="1:11" x14ac:dyDescent="0.3">
      <c r="A376" s="593"/>
      <c r="B376" s="594" t="s">
        <v>869</v>
      </c>
      <c r="C376" s="595"/>
      <c r="D376" s="596"/>
      <c r="E376" s="67"/>
      <c r="F376" s="16" t="s">
        <v>77</v>
      </c>
      <c r="G376" s="112"/>
      <c r="H376" s="112"/>
      <c r="I376" s="112"/>
      <c r="K376" s="22" t="str">
        <f t="shared" si="6"/>
        <v/>
      </c>
    </row>
    <row r="377" spans="1:11" x14ac:dyDescent="0.3">
      <c r="A377" s="597"/>
      <c r="B377" s="598" t="s">
        <v>1287</v>
      </c>
      <c r="C377" s="599"/>
      <c r="D377" s="600"/>
      <c r="E377" s="67"/>
      <c r="F377" s="16" t="s">
        <v>44</v>
      </c>
      <c r="G377" s="112"/>
      <c r="H377" s="112"/>
      <c r="I377" s="112"/>
      <c r="K377" s="22" t="str">
        <f t="shared" si="6"/>
        <v/>
      </c>
    </row>
    <row r="378" spans="1:11" x14ac:dyDescent="0.3">
      <c r="A378" s="67"/>
      <c r="E378" s="67"/>
      <c r="K378" s="22" t="str">
        <f t="shared" si="6"/>
        <v/>
      </c>
    </row>
    <row r="379" spans="1:11" x14ac:dyDescent="0.3">
      <c r="A379" s="67"/>
      <c r="E379" s="67"/>
      <c r="K379" s="22" t="str">
        <f t="shared" si="6"/>
        <v/>
      </c>
    </row>
    <row r="380" spans="1:11" x14ac:dyDescent="0.3">
      <c r="E380" s="67"/>
      <c r="K380" s="22" t="str">
        <f t="shared" si="6"/>
        <v/>
      </c>
    </row>
    <row r="381" spans="1:11" x14ac:dyDescent="0.3">
      <c r="E381" s="67"/>
      <c r="K381" s="22" t="str">
        <f t="shared" si="6"/>
        <v/>
      </c>
    </row>
    <row r="382" spans="1:11" x14ac:dyDescent="0.3">
      <c r="E382" s="67"/>
      <c r="K382" s="22" t="str">
        <f t="shared" si="6"/>
        <v/>
      </c>
    </row>
    <row r="383" spans="1:11" x14ac:dyDescent="0.3">
      <c r="E383" s="67"/>
      <c r="K383" s="22" t="str">
        <f t="shared" si="6"/>
        <v/>
      </c>
    </row>
    <row r="384" spans="1:11" x14ac:dyDescent="0.3">
      <c r="E384" s="67"/>
      <c r="K384" s="22" t="str">
        <f t="shared" si="6"/>
        <v/>
      </c>
    </row>
    <row r="385" spans="1:11" s="390" customFormat="1" x14ac:dyDescent="0.3">
      <c r="A385" s="391"/>
      <c r="B385" s="388"/>
      <c r="C385" s="389"/>
      <c r="D385" s="388"/>
      <c r="E385" s="67"/>
      <c r="G385" s="391"/>
      <c r="H385" s="391"/>
      <c r="I385" s="391"/>
      <c r="K385" s="22" t="str">
        <f t="shared" si="6"/>
        <v/>
      </c>
    </row>
    <row r="386" spans="1:11" x14ac:dyDescent="0.3">
      <c r="A386" s="313">
        <v>1996</v>
      </c>
      <c r="B386" s="171" t="s">
        <v>95</v>
      </c>
      <c r="C386" s="172" t="s">
        <v>140</v>
      </c>
      <c r="D386" s="171" t="s">
        <v>137</v>
      </c>
      <c r="E386" s="67"/>
      <c r="G386" s="14" t="s">
        <v>64</v>
      </c>
      <c r="H386" s="14" t="s">
        <v>69</v>
      </c>
      <c r="I386" s="14" t="s">
        <v>3</v>
      </c>
      <c r="J386" s="12">
        <v>532</v>
      </c>
      <c r="K386" s="22" t="str">
        <f t="shared" si="6"/>
        <v>[{order:"532",result:"Croatia 3-0 Denmark",playerday:"Davor Šuker",year:"1996", category:"EURO",prow:["DL","namehas_S","Arsenal"], pcolumn: ["CRO","Sevilla","Real Madrid"],ylink:"https://youtu.be/_IRH22BWvf4?si=8olqe1wYOc33Bxw2"}],</v>
      </c>
    </row>
    <row r="387" spans="1:11" x14ac:dyDescent="0.3">
      <c r="A387" s="110"/>
      <c r="B387" s="108" t="str">
        <f>_xlfn.CONCAT(B386," ",C386," ",D386)</f>
        <v>Croatia 3-0 Denmark</v>
      </c>
      <c r="C387" s="109"/>
      <c r="D387" s="108"/>
      <c r="E387" s="67"/>
      <c r="F387" s="16" t="s">
        <v>47</v>
      </c>
      <c r="G387" s="64"/>
      <c r="H387" s="64"/>
      <c r="I387" s="64"/>
      <c r="K387" s="22" t="str">
        <f t="shared" si="6"/>
        <v/>
      </c>
    </row>
    <row r="388" spans="1:11" x14ac:dyDescent="0.3">
      <c r="A388" s="110"/>
      <c r="B388" s="108" t="s">
        <v>767</v>
      </c>
      <c r="C388" s="109"/>
      <c r="D388" s="108"/>
      <c r="E388" s="67"/>
      <c r="F388" s="16" t="s">
        <v>1436</v>
      </c>
      <c r="G388" s="64"/>
      <c r="H388" s="64"/>
      <c r="I388" s="64"/>
      <c r="K388" s="22" t="str">
        <f t="shared" si="6"/>
        <v/>
      </c>
    </row>
    <row r="389" spans="1:11" x14ac:dyDescent="0.3">
      <c r="A389" s="110"/>
      <c r="B389" s="143" t="s">
        <v>1288</v>
      </c>
      <c r="C389" s="109"/>
      <c r="D389" s="108"/>
      <c r="E389" s="67" t="str">
        <f t="shared" ref="E389" si="7">IF(A386&gt;0,IF(B389&lt;&gt;"","OK","NEGATIVE"),"")</f>
        <v>OK</v>
      </c>
      <c r="F389" s="16" t="s">
        <v>8</v>
      </c>
      <c r="G389" s="64"/>
      <c r="H389" s="64"/>
      <c r="I389" s="64"/>
      <c r="K389" s="22" t="str">
        <f t="shared" si="6"/>
        <v/>
      </c>
    </row>
    <row r="390" spans="1:11" x14ac:dyDescent="0.3">
      <c r="A390" s="67"/>
      <c r="B390" s="12"/>
      <c r="C390" s="13"/>
      <c r="D390" s="12"/>
      <c r="G390" s="12"/>
      <c r="H390" s="12"/>
      <c r="I390" s="12"/>
      <c r="K390" s="58" t="str">
        <f>IF(A390&gt;0,"[{"&amp;"order:"&amp;CHAR(34)&amp;J390&amp;CHAR(34)&amp;",result:"&amp;CHAR(34)&amp;B391&amp;CHAR(34)&amp;",year:"&amp;CHAR(34)&amp;A390&amp;CHAR(34)&amp;", category:" &amp; CHAR(34) &amp;$A$1&amp;CHAR(34)&amp;",prow:["&amp;CHAR(34)&amp;F391&amp;CHAR(34)&amp;","&amp;CHAR(34)&amp;#REF!&amp;CHAR(34)&amp;","&amp;CHAR(34)&amp;#REF!&amp;CHAR(34)&amp;"], pcolumn: ["&amp;CHAR(34)&amp;G390&amp;CHAR(34)&amp;","&amp;CHAR(34)&amp;H390&amp;CHAR(34)&amp;","&amp;CHAR(34)&amp;I390&amp;CHAR(34)&amp;"]"&amp;",ylink:"&amp;CHAR(34)&amp;#REF!&amp;CHAR(34)&amp;"}"&amp;"],","")</f>
        <v/>
      </c>
    </row>
    <row r="391" spans="1:11" ht="14.4" x14ac:dyDescent="0.3">
      <c r="K391" s="15" t="str">
        <f>IF(A391&gt;0,"[{"&amp;"order:"&amp;CHAR(34)&amp;J391&amp;CHAR(34)&amp;",result:"&amp;CHAR(34)&amp;#REF!&amp;CHAR(34)&amp;",year:"&amp;CHAR(34)&amp;A391&amp;CHAR(34)&amp;", category:" &amp; CHAR(34) &amp;$A$1&amp;CHAR(34)&amp;",prow:["&amp;CHAR(34)&amp;#REF!&amp;CHAR(34)&amp;","&amp;CHAR(34)&amp;#REF!&amp;CHAR(34)&amp;","&amp;CHAR(34)&amp;#REF!&amp;CHAR(34)&amp;"], pcolumn: ["&amp;CHAR(34)&amp;G391&amp;CHAR(34)&amp;","&amp;CHAR(34)&amp;H391&amp;CHAR(34)&amp;","&amp;CHAR(34)&amp;I391&amp;CHAR(34)&amp;"]"&amp;",ylink:"&amp;CHAR(34)&amp;#REF!&amp;CHAR(34)&amp;"}"&amp;"],","")</f>
        <v/>
      </c>
    </row>
  </sheetData>
  <phoneticPr fontId="6" type="noConversion"/>
  <conditionalFormatting sqref="J4:J377">
    <cfRule type="cellIs" priority="3" stopIfTrue="1" operator="equal">
      <formula>""</formula>
    </cfRule>
    <cfRule type="cellIs" dxfId="63" priority="4" operator="greaterThan">
      <formula>$B$1</formula>
    </cfRule>
  </conditionalFormatting>
  <conditionalFormatting sqref="J386">
    <cfRule type="cellIs" priority="1" stopIfTrue="1" operator="equal">
      <formula>""</formula>
    </cfRule>
    <cfRule type="cellIs" dxfId="62" priority="2" operator="greaterThan">
      <formula>$B$1</formula>
    </cfRule>
  </conditionalFormatting>
  <hyperlinks>
    <hyperlink ref="B154" r:id="rId1" display="https://www.youtube.com/watch?v=efYXt5MddAE" xr:uid="{947BDB57-BD39-4EFB-A59A-363CA6DBE81A}"/>
    <hyperlink ref="B90" r:id="rId2" xr:uid="{882B2DA6-814A-41C5-A8D2-DFCB1800C1D6}"/>
    <hyperlink ref="B102" r:id="rId3" xr:uid="{4646522E-31AA-4C09-B8E0-C6E84D8817DB}"/>
    <hyperlink ref="B114" r:id="rId4" xr:uid="{2D8959FA-D253-42B3-9EAC-6D454999C712}"/>
    <hyperlink ref="B120" r:id="rId5" xr:uid="{19449185-C3CA-4E85-93AF-3E7D793A57D6}"/>
    <hyperlink ref="B138" r:id="rId6" xr:uid="{FF3171F6-6B04-44B3-85D7-9DA8759FF1CD}"/>
    <hyperlink ref="B126" r:id="rId7" xr:uid="{8878D255-03CB-477B-B54D-DFE5106B37C5}"/>
    <hyperlink ref="B108" r:id="rId8" xr:uid="{05DC18AC-6458-4093-913C-87E648E45138}"/>
    <hyperlink ref="B132" r:id="rId9" xr:uid="{220524D1-C8D2-4BCF-B8C5-4B911A282A42}"/>
    <hyperlink ref="B84" r:id="rId10" xr:uid="{279DCAA5-32E2-4FAE-BC13-F4516554459B}"/>
    <hyperlink ref="B78" r:id="rId11" xr:uid="{482E1D66-B000-40DF-A05E-70649854CFF3}"/>
    <hyperlink ref="B72" r:id="rId12" xr:uid="{4B17A5EA-B8EC-4921-AF48-9A5E43379AAF}"/>
    <hyperlink ref="B66" r:id="rId13" xr:uid="{C1CBB6C7-4B5A-4783-A022-CFFE56A1B547}"/>
    <hyperlink ref="B60" r:id="rId14" xr:uid="{4D7DF405-EFA8-4341-848B-028EE8CE98CB}"/>
    <hyperlink ref="B48" r:id="rId15" xr:uid="{0A5B1038-AA93-474B-BED5-18DC0DE76D2F}"/>
    <hyperlink ref="B42" r:id="rId16" xr:uid="{E437E35D-6EA6-4008-8030-D03E0909F376}"/>
    <hyperlink ref="B24" r:id="rId17" xr:uid="{B604E43B-D4C0-4016-9846-6065B0C61934}"/>
    <hyperlink ref="B30" r:id="rId18" xr:uid="{E76D39B3-505A-4DCD-99E1-21FC415F7724}"/>
    <hyperlink ref="B36" r:id="rId19" xr:uid="{DA8DE985-2582-4775-9284-6B96D38E5EAD}"/>
    <hyperlink ref="B12" r:id="rId20" xr:uid="{98FC706F-835B-49C6-804E-7DD335D37E18}"/>
    <hyperlink ref="B258" r:id="rId21" xr:uid="{F2129CCC-ACC0-4CE1-9C9F-C66E17AB7CF4}"/>
    <hyperlink ref="B54" r:id="rId22" xr:uid="{BF4513BD-909F-479E-B607-1911F1B8BF9E}"/>
  </hyperlinks>
  <pageMargins left="0.7" right="0.7" top="0.75" bottom="0.75" header="0.3" footer="0.3"/>
  <pageSetup paperSize="9" orientation="portrait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733-3A4C-4296-8C0C-BBC8C82B5322}">
  <sheetPr codeName="Sheet7">
    <tabColor rgb="FF00B0F0"/>
  </sheetPr>
  <dimension ref="A1:L300"/>
  <sheetViews>
    <sheetView showGridLines="0" topLeftCell="A211" zoomScale="85" zoomScaleNormal="85" workbookViewId="0">
      <selection activeCell="J227" sqref="J227"/>
    </sheetView>
  </sheetViews>
  <sheetFormatPr defaultRowHeight="13.8" x14ac:dyDescent="0.3"/>
  <cols>
    <col min="1" max="1" width="8.77734375" style="67" customWidth="1"/>
    <col min="2" max="2" width="18.6640625" style="12" customWidth="1"/>
    <col min="3" max="3" width="9.109375" style="13" customWidth="1"/>
    <col min="4" max="4" width="19.21875" style="12" customWidth="1"/>
    <col min="5" max="5" width="16.5546875" style="12" customWidth="1"/>
    <col min="6" max="6" width="13.88671875" style="11" bestFit="1" customWidth="1"/>
    <col min="7" max="9" width="17.88671875" style="11" customWidth="1"/>
    <col min="10" max="10" width="4" style="12" bestFit="1" customWidth="1"/>
    <col min="11" max="11" width="43.109375" style="12" customWidth="1"/>
    <col min="12" max="16384" width="8.88671875" style="12"/>
  </cols>
  <sheetData>
    <row r="1" spans="1:12" x14ac:dyDescent="0.3">
      <c r="A1" s="67" t="s">
        <v>101</v>
      </c>
      <c r="B1" s="12">
        <f>EURO!B1</f>
        <v>570</v>
      </c>
    </row>
    <row r="4" spans="1:12" x14ac:dyDescent="0.3">
      <c r="K4" s="22" t="str">
        <f>IF(A4&gt;0,"[{"&amp;"order:"&amp;CHAR(34)&amp;J4&amp;CHAR(34)&amp;",result:"&amp;CHAR(34)&amp;B13&amp;CHAR(34)&amp;",year:"&amp;CHAR(34)&amp;A4&amp;CHAR(34)&amp;", category:" &amp; CHAR(34) &amp;$A$1&amp;CHAR(34)&amp;",prow:["&amp;CHAR(34)&amp;F13&amp;CHAR(34)&amp;","&amp;CHAR(34)&amp;F14&amp;CHAR(34)&amp;","&amp;CHAR(34)&amp;F15&amp;CHAR(34)&amp;"], pcolumn: ["&amp;CHAR(34)&amp;G4&amp;CHAR(34)&amp;","&amp;CHAR(34)&amp;H4&amp;CHAR(34)&amp;","&amp;CHAR(34)&amp;I4&amp;CHAR(34)&amp;"]"&amp;"}"&amp;"],","")</f>
        <v/>
      </c>
      <c r="L4" s="22"/>
    </row>
    <row r="5" spans="1:12" x14ac:dyDescent="0.3">
      <c r="A5" s="639">
        <v>1997</v>
      </c>
      <c r="B5" s="640" t="s">
        <v>67</v>
      </c>
      <c r="C5" s="641" t="s">
        <v>85</v>
      </c>
      <c r="D5" s="642" t="s">
        <v>44</v>
      </c>
      <c r="E5" s="67"/>
      <c r="F5" s="12"/>
      <c r="G5" s="14" t="s">
        <v>67</v>
      </c>
      <c r="H5" s="14" t="s">
        <v>44</v>
      </c>
      <c r="I5" s="14" t="s">
        <v>37</v>
      </c>
      <c r="J5" s="12">
        <v>243</v>
      </c>
      <c r="K5" s="22" t="str">
        <f t="shared" ref="K5:K14" si="0">IF(A5&gt;0,"[{"&amp;"order:"&amp;CHAR(34)&amp;J5&amp;CHAR(34)&amp;",result:"&amp;CHAR(34)&amp;B6&amp;CHAR(34)&amp;",playerday:"&amp;CHAR(34)&amp;B8&amp;CHAR(34)&amp;",year:"&amp;CHAR(34)&amp;A5&amp;CHAR(34)&amp;", category:" &amp; CHAR(34) &amp;$A$1&amp;CHAR(34)&amp;",prow:["&amp;CHAR(34)&amp;F6&amp;CHAR(34)&amp;","&amp;CHAR(34)&amp;F7&amp;CHAR(34)&amp;","&amp;CHAR(34)&amp;F8&amp;CHAR(34)&amp;"], pcolumn: ["&amp;CHAR(34)&amp;G5&amp;CHAR(34)&amp;","&amp;CHAR(34)&amp;H5&amp;CHAR(34)&amp;","&amp;CHAR(34)&amp;I5&amp;CHAR(34)&amp;"]"&amp;",ylink:"&amp;CHAR(34)&amp;B7&amp;CHAR(34)&amp;"}"&amp;"],","")</f>
        <v>[{order:"243",result:"Schalke 1-1 Inter",playerday:"Iván Zamorano",year:"1997", category:"Europa League",prow:["CC","DL","PO"], pcolumn: ["Schalke","Inter","Played WC 1998"],ylink:"https://www.youtube.com/watch?v=WzbcqrRm93g"}],</v>
      </c>
      <c r="L5" s="22"/>
    </row>
    <row r="6" spans="1:12" x14ac:dyDescent="0.3">
      <c r="A6" s="630"/>
      <c r="B6" s="631" t="str">
        <f>_xlfn.CONCAT(B5," ",C5," ",D5)</f>
        <v>Schalke 1-1 Inter</v>
      </c>
      <c r="C6" s="632"/>
      <c r="D6" s="633"/>
      <c r="E6" s="67"/>
      <c r="F6" s="107" t="s">
        <v>33</v>
      </c>
      <c r="G6" s="638"/>
      <c r="H6" s="638"/>
      <c r="I6" s="638"/>
      <c r="K6" s="22" t="str">
        <f t="shared" si="0"/>
        <v/>
      </c>
      <c r="L6" s="22"/>
    </row>
    <row r="7" spans="1:12" x14ac:dyDescent="0.3">
      <c r="A7" s="630"/>
      <c r="B7" s="631" t="s">
        <v>799</v>
      </c>
      <c r="C7" s="632"/>
      <c r="D7" s="633"/>
      <c r="E7" s="67"/>
      <c r="F7" s="16" t="s">
        <v>47</v>
      </c>
      <c r="G7" s="638"/>
      <c r="H7" s="638"/>
      <c r="I7" s="638"/>
      <c r="K7" s="22" t="str">
        <f t="shared" si="0"/>
        <v/>
      </c>
      <c r="L7" s="22"/>
    </row>
    <row r="8" spans="1:12" x14ac:dyDescent="0.3">
      <c r="A8" s="634"/>
      <c r="B8" s="635" t="s">
        <v>1321</v>
      </c>
      <c r="C8" s="636"/>
      <c r="D8" s="637"/>
      <c r="E8" s="67"/>
      <c r="F8" s="16" t="s">
        <v>38</v>
      </c>
      <c r="G8" s="638"/>
      <c r="H8" s="638"/>
      <c r="I8" s="638"/>
      <c r="K8" s="22" t="str">
        <f t="shared" si="0"/>
        <v/>
      </c>
      <c r="L8" s="22"/>
    </row>
    <row r="9" spans="1:12" x14ac:dyDescent="0.3">
      <c r="B9" s="32"/>
      <c r="C9" s="33"/>
      <c r="D9" s="32"/>
      <c r="E9" s="67"/>
      <c r="F9" s="12"/>
      <c r="K9" s="22" t="str">
        <f t="shared" si="0"/>
        <v/>
      </c>
      <c r="L9" s="22"/>
    </row>
    <row r="10" spans="1:12" x14ac:dyDescent="0.3">
      <c r="B10" s="32"/>
      <c r="C10" s="33"/>
      <c r="D10" s="32"/>
      <c r="E10" s="67"/>
      <c r="F10" s="12"/>
      <c r="K10" s="22" t="str">
        <f t="shared" si="0"/>
        <v/>
      </c>
      <c r="L10" s="22"/>
    </row>
    <row r="11" spans="1:12" x14ac:dyDescent="0.3">
      <c r="K11" s="22" t="str">
        <f t="shared" si="0"/>
        <v/>
      </c>
      <c r="L11" s="22"/>
    </row>
    <row r="12" spans="1:12" x14ac:dyDescent="0.3">
      <c r="K12" s="22" t="str">
        <f t="shared" si="0"/>
        <v/>
      </c>
      <c r="L12" s="22"/>
    </row>
    <row r="13" spans="1:12" x14ac:dyDescent="0.3">
      <c r="A13" s="644">
        <v>1998</v>
      </c>
      <c r="B13" s="210" t="s">
        <v>44</v>
      </c>
      <c r="C13" s="211" t="s">
        <v>140</v>
      </c>
      <c r="D13" s="212" t="s">
        <v>70</v>
      </c>
      <c r="E13" s="67"/>
      <c r="F13" s="12"/>
      <c r="G13" s="14" t="s">
        <v>44</v>
      </c>
      <c r="H13" s="14" t="s">
        <v>70</v>
      </c>
      <c r="I13" s="14" t="s">
        <v>75</v>
      </c>
      <c r="J13" s="12">
        <v>568</v>
      </c>
      <c r="K13" s="22" t="str">
        <f t="shared" si="0"/>
        <v>[{order:"568",result:"Inter 3-0 Lazio",playerday:"Ronaldo Nazario",year:"1998", category:"Europa League",prow:["ITA","BRA","it9700"], pcolumn: ["Inter","Lazio","EuropaWin"],ylink:"https://www.youtube.com/watch?v=zjng85HEnmY"}],</v>
      </c>
      <c r="L13" s="22"/>
    </row>
    <row r="14" spans="1:12" x14ac:dyDescent="0.3">
      <c r="A14" s="213"/>
      <c r="B14" s="91" t="str">
        <f>_xlfn.CONCAT(B13," ",C13," ",D13)</f>
        <v>Inter 3-0 Lazio</v>
      </c>
      <c r="C14" s="92"/>
      <c r="D14" s="214"/>
      <c r="E14" s="67"/>
      <c r="F14" s="107" t="s">
        <v>77</v>
      </c>
      <c r="G14" s="170"/>
      <c r="H14" s="170"/>
      <c r="I14" s="170"/>
      <c r="K14" s="22" t="str">
        <f t="shared" si="0"/>
        <v/>
      </c>
      <c r="L14" s="22"/>
    </row>
    <row r="15" spans="1:12" x14ac:dyDescent="0.3">
      <c r="A15" s="213"/>
      <c r="B15" s="91" t="s">
        <v>312</v>
      </c>
      <c r="C15" s="92"/>
      <c r="D15" s="214"/>
      <c r="E15" s="67"/>
      <c r="F15" s="16" t="s">
        <v>35</v>
      </c>
      <c r="G15" s="170"/>
      <c r="H15" s="170"/>
      <c r="I15" s="170"/>
      <c r="K15" s="22" t="str">
        <f>IF(A15&gt;0,"[{"&amp;"order:"&amp;CHAR(34)&amp;J15&amp;CHAR(34)&amp;",result:"&amp;CHAR(34)&amp;B16&amp;CHAR(34)&amp;",playerday:"&amp;CHAR(34)&amp;B19&amp;CHAR(34)&amp;",year:"&amp;CHAR(34)&amp;A15&amp;CHAR(34)&amp;", category:" &amp; CHAR(34) &amp;$A$1&amp;CHAR(34)&amp;",prow:["&amp;CHAR(34)&amp;F16&amp;CHAR(34)&amp;","&amp;CHAR(34)&amp;F17&amp;CHAR(34)&amp;","&amp;CHAR(34)&amp;F19&amp;CHAR(34)&amp;"], pcolumn: ["&amp;CHAR(34)&amp;G15&amp;CHAR(34)&amp;","&amp;CHAR(34)&amp;H15&amp;CHAR(34)&amp;","&amp;CHAR(34)&amp;I15&amp;CHAR(34)&amp;"]"&amp;",ylink:"&amp;CHAR(34)&amp;B17&amp;CHAR(34)&amp;"}"&amp;"],","")</f>
        <v/>
      </c>
      <c r="L15" s="22"/>
    </row>
    <row r="16" spans="1:12" x14ac:dyDescent="0.3">
      <c r="A16" s="215"/>
      <c r="B16" s="216" t="s">
        <v>893</v>
      </c>
      <c r="C16" s="217"/>
      <c r="D16" s="218"/>
      <c r="E16" s="67"/>
      <c r="F16" s="16" t="s">
        <v>1346</v>
      </c>
      <c r="G16" s="170"/>
      <c r="H16" s="170"/>
      <c r="I16" s="170"/>
      <c r="K16" s="22" t="str">
        <f>IF(A16&gt;0,"[{"&amp;"order:"&amp;CHAR(34)&amp;J16&amp;CHAR(34)&amp;",result:"&amp;CHAR(34)&amp;B17&amp;CHAR(34)&amp;",playerday:"&amp;CHAR(34)&amp;B20&amp;CHAR(34)&amp;",year:"&amp;CHAR(34)&amp;A16&amp;CHAR(34)&amp;", category:" &amp; CHAR(34) &amp;$A$1&amp;CHAR(34)&amp;",prow:["&amp;CHAR(34)&amp;F17&amp;CHAR(34)&amp;","&amp;CHAR(34)&amp;F19&amp;CHAR(34)&amp;","&amp;CHAR(34)&amp;F20&amp;CHAR(34)&amp;"], pcolumn: ["&amp;CHAR(34)&amp;G16&amp;CHAR(34)&amp;","&amp;CHAR(34)&amp;H16&amp;CHAR(34)&amp;","&amp;CHAR(34)&amp;I16&amp;CHAR(34)&amp;"]"&amp;",ylink:"&amp;CHAR(34)&amp;B19&amp;CHAR(34)&amp;"}"&amp;"],","")</f>
        <v/>
      </c>
      <c r="L16" s="22"/>
    </row>
    <row r="17" spans="1:12" x14ac:dyDescent="0.3">
      <c r="B17" s="32"/>
      <c r="C17" s="33"/>
      <c r="D17" s="32"/>
      <c r="E17" s="67"/>
      <c r="F17" s="22"/>
      <c r="G17" s="67"/>
      <c r="H17" s="67"/>
      <c r="I17" s="67"/>
      <c r="K17" s="22" t="str">
        <f>IF(A17&gt;0,"[{"&amp;"order:"&amp;CHAR(34)&amp;J17&amp;CHAR(34)&amp;",result:"&amp;CHAR(34)&amp;B19&amp;CHAR(34)&amp;",playerday:"&amp;CHAR(34)&amp;B21&amp;CHAR(34)&amp;",year:"&amp;CHAR(34)&amp;A17&amp;CHAR(34)&amp;", category:" &amp; CHAR(34) &amp;$A$1&amp;CHAR(34)&amp;",prow:["&amp;CHAR(34)&amp;F19&amp;CHAR(34)&amp;","&amp;CHAR(34)&amp;F20&amp;CHAR(34)&amp;","&amp;CHAR(34)&amp;F21&amp;CHAR(34)&amp;"], pcolumn: ["&amp;CHAR(34)&amp;G17&amp;CHAR(34)&amp;","&amp;CHAR(34)&amp;H17&amp;CHAR(34)&amp;","&amp;CHAR(34)&amp;I17&amp;CHAR(34)&amp;"]"&amp;",ylink:"&amp;CHAR(34)&amp;B20&amp;CHAR(34)&amp;"}"&amp;"],","")</f>
        <v/>
      </c>
      <c r="L17" s="22"/>
    </row>
    <row r="18" spans="1:12" x14ac:dyDescent="0.3">
      <c r="B18" s="32"/>
      <c r="C18" s="33"/>
      <c r="D18" s="32"/>
      <c r="E18" s="67"/>
      <c r="F18" s="22"/>
      <c r="G18" s="67"/>
      <c r="H18" s="67"/>
      <c r="I18" s="67"/>
      <c r="K18" s="22"/>
      <c r="L18" s="22"/>
    </row>
    <row r="19" spans="1:12" x14ac:dyDescent="0.3">
      <c r="A19" s="644">
        <v>1998</v>
      </c>
      <c r="B19" s="210" t="s">
        <v>28</v>
      </c>
      <c r="C19" s="211" t="s">
        <v>140</v>
      </c>
      <c r="D19" s="212" t="s">
        <v>29</v>
      </c>
      <c r="E19" s="67"/>
      <c r="F19" s="12"/>
      <c r="G19" s="14" t="s">
        <v>28</v>
      </c>
      <c r="H19" s="14" t="s">
        <v>29</v>
      </c>
      <c r="I19" s="14" t="s">
        <v>75</v>
      </c>
      <c r="J19" s="12">
        <v>108</v>
      </c>
      <c r="K19" s="22" t="str">
        <f>IF(A19&gt;0,"[{"&amp;"order:"&amp;CHAR(34)&amp;J19&amp;CHAR(34)&amp;",result:"&amp;CHAR(34)&amp;B20&amp;CHAR(34)&amp;",playerday:"&amp;CHAR(34)&amp;B22&amp;CHAR(34)&amp;",year:"&amp;CHAR(34)&amp;A19&amp;CHAR(34)&amp;", category:" &amp; CHAR(34) &amp;$A$1&amp;CHAR(34)&amp;",prow:["&amp;CHAR(34)&amp;F20&amp;CHAR(34)&amp;","&amp;CHAR(34)&amp;F21&amp;CHAR(34)&amp;","&amp;CHAR(34)&amp;F22&amp;CHAR(34)&amp;"], pcolumn: ["&amp;CHAR(34)&amp;G19&amp;CHAR(34)&amp;","&amp;CHAR(34)&amp;H19&amp;CHAR(34)&amp;","&amp;CHAR(34)&amp;I19&amp;CHAR(34)&amp;"]"&amp;",ylink:"&amp;CHAR(34)&amp;B21&amp;CHAR(34)&amp;"}"&amp;"],","")</f>
        <v>[{order:"108",result:"Parma 3-0 Marseille",playerday:"Hernán Crespo",year:"1998", category:"Europa League",prow:["ARG","CC","DL"], pcolumn: ["Parma","Marseille","EuropaWin"],ylink:"https://www.youtube.com/watch?v=gkEjUrjPe7M"}],</v>
      </c>
      <c r="L19" s="22"/>
    </row>
    <row r="20" spans="1:12" x14ac:dyDescent="0.3">
      <c r="A20" s="213"/>
      <c r="B20" s="91" t="str">
        <f>_xlfn.CONCAT(B19," ",C19," ",D19)</f>
        <v>Parma 3-0 Marseille</v>
      </c>
      <c r="C20" s="92"/>
      <c r="D20" s="214"/>
      <c r="E20" s="67"/>
      <c r="F20" s="107" t="s">
        <v>42</v>
      </c>
      <c r="G20" s="170"/>
      <c r="H20" s="170"/>
      <c r="I20" s="170"/>
      <c r="K20" s="22" t="str">
        <f>IF(A20&gt;0,"[{"&amp;"order:"&amp;CHAR(34)&amp;J20&amp;CHAR(34)&amp;",result:"&amp;CHAR(34)&amp;B21&amp;CHAR(34)&amp;",playerday:"&amp;CHAR(34)&amp;B23&amp;CHAR(34)&amp;",year:"&amp;CHAR(34)&amp;A20&amp;CHAR(34)&amp;", category:" &amp; CHAR(34) &amp;$A$1&amp;CHAR(34)&amp;",prow:["&amp;CHAR(34)&amp;F21&amp;CHAR(34)&amp;","&amp;CHAR(34)&amp;F22&amp;CHAR(34)&amp;","&amp;CHAR(34)&amp;F23&amp;CHAR(34)&amp;"], pcolumn: ["&amp;CHAR(34)&amp;G20&amp;CHAR(34)&amp;","&amp;CHAR(34)&amp;H20&amp;CHAR(34)&amp;","&amp;CHAR(34)&amp;I20&amp;CHAR(34)&amp;"]"&amp;",ylink:"&amp;CHAR(34)&amp;B22&amp;CHAR(34)&amp;"}"&amp;"],","")</f>
        <v/>
      </c>
      <c r="L20" s="22"/>
    </row>
    <row r="21" spans="1:12" x14ac:dyDescent="0.3">
      <c r="A21" s="213"/>
      <c r="B21" s="91" t="s">
        <v>343</v>
      </c>
      <c r="C21" s="92"/>
      <c r="D21" s="214"/>
      <c r="E21" s="67"/>
      <c r="F21" s="16" t="s">
        <v>33</v>
      </c>
      <c r="G21" s="170"/>
      <c r="H21" s="170"/>
      <c r="I21" s="170"/>
      <c r="K21" s="22" t="str">
        <f>IF(A21&gt;0,"[{"&amp;"order:"&amp;CHAR(34)&amp;J21&amp;CHAR(34)&amp;",result:"&amp;CHAR(34)&amp;B22&amp;CHAR(34)&amp;",playerday:"&amp;CHAR(34)&amp;#REF!&amp;CHAR(34)&amp;",year:"&amp;CHAR(34)&amp;A21&amp;CHAR(34)&amp;", category:" &amp; CHAR(34) &amp;$A$1&amp;CHAR(34)&amp;",prow:["&amp;CHAR(34)&amp;F22&amp;CHAR(34)&amp;","&amp;CHAR(34)&amp;F23&amp;CHAR(34)&amp;","&amp;CHAR(34)&amp;#REF!&amp;CHAR(34)&amp;"], pcolumn: ["&amp;CHAR(34)&amp;G21&amp;CHAR(34)&amp;","&amp;CHAR(34)&amp;H21&amp;CHAR(34)&amp;","&amp;CHAR(34)&amp;I21&amp;CHAR(34)&amp;"]"&amp;",ylink:"&amp;CHAR(34)&amp;B23&amp;CHAR(34)&amp;"}"&amp;"],","")</f>
        <v/>
      </c>
      <c r="L21" s="22"/>
    </row>
    <row r="22" spans="1:12" x14ac:dyDescent="0.3">
      <c r="A22" s="215"/>
      <c r="B22" s="216" t="s">
        <v>1320</v>
      </c>
      <c r="C22" s="217"/>
      <c r="D22" s="218"/>
      <c r="E22" s="67"/>
      <c r="F22" s="16" t="s">
        <v>47</v>
      </c>
      <c r="G22" s="170"/>
      <c r="H22" s="170"/>
      <c r="I22" s="170"/>
      <c r="K22" s="22" t="str">
        <f>IF(A22&gt;0,"[{"&amp;"order:"&amp;CHAR(34)&amp;J22&amp;CHAR(34)&amp;",result:"&amp;CHAR(34)&amp;B23&amp;CHAR(34)&amp;",playerday:"&amp;CHAR(34)&amp;B24&amp;CHAR(34)&amp;",year:"&amp;CHAR(34)&amp;A22&amp;CHAR(34)&amp;", category:" &amp; CHAR(34) &amp;$A$1&amp;CHAR(34)&amp;",prow:["&amp;CHAR(34)&amp;F23&amp;CHAR(34)&amp;","&amp;CHAR(34)&amp;#REF!&amp;CHAR(34)&amp;","&amp;CHAR(34)&amp;F24&amp;CHAR(34)&amp;"], pcolumn: ["&amp;CHAR(34)&amp;G22&amp;CHAR(34)&amp;","&amp;CHAR(34)&amp;H22&amp;CHAR(34)&amp;","&amp;CHAR(34)&amp;I22&amp;CHAR(34)&amp;"]"&amp;",ylink:"&amp;CHAR(34)&amp;#REF!&amp;CHAR(34)&amp;"}"&amp;"],","")</f>
        <v/>
      </c>
      <c r="L22" s="22"/>
    </row>
    <row r="23" spans="1:12" x14ac:dyDescent="0.3">
      <c r="B23" s="32"/>
      <c r="C23" s="33"/>
      <c r="D23" s="32"/>
      <c r="E23" s="67"/>
      <c r="F23" s="22"/>
      <c r="G23" s="67"/>
      <c r="H23" s="67"/>
      <c r="I23" s="67"/>
      <c r="K23" s="22" t="str">
        <f>IF(A23&gt;0,"[{"&amp;"order:"&amp;CHAR(34)&amp;J23&amp;CHAR(34)&amp;",result:"&amp;CHAR(34)&amp;#REF!&amp;CHAR(34)&amp;",playerday:"&amp;CHAR(34)&amp;B25&amp;CHAR(34)&amp;",year:"&amp;CHAR(34)&amp;A23&amp;CHAR(34)&amp;", category:" &amp; CHAR(34) &amp;$A$1&amp;CHAR(34)&amp;",prow:["&amp;CHAR(34)&amp;#REF!&amp;CHAR(34)&amp;","&amp;CHAR(34)&amp;F24&amp;CHAR(34)&amp;","&amp;CHAR(34)&amp;F25&amp;CHAR(34)&amp;"], pcolumn: ["&amp;CHAR(34)&amp;G23&amp;CHAR(34)&amp;","&amp;CHAR(34)&amp;H23&amp;CHAR(34)&amp;","&amp;CHAR(34)&amp;I23&amp;CHAR(34)&amp;"]"&amp;",ylink:"&amp;CHAR(34)&amp;B24&amp;CHAR(34)&amp;"}"&amp;"],","")</f>
        <v/>
      </c>
      <c r="L23" s="22"/>
    </row>
    <row r="24" spans="1:12" x14ac:dyDescent="0.3">
      <c r="B24" s="32"/>
      <c r="C24" s="33"/>
      <c r="D24" s="32"/>
      <c r="E24" s="67"/>
      <c r="F24" s="22"/>
      <c r="G24" s="67"/>
      <c r="H24" s="67"/>
      <c r="I24" s="67"/>
      <c r="K24" s="22" t="str">
        <f t="shared" ref="K24:K29" si="1">IF(A24&gt;0,"[{"&amp;"order:"&amp;CHAR(34)&amp;J24&amp;CHAR(34)&amp;",result:"&amp;CHAR(34)&amp;B25&amp;CHAR(34)&amp;",playerday:"&amp;CHAR(34)&amp;B27&amp;CHAR(34)&amp;",year:"&amp;CHAR(34)&amp;A24&amp;CHAR(34)&amp;", category:" &amp; CHAR(34) &amp;$A$1&amp;CHAR(34)&amp;",prow:["&amp;CHAR(34)&amp;F25&amp;CHAR(34)&amp;","&amp;CHAR(34)&amp;F26&amp;CHAR(34)&amp;","&amp;CHAR(34)&amp;F27&amp;CHAR(34)&amp;"], pcolumn: ["&amp;CHAR(34)&amp;G24&amp;CHAR(34)&amp;","&amp;CHAR(34)&amp;H24&amp;CHAR(34)&amp;","&amp;CHAR(34)&amp;I24&amp;CHAR(34)&amp;"]"&amp;",ylink:"&amp;CHAR(34)&amp;B26&amp;CHAR(34)&amp;"}"&amp;"],","")</f>
        <v/>
      </c>
      <c r="L24" s="22"/>
    </row>
    <row r="25" spans="1:12" x14ac:dyDescent="0.3">
      <c r="K25" s="22" t="str">
        <f t="shared" si="1"/>
        <v/>
      </c>
      <c r="L25" s="22"/>
    </row>
    <row r="26" spans="1:12" x14ac:dyDescent="0.3">
      <c r="K26" s="22" t="str">
        <f t="shared" si="1"/>
        <v/>
      </c>
      <c r="L26" s="22"/>
    </row>
    <row r="27" spans="1:12" x14ac:dyDescent="0.3">
      <c r="K27" s="22" t="str">
        <f t="shared" si="1"/>
        <v/>
      </c>
      <c r="L27" s="22"/>
    </row>
    <row r="28" spans="1:12" x14ac:dyDescent="0.3">
      <c r="A28" s="406">
        <v>2001</v>
      </c>
      <c r="B28" s="407" t="s">
        <v>9</v>
      </c>
      <c r="C28" s="408" t="s">
        <v>256</v>
      </c>
      <c r="D28" s="409" t="s">
        <v>257</v>
      </c>
      <c r="E28" s="67"/>
      <c r="F28" s="12"/>
      <c r="G28" s="14" t="s">
        <v>9</v>
      </c>
      <c r="H28" s="14" t="s">
        <v>283</v>
      </c>
      <c r="I28" s="14" t="s">
        <v>75</v>
      </c>
      <c r="J28" s="12">
        <v>90</v>
      </c>
      <c r="K28" s="22" t="str">
        <f t="shared" si="1"/>
        <v>[{order:"90",result:"Liverpool 5-4 Alavés",playerday:"Delfí Geli",year:"2001", category:"Europa League",prow:["DF","CC","ESP"], pcolumn: ["Liverpool","Alaves","EuropaWin"],ylink:"https://www.youtube.com/watch?v=uNqFuw6YQZQ"}],</v>
      </c>
      <c r="L28" s="22"/>
    </row>
    <row r="29" spans="1:12" x14ac:dyDescent="0.3">
      <c r="A29" s="410"/>
      <c r="B29" s="53" t="str">
        <f>_xlfn.CONCAT(B28," ",C28," ",D28)</f>
        <v>Liverpool 5-4 Alavés</v>
      </c>
      <c r="C29" s="54"/>
      <c r="D29" s="411"/>
      <c r="E29" s="67"/>
      <c r="F29" s="16" t="s">
        <v>52</v>
      </c>
      <c r="G29" s="21"/>
      <c r="H29" s="21"/>
      <c r="I29" s="21"/>
      <c r="K29" s="22" t="str">
        <f t="shared" si="1"/>
        <v/>
      </c>
      <c r="L29" s="22"/>
    </row>
    <row r="30" spans="1:12" x14ac:dyDescent="0.3">
      <c r="A30" s="410"/>
      <c r="B30" s="53" t="s">
        <v>258</v>
      </c>
      <c r="C30" s="54"/>
      <c r="D30" s="411"/>
      <c r="E30" s="67"/>
      <c r="F30" s="16" t="s">
        <v>33</v>
      </c>
      <c r="G30" s="21"/>
      <c r="H30" s="21"/>
      <c r="I30" s="21"/>
      <c r="K30" s="22" t="str">
        <f>IF(A30&gt;0,"[{"&amp;"order:"&amp;CHAR(34)&amp;J30&amp;CHAR(34)&amp;",result:"&amp;CHAR(34)&amp;B31&amp;CHAR(34)&amp;",playerday:"&amp;CHAR(34)&amp;#REF!&amp;CHAR(34)&amp;",year:"&amp;CHAR(34)&amp;A30&amp;CHAR(34)&amp;", category:" &amp; CHAR(34) &amp;$A$1&amp;CHAR(34)&amp;",prow:["&amp;CHAR(34)&amp;F31&amp;CHAR(34)&amp;","&amp;CHAR(34)&amp;F32&amp;CHAR(34)&amp;","&amp;CHAR(34)&amp;#REF!&amp;CHAR(34)&amp;"], pcolumn: ["&amp;CHAR(34)&amp;G30&amp;CHAR(34)&amp;","&amp;CHAR(34)&amp;H30&amp;CHAR(34)&amp;","&amp;CHAR(34)&amp;I30&amp;CHAR(34)&amp;"]"&amp;",ylink:"&amp;CHAR(34)&amp;B32&amp;CHAR(34)&amp;"}"&amp;"],","")</f>
        <v/>
      </c>
      <c r="L30" s="22"/>
    </row>
    <row r="31" spans="1:12" x14ac:dyDescent="0.3">
      <c r="A31" s="412"/>
      <c r="B31" s="413" t="s">
        <v>1319</v>
      </c>
      <c r="C31" s="414"/>
      <c r="D31" s="415"/>
      <c r="E31" s="67"/>
      <c r="F31" s="16" t="s">
        <v>40</v>
      </c>
      <c r="G31" s="21"/>
      <c r="H31" s="21"/>
      <c r="I31" s="21"/>
      <c r="K31" s="22" t="str">
        <f>IF(A31&gt;0,"[{"&amp;"order:"&amp;CHAR(34)&amp;J31&amp;CHAR(34)&amp;",result:"&amp;CHAR(34)&amp;B32&amp;CHAR(34)&amp;",playerday:"&amp;CHAR(34)&amp;#REF!&amp;CHAR(34)&amp;",year:"&amp;CHAR(34)&amp;A31&amp;CHAR(34)&amp;", category:" &amp; CHAR(34) &amp;$A$1&amp;CHAR(34)&amp;",prow:["&amp;CHAR(34)&amp;F32&amp;CHAR(34)&amp;","&amp;CHAR(34)&amp;#REF!&amp;CHAR(34)&amp;","&amp;CHAR(34)&amp;#REF!&amp;CHAR(34)&amp;"], pcolumn: ["&amp;CHAR(34)&amp;G31&amp;CHAR(34)&amp;","&amp;CHAR(34)&amp;H31&amp;CHAR(34)&amp;","&amp;CHAR(34)&amp;I31&amp;CHAR(34)&amp;"]"&amp;",ylink:"&amp;CHAR(34)&amp;#REF!&amp;CHAR(34)&amp;"}"&amp;"],","")</f>
        <v/>
      </c>
      <c r="L31" s="22"/>
    </row>
    <row r="32" spans="1:12" x14ac:dyDescent="0.3">
      <c r="B32" s="32"/>
      <c r="C32" s="33"/>
      <c r="D32" s="32"/>
      <c r="E32" s="67"/>
      <c r="F32" s="12"/>
      <c r="K32" s="22" t="str">
        <f>IF(A32&gt;0,"[{"&amp;"order:"&amp;CHAR(34)&amp;J32&amp;CHAR(34)&amp;",result:"&amp;CHAR(34)&amp;#REF!&amp;CHAR(34)&amp;",playerday:"&amp;CHAR(34)&amp;B33&amp;CHAR(34)&amp;",year:"&amp;CHAR(34)&amp;A32&amp;CHAR(34)&amp;", category:" &amp; CHAR(34) &amp;$A$1&amp;CHAR(34)&amp;",prow:["&amp;CHAR(34)&amp;#REF!&amp;CHAR(34)&amp;","&amp;CHAR(34)&amp;#REF!&amp;CHAR(34)&amp;","&amp;CHAR(34)&amp;F33&amp;CHAR(34)&amp;"], pcolumn: ["&amp;CHAR(34)&amp;G32&amp;CHAR(34)&amp;","&amp;CHAR(34)&amp;H32&amp;CHAR(34)&amp;","&amp;CHAR(34)&amp;I32&amp;CHAR(34)&amp;"]"&amp;",ylink:"&amp;CHAR(34)&amp;#REF!&amp;CHAR(34)&amp;"}"&amp;"],","")</f>
        <v/>
      </c>
      <c r="L32" s="22"/>
    </row>
    <row r="33" spans="1:12" x14ac:dyDescent="0.3">
      <c r="B33" s="32"/>
      <c r="C33" s="33"/>
      <c r="D33" s="32"/>
      <c r="E33" s="67"/>
      <c r="F33" s="12"/>
      <c r="K33" s="22" t="str">
        <f>IF(A33&gt;0,"[{"&amp;"order:"&amp;CHAR(34)&amp;J33&amp;CHAR(34)&amp;",result:"&amp;CHAR(34)&amp;B34&amp;CHAR(34)&amp;",playerday:"&amp;CHAR(34)&amp;B36&amp;CHAR(34)&amp;",year:"&amp;CHAR(34)&amp;A33&amp;CHAR(34)&amp;", category:" &amp; CHAR(34) &amp;$A$1&amp;CHAR(34)&amp;",prow:["&amp;CHAR(34)&amp;F34&amp;CHAR(34)&amp;","&amp;CHAR(34)&amp;F35&amp;CHAR(34)&amp;","&amp;CHAR(34)&amp;F36&amp;CHAR(34)&amp;"], pcolumn: ["&amp;CHAR(34)&amp;G33&amp;CHAR(34)&amp;","&amp;CHAR(34)&amp;H33&amp;CHAR(34)&amp;","&amp;CHAR(34)&amp;I33&amp;CHAR(34)&amp;"]"&amp;",ylink:"&amp;CHAR(34)&amp;B35&amp;CHAR(34)&amp;"}"&amp;"],","")</f>
        <v/>
      </c>
      <c r="L33" s="22"/>
    </row>
    <row r="34" spans="1:12" x14ac:dyDescent="0.3">
      <c r="K34" s="22" t="str">
        <f>IF(A34&gt;0,"[{"&amp;"order:"&amp;CHAR(34)&amp;J34&amp;CHAR(34)&amp;",result:"&amp;CHAR(34)&amp;B35&amp;CHAR(34)&amp;",playerday:"&amp;CHAR(34)&amp;B37&amp;CHAR(34)&amp;",year:"&amp;CHAR(34)&amp;A34&amp;CHAR(34)&amp;", category:" &amp; CHAR(34) &amp;$A$1&amp;CHAR(34)&amp;",prow:["&amp;CHAR(34)&amp;F35&amp;CHAR(34)&amp;","&amp;CHAR(34)&amp;F36&amp;CHAR(34)&amp;","&amp;CHAR(34)&amp;F37&amp;CHAR(34)&amp;"], pcolumn: ["&amp;CHAR(34)&amp;G34&amp;CHAR(34)&amp;","&amp;CHAR(34)&amp;H34&amp;CHAR(34)&amp;","&amp;CHAR(34)&amp;I34&amp;CHAR(34)&amp;"]"&amp;",ylink:"&amp;CHAR(34)&amp;B36&amp;CHAR(34)&amp;"}"&amp;"],","")</f>
        <v/>
      </c>
      <c r="L34" s="22"/>
    </row>
    <row r="35" spans="1:12" x14ac:dyDescent="0.3">
      <c r="K35" s="22" t="str">
        <f>IF(A35&gt;0,"[{"&amp;"order:"&amp;CHAR(34)&amp;J35&amp;CHAR(34)&amp;",result:"&amp;CHAR(34)&amp;B36&amp;CHAR(34)&amp;",playerday:"&amp;CHAR(34)&amp;B38&amp;CHAR(34)&amp;",year:"&amp;CHAR(34)&amp;A35&amp;CHAR(34)&amp;", category:" &amp; CHAR(34) &amp;$A$1&amp;CHAR(34)&amp;",prow:["&amp;CHAR(34)&amp;F36&amp;CHAR(34)&amp;","&amp;CHAR(34)&amp;F37&amp;CHAR(34)&amp;","&amp;CHAR(34)&amp;F38&amp;CHAR(34)&amp;"], pcolumn: ["&amp;CHAR(34)&amp;G35&amp;CHAR(34)&amp;","&amp;CHAR(34)&amp;H35&amp;CHAR(34)&amp;","&amp;CHAR(34)&amp;I35&amp;CHAR(34)&amp;"]"&amp;",ylink:"&amp;CHAR(34)&amp;B37&amp;CHAR(34)&amp;"}"&amp;"],","")</f>
        <v/>
      </c>
      <c r="L35" s="22"/>
    </row>
    <row r="36" spans="1:12" x14ac:dyDescent="0.3">
      <c r="A36" s="426">
        <v>2003</v>
      </c>
      <c r="B36" s="427" t="s">
        <v>51</v>
      </c>
      <c r="C36" s="428" t="s">
        <v>132</v>
      </c>
      <c r="D36" s="429" t="s">
        <v>79</v>
      </c>
      <c r="E36" s="67"/>
      <c r="F36" s="12"/>
      <c r="G36" s="14" t="s">
        <v>79</v>
      </c>
      <c r="H36" s="14" t="s">
        <v>51</v>
      </c>
      <c r="I36" s="14" t="s">
        <v>75</v>
      </c>
      <c r="J36" s="12">
        <v>22</v>
      </c>
      <c r="K36" s="22" t="str">
        <f>IF(A36&gt;0,"[{"&amp;"order:"&amp;CHAR(34)&amp;J36&amp;CHAR(34)&amp;",result:"&amp;CHAR(34)&amp;B37&amp;CHAR(34)&amp;",playerday:"&amp;CHAR(34)&amp;B39&amp;CHAR(34)&amp;",year:"&amp;CHAR(34)&amp;A36&amp;CHAR(34)&amp;", category:" &amp; CHAR(34) &amp;$A$1&amp;CHAR(34)&amp;",prow:["&amp;CHAR(34)&amp;F37&amp;CHAR(34)&amp;","&amp;CHAR(34)&amp;F38&amp;CHAR(34)&amp;","&amp;CHAR(34)&amp;F39&amp;CHAR(34)&amp;"], pcolumn: ["&amp;CHAR(34)&amp;G36&amp;CHAR(34)&amp;","&amp;CHAR(34)&amp;H36&amp;CHAR(34)&amp;","&amp;CHAR(34)&amp;I36&amp;CHAR(34)&amp;"]"&amp;",ylink:"&amp;CHAR(34)&amp;B38&amp;CHAR(34)&amp;"}"&amp;"],","")</f>
        <v>[{order:"22",result:"Porto 3-2 Celtic",playerday:"Derlei",year:"2003", category:"Europa League",prow:["DL","CC","DF"], pcolumn: ["Celtic","Porto","EuropaWin"],ylink:"https://www.youtube.com/watch?v=mvPNakjRQyw"}],</v>
      </c>
      <c r="L36" s="22"/>
    </row>
    <row r="37" spans="1:12" x14ac:dyDescent="0.3">
      <c r="A37" s="273"/>
      <c r="B37" s="40" t="str">
        <f>_xlfn.CONCAT(B36," ",C36," ",D36)</f>
        <v>Porto 3-2 Celtic</v>
      </c>
      <c r="C37" s="41"/>
      <c r="D37" s="49"/>
      <c r="E37" s="67"/>
      <c r="F37" s="16" t="s">
        <v>47</v>
      </c>
      <c r="G37" s="64"/>
      <c r="H37" s="64"/>
      <c r="I37" s="64"/>
      <c r="K37" s="22" t="str">
        <f>IF(A37&gt;0,"[{"&amp;"order:"&amp;CHAR(34)&amp;J37&amp;CHAR(34)&amp;",result:"&amp;CHAR(34)&amp;B38&amp;CHAR(34)&amp;",playerday:"&amp;CHAR(34)&amp;B49&amp;CHAR(34)&amp;",year:"&amp;CHAR(34)&amp;A37&amp;CHAR(34)&amp;", category:" &amp; CHAR(34) &amp;$A$1&amp;CHAR(34)&amp;",prow:["&amp;CHAR(34)&amp;F38&amp;CHAR(34)&amp;","&amp;CHAR(34)&amp;F39&amp;CHAR(34)&amp;","&amp;CHAR(34)&amp;F49&amp;CHAR(34)&amp;"], pcolumn: ["&amp;CHAR(34)&amp;G37&amp;CHAR(34)&amp;","&amp;CHAR(34)&amp;H37&amp;CHAR(34)&amp;","&amp;CHAR(34)&amp;I37&amp;CHAR(34)&amp;"]"&amp;",ylink:"&amp;CHAR(34)&amp;B39&amp;CHAR(34)&amp;"}"&amp;"],","")</f>
        <v/>
      </c>
      <c r="L37" s="22"/>
    </row>
    <row r="38" spans="1:12" x14ac:dyDescent="0.3">
      <c r="A38" s="273"/>
      <c r="B38" s="40" t="s">
        <v>224</v>
      </c>
      <c r="C38" s="41"/>
      <c r="D38" s="49"/>
      <c r="E38" s="67"/>
      <c r="F38" s="16" t="s">
        <v>33</v>
      </c>
      <c r="G38" s="64"/>
      <c r="H38" s="64"/>
      <c r="I38" s="64"/>
      <c r="K38" s="22" t="str">
        <f>IF(A38&gt;0,"[{"&amp;"order:"&amp;CHAR(34)&amp;J38&amp;CHAR(34)&amp;",result:"&amp;CHAR(34)&amp;B39&amp;CHAR(34)&amp;",playerday:"&amp;CHAR(34)&amp;B50&amp;CHAR(34)&amp;",year:"&amp;CHAR(34)&amp;A38&amp;CHAR(34)&amp;", category:" &amp; CHAR(34) &amp;$A$1&amp;CHAR(34)&amp;",prow:["&amp;CHAR(34)&amp;F39&amp;CHAR(34)&amp;","&amp;CHAR(34)&amp;F49&amp;CHAR(34)&amp;","&amp;CHAR(34)&amp;F50&amp;CHAR(34)&amp;"], pcolumn: ["&amp;CHAR(34)&amp;G38&amp;CHAR(34)&amp;","&amp;CHAR(34)&amp;H38&amp;CHAR(34)&amp;","&amp;CHAR(34)&amp;I38&amp;CHAR(34)&amp;"]"&amp;",ylink:"&amp;CHAR(34)&amp;B49&amp;CHAR(34)&amp;"}"&amp;"],","")</f>
        <v/>
      </c>
      <c r="L38" s="22"/>
    </row>
    <row r="39" spans="1:12" x14ac:dyDescent="0.3">
      <c r="A39" s="274"/>
      <c r="B39" s="50" t="s">
        <v>1318</v>
      </c>
      <c r="C39" s="51"/>
      <c r="D39" s="52"/>
      <c r="E39" s="67"/>
      <c r="F39" s="16" t="s">
        <v>52</v>
      </c>
      <c r="G39" s="64"/>
      <c r="H39" s="64"/>
      <c r="I39" s="64"/>
      <c r="K39" s="22" t="str">
        <f>IF(A39&gt;0,"[{"&amp;"order:"&amp;CHAR(34)&amp;J39&amp;CHAR(34)&amp;",result:"&amp;CHAR(34)&amp;B49&amp;CHAR(34)&amp;",playerday:"&amp;CHAR(34)&amp;B51&amp;CHAR(34)&amp;",year:"&amp;CHAR(34)&amp;A39&amp;CHAR(34)&amp;", category:" &amp; CHAR(34) &amp;$A$1&amp;CHAR(34)&amp;",prow:["&amp;CHAR(34)&amp;F49&amp;CHAR(34)&amp;","&amp;CHAR(34)&amp;F50&amp;CHAR(34)&amp;","&amp;CHAR(34)&amp;F51&amp;CHAR(34)&amp;"], pcolumn: ["&amp;CHAR(34)&amp;G39&amp;CHAR(34)&amp;","&amp;CHAR(34)&amp;H39&amp;CHAR(34)&amp;","&amp;CHAR(34)&amp;I39&amp;CHAR(34)&amp;"]"&amp;",ylink:"&amp;CHAR(34)&amp;B50&amp;CHAR(34)&amp;"}"&amp;"],","")</f>
        <v/>
      </c>
      <c r="L39" s="22"/>
    </row>
    <row r="40" spans="1:12" x14ac:dyDescent="0.3">
      <c r="A40" s="66"/>
      <c r="B40" s="128"/>
      <c r="C40" s="129"/>
      <c r="D40" s="130"/>
      <c r="E40" s="67"/>
      <c r="F40" s="131"/>
      <c r="G40" s="132"/>
      <c r="H40" s="132"/>
      <c r="I40" s="132"/>
      <c r="K40" s="22"/>
      <c r="L40" s="22"/>
    </row>
    <row r="41" spans="1:12" x14ac:dyDescent="0.3">
      <c r="A41" s="66"/>
      <c r="B41" s="128"/>
      <c r="C41" s="129"/>
      <c r="D41" s="130"/>
      <c r="E41" s="67"/>
      <c r="F41" s="131"/>
      <c r="G41" s="132"/>
      <c r="H41" s="132"/>
      <c r="I41" s="132"/>
      <c r="K41" s="22"/>
      <c r="L41" s="22"/>
    </row>
    <row r="42" spans="1:12" x14ac:dyDescent="0.3">
      <c r="F42" s="67"/>
      <c r="K42" s="22"/>
      <c r="L42" s="22"/>
    </row>
    <row r="43" spans="1:12" x14ac:dyDescent="0.3">
      <c r="F43" s="67"/>
      <c r="K43" s="22"/>
      <c r="L43" s="22"/>
    </row>
    <row r="44" spans="1:12" x14ac:dyDescent="0.3">
      <c r="F44" s="67"/>
      <c r="K44" s="22"/>
      <c r="L44" s="22"/>
    </row>
    <row r="45" spans="1:12" x14ac:dyDescent="0.3">
      <c r="F45" s="67"/>
      <c r="K45" s="22"/>
      <c r="L45" s="22"/>
    </row>
    <row r="46" spans="1:12" x14ac:dyDescent="0.3">
      <c r="F46" s="67"/>
      <c r="K46" s="22"/>
      <c r="L46" s="22"/>
    </row>
    <row r="47" spans="1:12" x14ac:dyDescent="0.3">
      <c r="F47" s="67"/>
      <c r="K47" s="22"/>
      <c r="L47" s="22"/>
    </row>
    <row r="48" spans="1:12" x14ac:dyDescent="0.3">
      <c r="F48" s="67"/>
      <c r="K48" s="22"/>
      <c r="L48" s="22"/>
    </row>
    <row r="49" spans="1:12" s="390" customFormat="1" x14ac:dyDescent="0.3">
      <c r="A49" s="387"/>
      <c r="C49" s="392"/>
      <c r="F49" s="391"/>
      <c r="G49" s="391"/>
      <c r="H49" s="391"/>
      <c r="I49" s="391"/>
      <c r="J49" s="12"/>
      <c r="K49" s="393" t="str">
        <f>IF(A49&gt;0,"[{"&amp;"order:"&amp;CHAR(34)&amp;J49&amp;CHAR(34)&amp;",result:"&amp;CHAR(34)&amp;B50&amp;CHAR(34)&amp;",playerday:"&amp;CHAR(34)&amp;B52&amp;CHAR(34)&amp;",year:"&amp;CHAR(34)&amp;A49&amp;CHAR(34)&amp;", category:" &amp; CHAR(34) &amp;$A$1&amp;CHAR(34)&amp;",prow:["&amp;CHAR(34)&amp;F50&amp;CHAR(34)&amp;","&amp;CHAR(34)&amp;F51&amp;CHAR(34)&amp;","&amp;CHAR(34)&amp;F52&amp;CHAR(34)&amp;"], pcolumn: ["&amp;CHAR(34)&amp;G49&amp;CHAR(34)&amp;","&amp;CHAR(34)&amp;H49&amp;CHAR(34)&amp;","&amp;CHAR(34)&amp;I49&amp;CHAR(34)&amp;"]"&amp;",ylink:"&amp;CHAR(34)&amp;B51&amp;CHAR(34)&amp;"}"&amp;"],","")</f>
        <v/>
      </c>
      <c r="L49" s="393"/>
    </row>
    <row r="50" spans="1:12" x14ac:dyDescent="0.3">
      <c r="A50" s="601">
        <v>2004</v>
      </c>
      <c r="B50" s="602" t="s">
        <v>20</v>
      </c>
      <c r="C50" s="603" t="s">
        <v>141</v>
      </c>
      <c r="D50" s="604" t="s">
        <v>29</v>
      </c>
      <c r="E50" s="67"/>
      <c r="F50" s="12"/>
      <c r="G50" s="31" t="s">
        <v>20</v>
      </c>
      <c r="H50" s="31" t="s">
        <v>29</v>
      </c>
      <c r="I50" s="31" t="s">
        <v>75</v>
      </c>
      <c r="J50" s="12">
        <v>52</v>
      </c>
      <c r="K50" s="22" t="str">
        <f>IF(A50&gt;0,"[{"&amp;"order:"&amp;CHAR(34)&amp;J50&amp;CHAR(34)&amp;",result:"&amp;CHAR(34)&amp;B51&amp;CHAR(34)&amp;",playerday:"&amp;CHAR(34)&amp;B53&amp;CHAR(34)&amp;",year:"&amp;CHAR(34)&amp;A50&amp;CHAR(34)&amp;", category:" &amp; CHAR(34) &amp;$A$1&amp;CHAR(34)&amp;",prow:["&amp;CHAR(34)&amp;F51&amp;CHAR(34)&amp;","&amp;CHAR(34)&amp;F52&amp;CHAR(34)&amp;","&amp;CHAR(34)&amp;F53&amp;CHAR(34)&amp;"], pcolumn: ["&amp;CHAR(34)&amp;G50&amp;CHAR(34)&amp;","&amp;CHAR(34)&amp;H50&amp;CHAR(34)&amp;","&amp;CHAR(34)&amp;I50&amp;CHAR(34)&amp;"]"&amp;",ylink:"&amp;CHAR(34)&amp;B52&amp;CHAR(34)&amp;"}"&amp;"],","")</f>
        <v>[{order:"52",result:"Valencia 2-0 Marseille",playerday:"Mista",year:"2004", category:"Europa League",prow:["LaLigaWin","PO","CC"], pcolumn: ["Valencia","Marseille","EuropaWin"],ylink:"https://www.youtube.com/watch?v=L3AlpxC-Qdk"}],</v>
      </c>
      <c r="L50" s="22"/>
    </row>
    <row r="51" spans="1:12" x14ac:dyDescent="0.3">
      <c r="A51" s="605"/>
      <c r="B51" s="606" t="str">
        <f>_xlfn.CONCAT(B50," ",C50," ",D50)</f>
        <v>Valencia 2-0 Marseille</v>
      </c>
      <c r="C51" s="607"/>
      <c r="D51" s="608"/>
      <c r="E51" s="67"/>
      <c r="F51" s="16" t="s">
        <v>48</v>
      </c>
      <c r="G51" s="613"/>
      <c r="H51" s="613"/>
      <c r="I51" s="613"/>
      <c r="K51" s="22" t="str">
        <f>IF(A51&gt;0,"[{"&amp;"order:"&amp;CHAR(34)&amp;J51&amp;CHAR(34)&amp;",result:"&amp;CHAR(34)&amp;B52&amp;CHAR(34)&amp;",playerday:"&amp;CHAR(34)&amp;B54&amp;CHAR(34)&amp;",year:"&amp;CHAR(34)&amp;A51&amp;CHAR(34)&amp;", category:" &amp; CHAR(34) &amp;$A$1&amp;CHAR(34)&amp;",prow:["&amp;CHAR(34)&amp;F52&amp;CHAR(34)&amp;","&amp;CHAR(34)&amp;F53&amp;CHAR(34)&amp;","&amp;CHAR(34)&amp;F54&amp;CHAR(34)&amp;"], pcolumn: ["&amp;CHAR(34)&amp;G51&amp;CHAR(34)&amp;","&amp;CHAR(34)&amp;H51&amp;CHAR(34)&amp;","&amp;CHAR(34)&amp;I51&amp;CHAR(34)&amp;"]"&amp;",ylink:"&amp;CHAR(34)&amp;B53&amp;CHAR(34)&amp;"}"&amp;"],","")</f>
        <v/>
      </c>
      <c r="L51" s="22"/>
    </row>
    <row r="52" spans="1:12" x14ac:dyDescent="0.3">
      <c r="A52" s="605"/>
      <c r="B52" s="606" t="s">
        <v>230</v>
      </c>
      <c r="C52" s="607"/>
      <c r="D52" s="608"/>
      <c r="E52" s="67"/>
      <c r="F52" s="16" t="s">
        <v>38</v>
      </c>
      <c r="G52" s="613"/>
      <c r="H52" s="613"/>
      <c r="I52" s="613"/>
      <c r="K52" s="22" t="str">
        <f>IF(A52&gt;0,"[{"&amp;"order:"&amp;CHAR(34)&amp;J52&amp;CHAR(34)&amp;",result:"&amp;CHAR(34)&amp;B53&amp;CHAR(34)&amp;",playerday:"&amp;CHAR(34)&amp;#REF!&amp;CHAR(34)&amp;",year:"&amp;CHAR(34)&amp;A52&amp;CHAR(34)&amp;", category:" &amp; CHAR(34) &amp;$A$1&amp;CHAR(34)&amp;",prow:["&amp;CHAR(34)&amp;F53&amp;CHAR(34)&amp;","&amp;CHAR(34)&amp;F54&amp;CHAR(34)&amp;","&amp;CHAR(34)&amp;#REF!&amp;CHAR(34)&amp;"], pcolumn: ["&amp;CHAR(34)&amp;G52&amp;CHAR(34)&amp;","&amp;CHAR(34)&amp;H52&amp;CHAR(34)&amp;","&amp;CHAR(34)&amp;I52&amp;CHAR(34)&amp;"]"&amp;",ylink:"&amp;CHAR(34)&amp;B54&amp;CHAR(34)&amp;"}"&amp;"],","")</f>
        <v/>
      </c>
      <c r="L52" s="22"/>
    </row>
    <row r="53" spans="1:12" x14ac:dyDescent="0.3">
      <c r="A53" s="609"/>
      <c r="B53" s="610" t="s">
        <v>1317</v>
      </c>
      <c r="C53" s="611"/>
      <c r="D53" s="612"/>
      <c r="E53" s="67"/>
      <c r="F53" s="16" t="s">
        <v>33</v>
      </c>
      <c r="G53" s="613"/>
      <c r="H53" s="613"/>
      <c r="I53" s="613"/>
      <c r="K53" s="22" t="str">
        <f>IF(A53&gt;0,"[{"&amp;"order:"&amp;CHAR(34)&amp;J53&amp;CHAR(34)&amp;",result:"&amp;CHAR(34)&amp;B54&amp;CHAR(34)&amp;",playerday:"&amp;CHAR(34)&amp;B55&amp;CHAR(34)&amp;",year:"&amp;CHAR(34)&amp;A53&amp;CHAR(34)&amp;", category:" &amp; CHAR(34) &amp;$A$1&amp;CHAR(34)&amp;",prow:["&amp;CHAR(34)&amp;F54&amp;CHAR(34)&amp;","&amp;CHAR(34)&amp;#REF!&amp;CHAR(34)&amp;","&amp;CHAR(34)&amp;F55&amp;CHAR(34)&amp;"], pcolumn: ["&amp;CHAR(34)&amp;G53&amp;CHAR(34)&amp;","&amp;CHAR(34)&amp;H53&amp;CHAR(34)&amp;","&amp;CHAR(34)&amp;I53&amp;CHAR(34)&amp;"]"&amp;",ylink:"&amp;CHAR(34)&amp;#REF!&amp;CHAR(34)&amp;"}"&amp;"],","")</f>
        <v/>
      </c>
      <c r="L53" s="22"/>
    </row>
    <row r="54" spans="1:12" x14ac:dyDescent="0.3">
      <c r="B54" s="32"/>
      <c r="C54" s="33"/>
      <c r="D54" s="32"/>
      <c r="E54" s="67"/>
      <c r="F54" s="12"/>
      <c r="K54" s="22" t="str">
        <f>IF(A54&gt;0,"[{"&amp;"order:"&amp;CHAR(34)&amp;J54&amp;CHAR(34)&amp;",result:"&amp;CHAR(34)&amp;#REF!&amp;CHAR(34)&amp;",playerday:"&amp;CHAR(34)&amp;B56&amp;CHAR(34)&amp;",year:"&amp;CHAR(34)&amp;A54&amp;CHAR(34)&amp;", category:" &amp; CHAR(34) &amp;$A$1&amp;CHAR(34)&amp;",prow:["&amp;CHAR(34)&amp;#REF!&amp;CHAR(34)&amp;","&amp;CHAR(34)&amp;F55&amp;CHAR(34)&amp;","&amp;CHAR(34)&amp;F56&amp;CHAR(34)&amp;"], pcolumn: ["&amp;CHAR(34)&amp;G54&amp;CHAR(34)&amp;","&amp;CHAR(34)&amp;H54&amp;CHAR(34)&amp;","&amp;CHAR(34)&amp;I54&amp;CHAR(34)&amp;"]"&amp;",ylink:"&amp;CHAR(34)&amp;B55&amp;CHAR(34)&amp;"}"&amp;"],","")</f>
        <v/>
      </c>
      <c r="L54" s="22"/>
    </row>
    <row r="55" spans="1:12" x14ac:dyDescent="0.3">
      <c r="B55" s="32"/>
      <c r="C55" s="33"/>
      <c r="D55" s="32"/>
      <c r="E55" s="67"/>
      <c r="F55" s="12"/>
      <c r="K55" s="22" t="str">
        <f t="shared" ref="K55:K63" si="2">IF(A55&gt;0,"[{"&amp;"order:"&amp;CHAR(34)&amp;J55&amp;CHAR(34)&amp;",result:"&amp;CHAR(34)&amp;B56&amp;CHAR(34)&amp;",playerday:"&amp;CHAR(34)&amp;B58&amp;CHAR(34)&amp;",year:"&amp;CHAR(34)&amp;A55&amp;CHAR(34)&amp;", category:" &amp; CHAR(34) &amp;$A$1&amp;CHAR(34)&amp;",prow:["&amp;CHAR(34)&amp;F56&amp;CHAR(34)&amp;","&amp;CHAR(34)&amp;F57&amp;CHAR(34)&amp;","&amp;CHAR(34)&amp;F58&amp;CHAR(34)&amp;"], pcolumn: ["&amp;CHAR(34)&amp;G55&amp;CHAR(34)&amp;","&amp;CHAR(34)&amp;H55&amp;CHAR(34)&amp;","&amp;CHAR(34)&amp;I55&amp;CHAR(34)&amp;"]"&amp;",ylink:"&amp;CHAR(34)&amp;B57&amp;CHAR(34)&amp;"}"&amp;"],","")</f>
        <v/>
      </c>
      <c r="L55" s="22"/>
    </row>
    <row r="56" spans="1:12" x14ac:dyDescent="0.3">
      <c r="K56" s="22" t="str">
        <f t="shared" si="2"/>
        <v/>
      </c>
      <c r="L56" s="22"/>
    </row>
    <row r="57" spans="1:12" x14ac:dyDescent="0.3">
      <c r="K57" s="22" t="str">
        <f t="shared" si="2"/>
        <v/>
      </c>
      <c r="L57" s="22"/>
    </row>
    <row r="58" spans="1:12" x14ac:dyDescent="0.3">
      <c r="K58" s="22" t="str">
        <f t="shared" si="2"/>
        <v/>
      </c>
      <c r="L58" s="22"/>
    </row>
    <row r="59" spans="1:12" x14ac:dyDescent="0.3">
      <c r="K59" s="22" t="str">
        <f t="shared" si="2"/>
        <v/>
      </c>
      <c r="L59" s="22"/>
    </row>
    <row r="60" spans="1:12" x14ac:dyDescent="0.3">
      <c r="K60" s="22" t="str">
        <f t="shared" si="2"/>
        <v/>
      </c>
      <c r="L60" s="22"/>
    </row>
    <row r="61" spans="1:12" x14ac:dyDescent="0.3">
      <c r="K61" s="22" t="str">
        <f t="shared" si="2"/>
        <v/>
      </c>
      <c r="L61" s="22"/>
    </row>
    <row r="62" spans="1:12" x14ac:dyDescent="0.3">
      <c r="A62" s="462">
        <v>2006</v>
      </c>
      <c r="B62" s="463" t="s">
        <v>71</v>
      </c>
      <c r="C62" s="464" t="s">
        <v>129</v>
      </c>
      <c r="D62" s="465" t="s">
        <v>488</v>
      </c>
      <c r="G62" s="14" t="s">
        <v>53</v>
      </c>
      <c r="H62" s="14" t="s">
        <v>160</v>
      </c>
      <c r="I62" s="31" t="s">
        <v>75</v>
      </c>
      <c r="J62" s="12">
        <v>583</v>
      </c>
      <c r="K62" s="22" t="str">
        <f t="shared" si="2"/>
        <v>[{order:"583",result:"Middlesbrough 4-1 Basel",playerday:"",year:"2006", category:"Europa League",prow:["DF","CC","DL"], pcolumn: ["ENG","SUI","EuropaWin"],ylink:"https://www.youtube.com/watch?v=_J-RQTCgKNk"}],</v>
      </c>
      <c r="L62" s="22"/>
    </row>
    <row r="63" spans="1:12" x14ac:dyDescent="0.3">
      <c r="A63" s="466"/>
      <c r="B63" s="88" t="str">
        <f>_xlfn.CONCAT(B62," ",C62," ",D62)</f>
        <v>Middlesbrough 4-1 Basel</v>
      </c>
      <c r="C63" s="89"/>
      <c r="D63" s="467"/>
      <c r="F63" s="31" t="s">
        <v>52</v>
      </c>
      <c r="G63" s="64"/>
      <c r="H63" s="64"/>
      <c r="I63" s="64"/>
      <c r="K63" s="22" t="str">
        <f t="shared" si="2"/>
        <v/>
      </c>
      <c r="L63" s="22"/>
    </row>
    <row r="64" spans="1:12" x14ac:dyDescent="0.3">
      <c r="A64" s="466"/>
      <c r="B64" s="88" t="s">
        <v>739</v>
      </c>
      <c r="C64" s="89"/>
      <c r="D64" s="467"/>
      <c r="F64" s="31" t="s">
        <v>33</v>
      </c>
      <c r="G64" s="64"/>
      <c r="H64" s="64"/>
      <c r="I64" s="64"/>
      <c r="K64" s="22" t="str">
        <f>IF(A64&gt;0,"[{"&amp;"order:"&amp;CHAR(34)&amp;J64&amp;CHAR(34)&amp;",result:"&amp;CHAR(34)&amp;B65&amp;CHAR(34)&amp;",playerday:"&amp;CHAR(34)&amp;#REF!&amp;CHAR(34)&amp;",year:"&amp;CHAR(34)&amp;A64&amp;CHAR(34)&amp;", category:" &amp; CHAR(34) &amp;$A$1&amp;CHAR(34)&amp;",prow:["&amp;CHAR(34)&amp;F65&amp;CHAR(34)&amp;","&amp;CHAR(34)&amp;F66&amp;CHAR(34)&amp;","&amp;CHAR(34)&amp;#REF!&amp;CHAR(34)&amp;"], pcolumn: ["&amp;CHAR(34)&amp;G64&amp;CHAR(34)&amp;","&amp;CHAR(34)&amp;H64&amp;CHAR(34)&amp;","&amp;CHAR(34)&amp;I64&amp;CHAR(34)&amp;"]"&amp;",ylink:"&amp;CHAR(34)&amp;B66&amp;CHAR(34)&amp;"}"&amp;"],","")</f>
        <v/>
      </c>
      <c r="L64" s="22"/>
    </row>
    <row r="65" spans="1:12" x14ac:dyDescent="0.3">
      <c r="A65" s="468"/>
      <c r="B65" s="469"/>
      <c r="C65" s="470"/>
      <c r="D65" s="471"/>
      <c r="F65" s="31" t="s">
        <v>47</v>
      </c>
      <c r="G65" s="64"/>
      <c r="H65" s="64"/>
      <c r="I65" s="64"/>
      <c r="K65" s="22" t="str">
        <f>IF(A65&gt;0,"[{"&amp;"order:"&amp;CHAR(34)&amp;J65&amp;CHAR(34)&amp;",result:"&amp;CHAR(34)&amp;B66&amp;CHAR(34)&amp;",playerday:"&amp;CHAR(34)&amp;B67&amp;CHAR(34)&amp;",year:"&amp;CHAR(34)&amp;A65&amp;CHAR(34)&amp;", category:" &amp; CHAR(34) &amp;$A$1&amp;CHAR(34)&amp;",prow:["&amp;CHAR(34)&amp;F66&amp;CHAR(34)&amp;","&amp;CHAR(34)&amp;#REF!&amp;CHAR(34)&amp;","&amp;CHAR(34)&amp;F67&amp;CHAR(34)&amp;"], pcolumn: ["&amp;CHAR(34)&amp;G65&amp;CHAR(34)&amp;","&amp;CHAR(34)&amp;H65&amp;CHAR(34)&amp;","&amp;CHAR(34)&amp;I65&amp;CHAR(34)&amp;"]"&amp;",ylink:"&amp;CHAR(34)&amp;#REF!&amp;CHAR(34)&amp;"}"&amp;"],","")</f>
        <v/>
      </c>
      <c r="L65" s="22"/>
    </row>
    <row r="66" spans="1:12" x14ac:dyDescent="0.3">
      <c r="K66" s="22" t="str">
        <f>IF(A66&gt;0,"[{"&amp;"order:"&amp;CHAR(34)&amp;J66&amp;CHAR(34)&amp;",result:"&amp;CHAR(34)&amp;#REF!&amp;CHAR(34)&amp;",playerday:"&amp;CHAR(34)&amp;B68&amp;CHAR(34)&amp;",year:"&amp;CHAR(34)&amp;A66&amp;CHAR(34)&amp;", category:" &amp; CHAR(34) &amp;$A$1&amp;CHAR(34)&amp;",prow:["&amp;CHAR(34)&amp;#REF!&amp;CHAR(34)&amp;","&amp;CHAR(34)&amp;F67&amp;CHAR(34)&amp;","&amp;CHAR(34)&amp;F68&amp;CHAR(34)&amp;"], pcolumn: ["&amp;CHAR(34)&amp;G66&amp;CHAR(34)&amp;","&amp;CHAR(34)&amp;H66&amp;CHAR(34)&amp;","&amp;CHAR(34)&amp;I66&amp;CHAR(34)&amp;"]"&amp;",ylink:"&amp;CHAR(34)&amp;B67&amp;CHAR(34)&amp;"}"&amp;"],","")</f>
        <v/>
      </c>
      <c r="L66" s="22"/>
    </row>
    <row r="67" spans="1:12" x14ac:dyDescent="0.3">
      <c r="K67" s="22" t="str">
        <f>IF(A67&gt;0,"[{"&amp;"order:"&amp;CHAR(34)&amp;J67&amp;CHAR(34)&amp;",result:"&amp;CHAR(34)&amp;B68&amp;CHAR(34)&amp;",playerday:"&amp;CHAR(34)&amp;B70&amp;CHAR(34)&amp;",year:"&amp;CHAR(34)&amp;A67&amp;CHAR(34)&amp;", category:" &amp; CHAR(34) &amp;$A$1&amp;CHAR(34)&amp;",prow:["&amp;CHAR(34)&amp;F68&amp;CHAR(34)&amp;","&amp;CHAR(34)&amp;F69&amp;CHAR(34)&amp;","&amp;CHAR(34)&amp;F70&amp;CHAR(34)&amp;"], pcolumn: ["&amp;CHAR(34)&amp;G67&amp;CHAR(34)&amp;","&amp;CHAR(34)&amp;H67&amp;CHAR(34)&amp;","&amp;CHAR(34)&amp;I67&amp;CHAR(34)&amp;"]"&amp;",ylink:"&amp;CHAR(34)&amp;B69&amp;CHAR(34)&amp;"}"&amp;"],","")</f>
        <v/>
      </c>
      <c r="L67" s="22"/>
    </row>
    <row r="68" spans="1:12" x14ac:dyDescent="0.3">
      <c r="A68" s="462">
        <v>2006</v>
      </c>
      <c r="B68" s="463" t="s">
        <v>69</v>
      </c>
      <c r="C68" s="464" t="s">
        <v>142</v>
      </c>
      <c r="D68" s="465" t="s">
        <v>71</v>
      </c>
      <c r="G68" s="14" t="s">
        <v>69</v>
      </c>
      <c r="H68" s="14" t="s">
        <v>53</v>
      </c>
      <c r="I68" s="31" t="s">
        <v>75</v>
      </c>
      <c r="J68" s="12">
        <v>570</v>
      </c>
      <c r="K68" s="22" t="str">
        <f>IF(A68&gt;0,"[{"&amp;"order:"&amp;CHAR(34)&amp;J68&amp;CHAR(34)&amp;",result:"&amp;CHAR(34)&amp;B69&amp;CHAR(34)&amp;",playerday:"&amp;CHAR(34)&amp;B71&amp;CHAR(34)&amp;",year:"&amp;CHAR(34)&amp;A68&amp;CHAR(34)&amp;", category:" &amp; CHAR(34) &amp;$A$1&amp;CHAR(34)&amp;",prow:["&amp;CHAR(34)&amp;F69&amp;CHAR(34)&amp;","&amp;CHAR(34)&amp;F70&amp;CHAR(34)&amp;","&amp;CHAR(34)&amp;F71&amp;CHAR(34)&amp;"], pcolumn: ["&amp;CHAR(34)&amp;G68&amp;CHAR(34)&amp;","&amp;CHAR(34)&amp;H68&amp;CHAR(34)&amp;","&amp;CHAR(34)&amp;I68&amp;CHAR(34)&amp;"]"&amp;",ylink:"&amp;CHAR(34)&amp;B70&amp;CHAR(34)&amp;"}"&amp;"],","")</f>
        <v>[{order:"570",result:"Sevilla 4-0 Middlesbrough",playerday:"",year:"2006", category:"Europa League",prow:["DF","CC","DL"], pcolumn: ["Sevilla","ENG","EuropaWin"],ylink:"https://www.youtube.com/watch?v=dpvtpW3_gHA&amp;t=34s"}],</v>
      </c>
      <c r="L68" s="22"/>
    </row>
    <row r="69" spans="1:12" x14ac:dyDescent="0.3">
      <c r="A69" s="466"/>
      <c r="B69" s="88" t="str">
        <f>_xlfn.CONCAT(B68," ",C68," ",D68)</f>
        <v>Sevilla 4-0 Middlesbrough</v>
      </c>
      <c r="C69" s="89"/>
      <c r="D69" s="467"/>
      <c r="F69" s="31" t="s">
        <v>52</v>
      </c>
      <c r="G69" s="64"/>
      <c r="H69" s="64"/>
      <c r="I69" s="64"/>
      <c r="K69" s="22" t="str">
        <f>IF(A69&gt;0,"[{"&amp;"order:"&amp;CHAR(34)&amp;J69&amp;CHAR(34)&amp;",result:"&amp;CHAR(34)&amp;B70&amp;CHAR(34)&amp;",playerday:"&amp;CHAR(34)&amp;B72&amp;CHAR(34)&amp;",year:"&amp;CHAR(34)&amp;A69&amp;CHAR(34)&amp;", category:" &amp; CHAR(34) &amp;$A$1&amp;CHAR(34)&amp;",prow:["&amp;CHAR(34)&amp;F70&amp;CHAR(34)&amp;","&amp;CHAR(34)&amp;F71&amp;CHAR(34)&amp;","&amp;CHAR(34)&amp;F72&amp;CHAR(34)&amp;"], pcolumn: ["&amp;CHAR(34)&amp;G69&amp;CHAR(34)&amp;","&amp;CHAR(34)&amp;H69&amp;CHAR(34)&amp;","&amp;CHAR(34)&amp;I69&amp;CHAR(34)&amp;"]"&amp;",ylink:"&amp;CHAR(34)&amp;B71&amp;CHAR(34)&amp;"}"&amp;"],","")</f>
        <v/>
      </c>
      <c r="L69" s="22"/>
    </row>
    <row r="70" spans="1:12" x14ac:dyDescent="0.3">
      <c r="A70" s="466"/>
      <c r="B70" s="88" t="s">
        <v>387</v>
      </c>
      <c r="C70" s="89"/>
      <c r="D70" s="467"/>
      <c r="F70" s="31" t="s">
        <v>33</v>
      </c>
      <c r="G70" s="64"/>
      <c r="H70" s="64"/>
      <c r="I70" s="64"/>
      <c r="K70" s="22" t="str">
        <f>IF(A70&gt;0,"[{"&amp;"order:"&amp;CHAR(34)&amp;J70&amp;CHAR(34)&amp;",result:"&amp;CHAR(34)&amp;B71&amp;CHAR(34)&amp;",playerday:"&amp;CHAR(34)&amp;B84&amp;CHAR(34)&amp;",year:"&amp;CHAR(34)&amp;A70&amp;CHAR(34)&amp;", category:" &amp; CHAR(34) &amp;$A$1&amp;CHAR(34)&amp;",prow:["&amp;CHAR(34)&amp;F71&amp;CHAR(34)&amp;","&amp;CHAR(34)&amp;F72&amp;CHAR(34)&amp;","&amp;CHAR(34)&amp;F84&amp;CHAR(34)&amp;"], pcolumn: ["&amp;CHAR(34)&amp;G70&amp;CHAR(34)&amp;","&amp;CHAR(34)&amp;H70&amp;CHAR(34)&amp;","&amp;CHAR(34)&amp;I70&amp;CHAR(34)&amp;"]"&amp;",ylink:"&amp;CHAR(34)&amp;B72&amp;CHAR(34)&amp;"}"&amp;"],","")</f>
        <v/>
      </c>
      <c r="L70" s="22"/>
    </row>
    <row r="71" spans="1:12" x14ac:dyDescent="0.3">
      <c r="A71" s="468"/>
      <c r="B71" s="469"/>
      <c r="C71" s="470"/>
      <c r="D71" s="471"/>
      <c r="F71" s="31" t="s">
        <v>47</v>
      </c>
      <c r="G71" s="64"/>
      <c r="H71" s="64"/>
      <c r="I71" s="64"/>
      <c r="K71" s="22" t="str">
        <f>IF(A71&gt;0,"[{"&amp;"order:"&amp;CHAR(34)&amp;J71&amp;CHAR(34)&amp;",result:"&amp;CHAR(34)&amp;B72&amp;CHAR(34)&amp;",playerday:"&amp;CHAR(34)&amp;B85&amp;CHAR(34)&amp;",year:"&amp;CHAR(34)&amp;A71&amp;CHAR(34)&amp;", category:" &amp; CHAR(34) &amp;$A$1&amp;CHAR(34)&amp;",prow:["&amp;CHAR(34)&amp;F72&amp;CHAR(34)&amp;","&amp;CHAR(34)&amp;F84&amp;CHAR(34)&amp;","&amp;CHAR(34)&amp;F85&amp;CHAR(34)&amp;"], pcolumn: ["&amp;CHAR(34)&amp;G71&amp;CHAR(34)&amp;","&amp;CHAR(34)&amp;H71&amp;CHAR(34)&amp;","&amp;CHAR(34)&amp;I71&amp;CHAR(34)&amp;"]"&amp;",ylink:"&amp;CHAR(34)&amp;B84&amp;CHAR(34)&amp;"}"&amp;"],","")</f>
        <v/>
      </c>
      <c r="L71" s="22"/>
    </row>
    <row r="72" spans="1:12" x14ac:dyDescent="0.3">
      <c r="K72" s="22" t="str">
        <f>IF(A72&gt;0,"[{"&amp;"order:"&amp;CHAR(34)&amp;J72&amp;CHAR(34)&amp;",result:"&amp;CHAR(34)&amp;B84&amp;CHAR(34)&amp;",playerday:"&amp;CHAR(34)&amp;B86&amp;CHAR(34)&amp;",year:"&amp;CHAR(34)&amp;A72&amp;CHAR(34)&amp;", category:" &amp; CHAR(34) &amp;$A$1&amp;CHAR(34)&amp;",prow:["&amp;CHAR(34)&amp;F84&amp;CHAR(34)&amp;","&amp;CHAR(34)&amp;F85&amp;CHAR(34)&amp;","&amp;CHAR(34)&amp;F86&amp;CHAR(34)&amp;"], pcolumn: ["&amp;CHAR(34)&amp;G72&amp;CHAR(34)&amp;","&amp;CHAR(34)&amp;H72&amp;CHAR(34)&amp;","&amp;CHAR(34)&amp;I72&amp;CHAR(34)&amp;"]"&amp;",ylink:"&amp;CHAR(34)&amp;B85&amp;CHAR(34)&amp;"}"&amp;"],","")</f>
        <v/>
      </c>
      <c r="L72" s="22"/>
    </row>
    <row r="73" spans="1:12" x14ac:dyDescent="0.3">
      <c r="K73" s="22"/>
      <c r="L73" s="22"/>
    </row>
    <row r="74" spans="1:12" x14ac:dyDescent="0.3">
      <c r="K74" s="22"/>
      <c r="L74" s="22"/>
    </row>
    <row r="75" spans="1:12" x14ac:dyDescent="0.3">
      <c r="K75" s="22"/>
      <c r="L75" s="22"/>
    </row>
    <row r="76" spans="1:12" x14ac:dyDescent="0.3">
      <c r="K76" s="22"/>
      <c r="L76" s="22"/>
    </row>
    <row r="77" spans="1:12" x14ac:dyDescent="0.3">
      <c r="K77" s="22"/>
      <c r="L77" s="22"/>
    </row>
    <row r="78" spans="1:12" x14ac:dyDescent="0.3">
      <c r="K78" s="22"/>
      <c r="L78" s="22"/>
    </row>
    <row r="79" spans="1:12" x14ac:dyDescent="0.3">
      <c r="K79" s="22"/>
      <c r="L79" s="22"/>
    </row>
    <row r="80" spans="1:12" x14ac:dyDescent="0.3">
      <c r="K80" s="22"/>
      <c r="L80" s="22"/>
    </row>
    <row r="81" spans="1:12" x14ac:dyDescent="0.3">
      <c r="K81" s="22"/>
      <c r="L81" s="22"/>
    </row>
    <row r="82" spans="1:12" x14ac:dyDescent="0.3">
      <c r="K82" s="22"/>
      <c r="L82" s="22"/>
    </row>
    <row r="83" spans="1:12" x14ac:dyDescent="0.3">
      <c r="K83" s="22"/>
      <c r="L83" s="22"/>
    </row>
    <row r="84" spans="1:12" s="390" customFormat="1" x14ac:dyDescent="0.3">
      <c r="A84" s="387"/>
      <c r="C84" s="392"/>
      <c r="F84" s="391"/>
      <c r="G84" s="391"/>
      <c r="H84" s="391"/>
      <c r="I84" s="391"/>
      <c r="J84" s="12"/>
      <c r="K84" s="393" t="str">
        <f>IF(A84&gt;0,"[{"&amp;"order:"&amp;CHAR(34)&amp;J84&amp;CHAR(34)&amp;",result:"&amp;CHAR(34)&amp;B85&amp;CHAR(34)&amp;",playerday:"&amp;CHAR(34)&amp;B87&amp;CHAR(34)&amp;",year:"&amp;CHAR(34)&amp;A84&amp;CHAR(34)&amp;", category:" &amp; CHAR(34) &amp;$A$1&amp;CHAR(34)&amp;",prow:["&amp;CHAR(34)&amp;F85&amp;CHAR(34)&amp;","&amp;CHAR(34)&amp;F86&amp;CHAR(34)&amp;","&amp;CHAR(34)&amp;F87&amp;CHAR(34)&amp;"], pcolumn: ["&amp;CHAR(34)&amp;G84&amp;CHAR(34)&amp;","&amp;CHAR(34)&amp;H84&amp;CHAR(34)&amp;","&amp;CHAR(34)&amp;I84&amp;CHAR(34)&amp;"]"&amp;",ylink:"&amp;CHAR(34)&amp;B86&amp;CHAR(34)&amp;"}"&amp;"],","")</f>
        <v/>
      </c>
      <c r="L84" s="393"/>
    </row>
    <row r="85" spans="1:12" x14ac:dyDescent="0.3">
      <c r="A85" s="626">
        <v>2007</v>
      </c>
      <c r="B85" s="627" t="s">
        <v>551</v>
      </c>
      <c r="C85" s="628" t="s">
        <v>139</v>
      </c>
      <c r="D85" s="629" t="s">
        <v>69</v>
      </c>
      <c r="G85" s="14" t="s">
        <v>69</v>
      </c>
      <c r="H85" s="14" t="s">
        <v>40</v>
      </c>
      <c r="I85" s="31" t="s">
        <v>75</v>
      </c>
      <c r="J85" s="12">
        <v>180</v>
      </c>
      <c r="K85" s="22" t="str">
        <f>IF(A85&gt;0,"[{"&amp;"order:"&amp;CHAR(34)&amp;J85&amp;CHAR(34)&amp;",result:"&amp;CHAR(34)&amp;B86&amp;CHAR(34)&amp;",playerday:"&amp;CHAR(34)&amp;B88&amp;CHAR(34)&amp;",year:"&amp;CHAR(34)&amp;A85&amp;CHAR(34)&amp;", category:" &amp; CHAR(34) &amp;$A$1&amp;CHAR(34)&amp;",prow:["&amp;CHAR(34)&amp;F86&amp;CHAR(34)&amp;","&amp;CHAR(34)&amp;F87&amp;CHAR(34)&amp;","&amp;CHAR(34)&amp;F88&amp;CHAR(34)&amp;"], pcolumn: ["&amp;CHAR(34)&amp;G85&amp;CHAR(34)&amp;","&amp;CHAR(34)&amp;H85&amp;CHAR(34)&amp;","&amp;CHAR(34)&amp;I85&amp;CHAR(34)&amp;"]"&amp;",ylink:"&amp;CHAR(34)&amp;B87&amp;CHAR(34)&amp;"}"&amp;"],","")</f>
        <v>[{order:"180",result:"Shakhtar 2-3 Sevilla",playerday:"Andrés Palop",year:"2007", category:"Europa League",prow:["PO","PO","PO"], pcolumn: ["Sevilla","ESP","EuropaWin"],ylink:"https://www.youtube.com/watch?v=G5AQ2yfy46c"}],</v>
      </c>
      <c r="L85" s="22"/>
    </row>
    <row r="86" spans="1:12" x14ac:dyDescent="0.3">
      <c r="A86" s="213"/>
      <c r="B86" s="91" t="str">
        <f>_xlfn.CONCAT(B85," ",C85," ",D85)</f>
        <v>Shakhtar 2-3 Sevilla</v>
      </c>
      <c r="C86" s="92"/>
      <c r="D86" s="214"/>
      <c r="F86" s="31" t="s">
        <v>38</v>
      </c>
      <c r="G86" s="135"/>
      <c r="H86" s="135"/>
      <c r="I86" s="135"/>
      <c r="K86" s="22" t="str">
        <f>IF(A86&gt;0,"[{"&amp;"order:"&amp;CHAR(34)&amp;J86&amp;CHAR(34)&amp;",result:"&amp;CHAR(34)&amp;B87&amp;CHAR(34)&amp;",playerday:"&amp;CHAR(34)&amp;B89&amp;CHAR(34)&amp;",year:"&amp;CHAR(34)&amp;A86&amp;CHAR(34)&amp;", category:" &amp; CHAR(34) &amp;$A$1&amp;CHAR(34)&amp;",prow:["&amp;CHAR(34)&amp;F87&amp;CHAR(34)&amp;","&amp;CHAR(34)&amp;F88&amp;CHAR(34)&amp;","&amp;CHAR(34)&amp;F89&amp;CHAR(34)&amp;"], pcolumn: ["&amp;CHAR(34)&amp;G86&amp;CHAR(34)&amp;","&amp;CHAR(34)&amp;H86&amp;CHAR(34)&amp;","&amp;CHAR(34)&amp;I86&amp;CHAR(34)&amp;"]"&amp;",ylink:"&amp;CHAR(34)&amp;B88&amp;CHAR(34)&amp;"}"&amp;"],","")</f>
        <v/>
      </c>
      <c r="L86" s="22"/>
    </row>
    <row r="87" spans="1:12" x14ac:dyDescent="0.3">
      <c r="A87" s="213"/>
      <c r="B87" s="91" t="s">
        <v>552</v>
      </c>
      <c r="C87" s="92"/>
      <c r="D87" s="214"/>
      <c r="F87" s="31" t="s">
        <v>38</v>
      </c>
      <c r="G87" s="135"/>
      <c r="H87" s="135"/>
      <c r="I87" s="135"/>
      <c r="K87" s="22" t="str">
        <f>IF(A87&gt;0,"[{"&amp;"order:"&amp;CHAR(34)&amp;J87&amp;CHAR(34)&amp;",result:"&amp;CHAR(34)&amp;B88&amp;CHAR(34)&amp;",playerday:"&amp;CHAR(34)&amp;B91&amp;CHAR(34)&amp;",year:"&amp;CHAR(34)&amp;A87&amp;CHAR(34)&amp;", category:" &amp; CHAR(34) &amp;$A$1&amp;CHAR(34)&amp;",prow:["&amp;CHAR(34)&amp;F88&amp;CHAR(34)&amp;","&amp;CHAR(34)&amp;F89&amp;CHAR(34)&amp;","&amp;CHAR(34)&amp;F91&amp;CHAR(34)&amp;"], pcolumn: ["&amp;CHAR(34)&amp;G87&amp;CHAR(34)&amp;","&amp;CHAR(34)&amp;H87&amp;CHAR(34)&amp;","&amp;CHAR(34)&amp;I87&amp;CHAR(34)&amp;"]"&amp;",ylink:"&amp;CHAR(34)&amp;B89&amp;CHAR(34)&amp;"}"&amp;"],","")</f>
        <v/>
      </c>
      <c r="L87" s="22"/>
    </row>
    <row r="88" spans="1:12" x14ac:dyDescent="0.3">
      <c r="A88" s="215"/>
      <c r="B88" s="216" t="s">
        <v>1316</v>
      </c>
      <c r="C88" s="217"/>
      <c r="D88" s="218"/>
      <c r="F88" s="31" t="s">
        <v>38</v>
      </c>
      <c r="G88" s="135"/>
      <c r="H88" s="135"/>
      <c r="I88" s="135"/>
      <c r="K88" s="22" t="str">
        <f>IF(A88&gt;0,"[{"&amp;"order:"&amp;CHAR(34)&amp;J88&amp;CHAR(34)&amp;",result:"&amp;CHAR(34)&amp;B89&amp;CHAR(34)&amp;",playerday:"&amp;CHAR(34)&amp;B92&amp;CHAR(34)&amp;",year:"&amp;CHAR(34)&amp;A88&amp;CHAR(34)&amp;", category:" &amp; CHAR(34) &amp;$A$1&amp;CHAR(34)&amp;",prow:["&amp;CHAR(34)&amp;F89&amp;CHAR(34)&amp;","&amp;CHAR(34)&amp;F91&amp;CHAR(34)&amp;","&amp;CHAR(34)&amp;F92&amp;CHAR(34)&amp;"], pcolumn: ["&amp;CHAR(34)&amp;G88&amp;CHAR(34)&amp;","&amp;CHAR(34)&amp;H88&amp;CHAR(34)&amp;","&amp;CHAR(34)&amp;I88&amp;CHAR(34)&amp;"]"&amp;",ylink:"&amp;CHAR(34)&amp;B91&amp;CHAR(34)&amp;"}"&amp;"],","")</f>
        <v/>
      </c>
      <c r="L88" s="22"/>
    </row>
    <row r="89" spans="1:12" x14ac:dyDescent="0.3">
      <c r="K89" s="22" t="str">
        <f>IF(A89&gt;0,"[{"&amp;"order:"&amp;CHAR(34)&amp;J89&amp;CHAR(34)&amp;",result:"&amp;CHAR(34)&amp;B91&amp;CHAR(34)&amp;",playerday:"&amp;CHAR(34)&amp;B93&amp;CHAR(34)&amp;",year:"&amp;CHAR(34)&amp;A89&amp;CHAR(34)&amp;", category:" &amp; CHAR(34) &amp;$A$1&amp;CHAR(34)&amp;",prow:["&amp;CHAR(34)&amp;F91&amp;CHAR(34)&amp;","&amp;CHAR(34)&amp;F92&amp;CHAR(34)&amp;","&amp;CHAR(34)&amp;F93&amp;CHAR(34)&amp;"], pcolumn: ["&amp;CHAR(34)&amp;G89&amp;CHAR(34)&amp;","&amp;CHAR(34)&amp;H89&amp;CHAR(34)&amp;","&amp;CHAR(34)&amp;I89&amp;CHAR(34)&amp;"]"&amp;",ylink:"&amp;CHAR(34)&amp;B92&amp;CHAR(34)&amp;"}"&amp;"],","")</f>
        <v/>
      </c>
      <c r="L89" s="22"/>
    </row>
    <row r="90" spans="1:12" x14ac:dyDescent="0.3">
      <c r="K90" s="22"/>
      <c r="L90" s="22"/>
    </row>
    <row r="91" spans="1:12" x14ac:dyDescent="0.3">
      <c r="A91" s="626">
        <v>2007</v>
      </c>
      <c r="B91" s="627" t="s">
        <v>800</v>
      </c>
      <c r="C91" s="628" t="s">
        <v>139</v>
      </c>
      <c r="D91" s="629" t="s">
        <v>17</v>
      </c>
      <c r="G91" s="14" t="s">
        <v>1435</v>
      </c>
      <c r="H91" s="14" t="s">
        <v>60</v>
      </c>
      <c r="I91" s="31" t="s">
        <v>17</v>
      </c>
      <c r="J91" s="12">
        <v>422</v>
      </c>
      <c r="K91" s="22" t="str">
        <f t="shared" ref="K91:K96" si="3">IF(A91&gt;0,"[{"&amp;"order:"&amp;CHAR(34)&amp;J91&amp;CHAR(34)&amp;",result:"&amp;CHAR(34)&amp;B92&amp;CHAR(34)&amp;",playerday:"&amp;CHAR(34)&amp;B94&amp;CHAR(34)&amp;",year:"&amp;CHAR(34)&amp;A91&amp;CHAR(34)&amp;", category:" &amp; CHAR(34) &amp;$A$1&amp;CHAR(34)&amp;",prow:["&amp;CHAR(34)&amp;F92&amp;CHAR(34)&amp;","&amp;CHAR(34)&amp;F93&amp;CHAR(34)&amp;","&amp;CHAR(34)&amp;F94&amp;CHAR(34)&amp;"], pcolumn: ["&amp;CHAR(34)&amp;G91&amp;CHAR(34)&amp;","&amp;CHAR(34)&amp;H91&amp;CHAR(34)&amp;","&amp;CHAR(34)&amp;I91&amp;CHAR(34)&amp;"]"&amp;",ylink:"&amp;CHAR(34)&amp;B93&amp;CHAR(34)&amp;"}"&amp;"],","")</f>
        <v>[{order:"422",result:"Red Star 2-3 Bayern",playerday:"Toni Kroos",year:"2007", category:"Europa League",prow:["CC","ChampionsWin","Real Madrid"], pcolumn: ["ge0510","GER","Bayern"],ylink:"https://www.youtube.com/watch?v=G5BWXUXJ3oE"}],</v>
      </c>
      <c r="L91" s="22"/>
    </row>
    <row r="92" spans="1:12" x14ac:dyDescent="0.3">
      <c r="A92" s="213"/>
      <c r="B92" s="91" t="str">
        <f>_xlfn.CONCAT(B91," ",C91," ",D91)</f>
        <v>Red Star 2-3 Bayern</v>
      </c>
      <c r="C92" s="92"/>
      <c r="D92" s="214"/>
      <c r="F92" s="31" t="s">
        <v>33</v>
      </c>
      <c r="G92" s="135"/>
      <c r="H92" s="135"/>
      <c r="I92" s="135"/>
      <c r="K92" s="22" t="str">
        <f t="shared" si="3"/>
        <v/>
      </c>
      <c r="L92" s="22"/>
    </row>
    <row r="93" spans="1:12" x14ac:dyDescent="0.3">
      <c r="A93" s="213"/>
      <c r="B93" s="91" t="s">
        <v>801</v>
      </c>
      <c r="C93" s="92"/>
      <c r="D93" s="214"/>
      <c r="F93" s="31" t="s">
        <v>34</v>
      </c>
      <c r="G93" s="135"/>
      <c r="H93" s="135"/>
      <c r="I93" s="135"/>
      <c r="K93" s="22" t="str">
        <f t="shared" si="3"/>
        <v/>
      </c>
      <c r="L93" s="22"/>
    </row>
    <row r="94" spans="1:12" x14ac:dyDescent="0.3">
      <c r="A94" s="215"/>
      <c r="B94" s="216" t="s">
        <v>1032</v>
      </c>
      <c r="C94" s="217"/>
      <c r="D94" s="218"/>
      <c r="F94" s="31" t="s">
        <v>3</v>
      </c>
      <c r="G94" s="135"/>
      <c r="H94" s="135"/>
      <c r="I94" s="135"/>
      <c r="K94" s="22" t="str">
        <f t="shared" si="3"/>
        <v/>
      </c>
      <c r="L94" s="22"/>
    </row>
    <row r="95" spans="1:12" x14ac:dyDescent="0.3">
      <c r="K95" s="22" t="str">
        <f t="shared" si="3"/>
        <v/>
      </c>
      <c r="L95" s="22"/>
    </row>
    <row r="96" spans="1:12" x14ac:dyDescent="0.3">
      <c r="K96" s="22" t="str">
        <f t="shared" si="3"/>
        <v/>
      </c>
      <c r="L96" s="22"/>
    </row>
    <row r="97" spans="1:12" x14ac:dyDescent="0.3">
      <c r="K97" s="22" t="str">
        <f>IF(A97&gt;0,"[{"&amp;"order:"&amp;CHAR(34)&amp;J97&amp;CHAR(34)&amp;",result:"&amp;CHAR(34)&amp;B98&amp;CHAR(34)&amp;",playerday:"&amp;CHAR(34)&amp;#REF!&amp;CHAR(34)&amp;",year:"&amp;CHAR(34)&amp;A97&amp;CHAR(34)&amp;", category:" &amp; CHAR(34) &amp;$A$1&amp;CHAR(34)&amp;",prow:["&amp;CHAR(34)&amp;F98&amp;CHAR(34)&amp;","&amp;CHAR(34)&amp;F99&amp;CHAR(34)&amp;","&amp;CHAR(34)&amp;#REF!&amp;CHAR(34)&amp;"], pcolumn: ["&amp;CHAR(34)&amp;G97&amp;CHAR(34)&amp;","&amp;CHAR(34)&amp;H97&amp;CHAR(34)&amp;","&amp;CHAR(34)&amp;I97&amp;CHAR(34)&amp;"]"&amp;",ylink:"&amp;CHAR(34)&amp;B99&amp;CHAR(34)&amp;"}"&amp;"],","")</f>
        <v/>
      </c>
      <c r="L97" s="22"/>
    </row>
    <row r="98" spans="1:12" x14ac:dyDescent="0.3">
      <c r="K98" s="22" t="str">
        <f>IF(A98&gt;0,"[{"&amp;"order:"&amp;CHAR(34)&amp;J98&amp;CHAR(34)&amp;",result:"&amp;CHAR(34)&amp;B99&amp;CHAR(34)&amp;",playerday:"&amp;CHAR(34)&amp;#REF!&amp;CHAR(34)&amp;",year:"&amp;CHAR(34)&amp;A98&amp;CHAR(34)&amp;", category:" &amp; CHAR(34) &amp;$A$1&amp;CHAR(34)&amp;",prow:["&amp;CHAR(34)&amp;F99&amp;CHAR(34)&amp;","&amp;CHAR(34)&amp;#REF!&amp;CHAR(34)&amp;","&amp;CHAR(34)&amp;#REF!&amp;CHAR(34)&amp;"], pcolumn: ["&amp;CHAR(34)&amp;G98&amp;CHAR(34)&amp;","&amp;CHAR(34)&amp;H98&amp;CHAR(34)&amp;","&amp;CHAR(34)&amp;I98&amp;CHAR(34)&amp;"]"&amp;",ylink:"&amp;CHAR(34)&amp;#REF!&amp;CHAR(34)&amp;"}"&amp;"],","")</f>
        <v/>
      </c>
      <c r="L98" s="22"/>
    </row>
    <row r="99" spans="1:12" x14ac:dyDescent="0.3">
      <c r="K99" s="22" t="str">
        <f>IF(A99&gt;0,"[{"&amp;"order:"&amp;CHAR(34)&amp;J99&amp;CHAR(34)&amp;",result:"&amp;CHAR(34)&amp;#REF!&amp;CHAR(34)&amp;",playerday:"&amp;CHAR(34)&amp;#REF!&amp;CHAR(34)&amp;",year:"&amp;CHAR(34)&amp;A99&amp;CHAR(34)&amp;", category:" &amp; CHAR(34) &amp;$A$1&amp;CHAR(34)&amp;",prow:["&amp;CHAR(34)&amp;#REF!&amp;CHAR(34)&amp;","&amp;CHAR(34)&amp;#REF!&amp;CHAR(34)&amp;","&amp;CHAR(34)&amp;#REF!&amp;CHAR(34)&amp;"], pcolumn: ["&amp;CHAR(34)&amp;G99&amp;CHAR(34)&amp;","&amp;CHAR(34)&amp;H99&amp;CHAR(34)&amp;","&amp;CHAR(34)&amp;I99&amp;CHAR(34)&amp;"]"&amp;",ylink:"&amp;CHAR(34)&amp;#REF!&amp;CHAR(34)&amp;"}"&amp;"],","")</f>
        <v/>
      </c>
      <c r="L99" s="22"/>
    </row>
    <row r="100" spans="1:12" s="390" customFormat="1" x14ac:dyDescent="0.3">
      <c r="A100" s="387"/>
      <c r="C100" s="392"/>
      <c r="F100" s="391"/>
      <c r="G100" s="391"/>
      <c r="H100" s="391"/>
      <c r="I100" s="391"/>
      <c r="J100" s="12"/>
      <c r="K100" s="393" t="str">
        <f t="shared" ref="K100:K143" si="4">IF(A100&gt;0,"[{"&amp;"order:"&amp;CHAR(34)&amp;J100&amp;CHAR(34)&amp;",result:"&amp;CHAR(34)&amp;B101&amp;CHAR(34)&amp;",playerday:"&amp;CHAR(34)&amp;B103&amp;CHAR(34)&amp;",year:"&amp;CHAR(34)&amp;A100&amp;CHAR(34)&amp;", category:" &amp; CHAR(34) &amp;$A$1&amp;CHAR(34)&amp;",prow:["&amp;CHAR(34)&amp;F101&amp;CHAR(34)&amp;","&amp;CHAR(34)&amp;F102&amp;CHAR(34)&amp;","&amp;CHAR(34)&amp;F103&amp;CHAR(34)&amp;"], pcolumn: ["&amp;CHAR(34)&amp;G100&amp;CHAR(34)&amp;","&amp;CHAR(34)&amp;H100&amp;CHAR(34)&amp;","&amp;CHAR(34)&amp;I100&amp;CHAR(34)&amp;"]"&amp;",ylink:"&amp;CHAR(34)&amp;B102&amp;CHAR(34)&amp;"}"&amp;"],","")</f>
        <v/>
      </c>
      <c r="L100" s="393"/>
    </row>
    <row r="101" spans="1:12" x14ac:dyDescent="0.3">
      <c r="A101" s="542">
        <v>2008</v>
      </c>
      <c r="B101" s="543" t="s">
        <v>16</v>
      </c>
      <c r="C101" s="544" t="s">
        <v>124</v>
      </c>
      <c r="D101" s="545" t="s">
        <v>17</v>
      </c>
      <c r="E101" s="67"/>
      <c r="F101" s="12"/>
      <c r="G101" s="14" t="s">
        <v>16</v>
      </c>
      <c r="H101" s="31" t="s">
        <v>17</v>
      </c>
      <c r="I101" s="14" t="s">
        <v>77</v>
      </c>
      <c r="J101" s="12">
        <v>43</v>
      </c>
      <c r="K101" s="22" t="str">
        <f t="shared" si="4"/>
        <v>[{order:"43",result:"Getafe 3-3 Bayern",playerday:"Luca Toni",year:"2008", category:"Europa League",prow:["DL","CC","PO"], pcolumn: ["Getafe","Bayern","ITA"],ylink:"https://www.youtube.com/watch?v=LWFxDntTqj8"}],</v>
      </c>
      <c r="L101" s="22"/>
    </row>
    <row r="102" spans="1:12" x14ac:dyDescent="0.3">
      <c r="A102" s="546"/>
      <c r="B102" s="547" t="str">
        <f>_xlfn.CONCAT(B101," ",C101," ",D101)</f>
        <v>Getafe 3-3 Bayern</v>
      </c>
      <c r="C102" s="548"/>
      <c r="D102" s="549"/>
      <c r="E102" s="67"/>
      <c r="F102" s="16" t="s">
        <v>47</v>
      </c>
      <c r="G102" s="554"/>
      <c r="H102" s="554"/>
      <c r="I102" s="554"/>
      <c r="K102" s="22" t="str">
        <f t="shared" si="4"/>
        <v/>
      </c>
      <c r="L102" s="22"/>
    </row>
    <row r="103" spans="1:12" x14ac:dyDescent="0.3">
      <c r="A103" s="546"/>
      <c r="B103" s="547" t="s">
        <v>305</v>
      </c>
      <c r="C103" s="548"/>
      <c r="D103" s="549"/>
      <c r="E103" s="67"/>
      <c r="F103" s="16" t="s">
        <v>33</v>
      </c>
      <c r="G103" s="554"/>
      <c r="H103" s="554"/>
      <c r="I103" s="554"/>
      <c r="K103" s="22" t="str">
        <f t="shared" si="4"/>
        <v/>
      </c>
      <c r="L103" s="22"/>
    </row>
    <row r="104" spans="1:12" x14ac:dyDescent="0.3">
      <c r="A104" s="550"/>
      <c r="B104" s="551" t="s">
        <v>1251</v>
      </c>
      <c r="C104" s="552"/>
      <c r="D104" s="553"/>
      <c r="E104" s="67"/>
      <c r="F104" s="16" t="s">
        <v>38</v>
      </c>
      <c r="G104" s="554"/>
      <c r="H104" s="554"/>
      <c r="I104" s="554"/>
      <c r="K104" s="22" t="str">
        <f t="shared" si="4"/>
        <v/>
      </c>
      <c r="L104" s="22"/>
    </row>
    <row r="105" spans="1:12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K105" s="22" t="str">
        <f t="shared" si="4"/>
        <v/>
      </c>
      <c r="L105" s="13"/>
    </row>
    <row r="106" spans="1:12" x14ac:dyDescent="0.3">
      <c r="F106" s="13"/>
      <c r="G106" s="13"/>
      <c r="H106" s="13"/>
      <c r="I106" s="13"/>
      <c r="K106" s="22" t="str">
        <f t="shared" si="4"/>
        <v/>
      </c>
      <c r="L106" s="13"/>
    </row>
    <row r="107" spans="1:12" x14ac:dyDescent="0.3">
      <c r="A107" s="542">
        <v>2008</v>
      </c>
      <c r="B107" s="543" t="s">
        <v>145</v>
      </c>
      <c r="C107" s="544" t="s">
        <v>444</v>
      </c>
      <c r="D107" s="545" t="s">
        <v>517</v>
      </c>
      <c r="E107" s="67"/>
      <c r="F107" s="12"/>
      <c r="G107" s="14" t="s">
        <v>145</v>
      </c>
      <c r="H107" s="31" t="s">
        <v>517</v>
      </c>
      <c r="I107" s="14" t="s">
        <v>75</v>
      </c>
      <c r="J107" s="12">
        <v>580</v>
      </c>
      <c r="K107" s="22" t="str">
        <f t="shared" si="4"/>
        <v>[{order:"580",result:"Sporting 0-2 Rangers",playerday:"Steven Whittaker",year:"2008", category:"Europa League",prow:["DL","CC","DF"], pcolumn: ["Sporting","Rangers","EuropaWin"],ylink:"https://www.youtube.com/watch?v=o0LZxgO2HAM"}],</v>
      </c>
      <c r="L107" s="13"/>
    </row>
    <row r="108" spans="1:12" x14ac:dyDescent="0.3">
      <c r="A108" s="546"/>
      <c r="B108" s="547" t="str">
        <f>_xlfn.CONCAT(B107," ",C107," ",D107)</f>
        <v>Sporting 0-2 Rangers</v>
      </c>
      <c r="C108" s="548"/>
      <c r="D108" s="549"/>
      <c r="E108" s="67"/>
      <c r="F108" s="16" t="s">
        <v>47</v>
      </c>
      <c r="G108" s="554"/>
      <c r="H108" s="554"/>
      <c r="I108" s="554"/>
      <c r="K108" s="22" t="str">
        <f t="shared" si="4"/>
        <v/>
      </c>
      <c r="L108" s="13"/>
    </row>
    <row r="109" spans="1:12" x14ac:dyDescent="0.3">
      <c r="A109" s="546"/>
      <c r="B109" s="547" t="s">
        <v>516</v>
      </c>
      <c r="C109" s="548"/>
      <c r="D109" s="549"/>
      <c r="E109" s="67"/>
      <c r="F109" s="16" t="s">
        <v>33</v>
      </c>
      <c r="G109" s="554"/>
      <c r="H109" s="554"/>
      <c r="I109" s="554"/>
      <c r="K109" s="22" t="str">
        <f t="shared" si="4"/>
        <v/>
      </c>
      <c r="L109" s="13"/>
    </row>
    <row r="110" spans="1:12" x14ac:dyDescent="0.3">
      <c r="A110" s="550"/>
      <c r="B110" s="551" t="s">
        <v>1252</v>
      </c>
      <c r="C110" s="552"/>
      <c r="D110" s="553"/>
      <c r="E110" s="67"/>
      <c r="F110" s="16" t="s">
        <v>52</v>
      </c>
      <c r="G110" s="554"/>
      <c r="H110" s="554"/>
      <c r="I110" s="554"/>
      <c r="K110" s="22" t="str">
        <f t="shared" si="4"/>
        <v/>
      </c>
      <c r="L110" s="13"/>
    </row>
    <row r="111" spans="1:12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K111" s="22" t="str">
        <f t="shared" si="4"/>
        <v/>
      </c>
      <c r="L111" s="13"/>
    </row>
    <row r="112" spans="1:12" x14ac:dyDescent="0.3">
      <c r="F112" s="13"/>
      <c r="G112" s="13"/>
      <c r="H112" s="13"/>
      <c r="I112" s="13"/>
      <c r="K112" s="22" t="str">
        <f t="shared" si="4"/>
        <v/>
      </c>
      <c r="L112" s="13"/>
    </row>
    <row r="113" spans="1:12" x14ac:dyDescent="0.3">
      <c r="A113" s="542">
        <v>2008</v>
      </c>
      <c r="B113" s="543" t="s">
        <v>146</v>
      </c>
      <c r="C113" s="544" t="s">
        <v>141</v>
      </c>
      <c r="D113" s="545" t="s">
        <v>344</v>
      </c>
      <c r="E113" s="67"/>
      <c r="F113" s="12"/>
      <c r="G113" s="14" t="s">
        <v>146</v>
      </c>
      <c r="H113" s="31" t="s">
        <v>344</v>
      </c>
      <c r="I113" s="14" t="s">
        <v>160</v>
      </c>
      <c r="J113" s="12">
        <v>239</v>
      </c>
      <c r="K113" s="22" t="str">
        <f t="shared" si="4"/>
        <v>[{order:"239",result:"Everton 2-0 Fiorentina",playerday:"Sébastien Frey",year:"2008", category:"Europa League",prow:["PO","DF","DL"], pcolumn: ["Everton","Fiorentina","SUI"],ylink:"https://twitter.com/MyGreatest11/status/1767587597868499034"}],</v>
      </c>
      <c r="L113" s="13"/>
    </row>
    <row r="114" spans="1:12" x14ac:dyDescent="0.3">
      <c r="A114" s="546"/>
      <c r="B114" s="547" t="str">
        <f>_xlfn.CONCAT(B113," ",C113," ",D113)</f>
        <v>Everton 2-0 Fiorentina</v>
      </c>
      <c r="C114" s="548"/>
      <c r="D114" s="549"/>
      <c r="E114" s="67"/>
      <c r="F114" s="16" t="s">
        <v>38</v>
      </c>
      <c r="G114" s="554"/>
      <c r="H114" s="554"/>
      <c r="I114" s="554"/>
      <c r="K114" s="22" t="str">
        <f t="shared" si="4"/>
        <v/>
      </c>
      <c r="L114" s="13"/>
    </row>
    <row r="115" spans="1:12" x14ac:dyDescent="0.3">
      <c r="A115" s="546"/>
      <c r="B115" s="547" t="s">
        <v>654</v>
      </c>
      <c r="C115" s="548"/>
      <c r="D115" s="549"/>
      <c r="E115" s="67"/>
      <c r="F115" s="16" t="s">
        <v>52</v>
      </c>
      <c r="G115" s="554"/>
      <c r="H115" s="554"/>
      <c r="I115" s="554"/>
      <c r="K115" s="22" t="str">
        <f t="shared" si="4"/>
        <v/>
      </c>
      <c r="L115" s="13"/>
    </row>
    <row r="116" spans="1:12" x14ac:dyDescent="0.3">
      <c r="A116" s="550"/>
      <c r="B116" s="551" t="s">
        <v>1253</v>
      </c>
      <c r="C116" s="552"/>
      <c r="D116" s="553"/>
      <c r="E116" s="67"/>
      <c r="F116" s="16" t="s">
        <v>47</v>
      </c>
      <c r="G116" s="554"/>
      <c r="H116" s="554"/>
      <c r="I116" s="554"/>
      <c r="K116" s="22" t="str">
        <f t="shared" si="4"/>
        <v/>
      </c>
      <c r="L116" s="13"/>
    </row>
    <row r="117" spans="1:12" x14ac:dyDescent="0.3">
      <c r="F117" s="13"/>
      <c r="G117" s="13"/>
      <c r="H117" s="13"/>
      <c r="I117" s="13"/>
      <c r="K117" s="22" t="str">
        <f t="shared" si="4"/>
        <v/>
      </c>
      <c r="L117" s="13"/>
    </row>
    <row r="118" spans="1:12" x14ac:dyDescent="0.3">
      <c r="F118" s="13"/>
      <c r="G118" s="13"/>
      <c r="H118" s="13"/>
      <c r="I118" s="13"/>
      <c r="K118" s="22" t="str">
        <f t="shared" si="4"/>
        <v/>
      </c>
      <c r="L118" s="13"/>
    </row>
    <row r="119" spans="1:12" x14ac:dyDescent="0.3">
      <c r="F119" s="13"/>
      <c r="G119" s="13"/>
      <c r="H119" s="13"/>
      <c r="I119" s="13"/>
      <c r="K119" s="22" t="str">
        <f t="shared" si="4"/>
        <v/>
      </c>
      <c r="L119" s="13"/>
    </row>
    <row r="120" spans="1:12" x14ac:dyDescent="0.3">
      <c r="F120" s="13"/>
      <c r="G120" s="13"/>
      <c r="H120" s="13"/>
      <c r="I120" s="13"/>
      <c r="K120" s="22" t="str">
        <f t="shared" si="4"/>
        <v/>
      </c>
      <c r="L120" s="13"/>
    </row>
    <row r="121" spans="1:12" x14ac:dyDescent="0.3">
      <c r="F121" s="13"/>
      <c r="G121" s="13"/>
      <c r="H121" s="13"/>
      <c r="I121" s="13"/>
      <c r="K121" s="22" t="str">
        <f t="shared" si="4"/>
        <v/>
      </c>
      <c r="L121" s="13"/>
    </row>
    <row r="122" spans="1:12" x14ac:dyDescent="0.3">
      <c r="F122" s="13"/>
      <c r="G122" s="13"/>
      <c r="H122" s="13"/>
      <c r="I122" s="13"/>
      <c r="K122" s="22" t="str">
        <f t="shared" si="4"/>
        <v/>
      </c>
      <c r="L122" s="13"/>
    </row>
    <row r="123" spans="1:12" x14ac:dyDescent="0.3">
      <c r="F123" s="13"/>
      <c r="G123" s="13"/>
      <c r="H123" s="13"/>
      <c r="I123" s="13"/>
      <c r="K123" s="22" t="str">
        <f t="shared" si="4"/>
        <v/>
      </c>
      <c r="L123" s="13"/>
    </row>
    <row r="124" spans="1:12" x14ac:dyDescent="0.3">
      <c r="F124" s="13"/>
      <c r="G124" s="13"/>
      <c r="H124" s="13"/>
      <c r="I124" s="13"/>
      <c r="K124" s="22" t="str">
        <f t="shared" si="4"/>
        <v/>
      </c>
      <c r="L124" s="13"/>
    </row>
    <row r="125" spans="1:12" x14ac:dyDescent="0.3">
      <c r="K125" s="22" t="str">
        <f t="shared" si="4"/>
        <v/>
      </c>
      <c r="L125" s="22"/>
    </row>
    <row r="126" spans="1:12" x14ac:dyDescent="0.3">
      <c r="K126" s="22" t="str">
        <f t="shared" si="4"/>
        <v/>
      </c>
      <c r="L126" s="22"/>
    </row>
    <row r="127" spans="1:12" s="390" customFormat="1" x14ac:dyDescent="0.3">
      <c r="A127" s="387"/>
      <c r="C127" s="392"/>
      <c r="F127" s="391"/>
      <c r="G127" s="391"/>
      <c r="H127" s="391"/>
      <c r="I127" s="391"/>
      <c r="J127" s="12"/>
      <c r="K127" s="393" t="str">
        <f t="shared" si="4"/>
        <v/>
      </c>
      <c r="L127" s="393"/>
    </row>
    <row r="128" spans="1:12" x14ac:dyDescent="0.3">
      <c r="A128" s="563">
        <v>2011</v>
      </c>
      <c r="B128" s="564" t="s">
        <v>51</v>
      </c>
      <c r="C128" s="565" t="s">
        <v>83</v>
      </c>
      <c r="D128" s="566" t="s">
        <v>398</v>
      </c>
      <c r="F128" s="12"/>
      <c r="G128" s="14" t="s">
        <v>58</v>
      </c>
      <c r="H128" s="31" t="s">
        <v>51</v>
      </c>
      <c r="I128" s="14" t="s">
        <v>75</v>
      </c>
      <c r="J128" s="12">
        <v>175</v>
      </c>
      <c r="K128" s="22" t="str">
        <f t="shared" si="4"/>
        <v>[{order:"175",result:"Porto 1-0 Braga",playerday:"Radamel Falcao",year:"2011", category:"Europa League",prow:["DF","CC","DL"], pcolumn: ["POR","Porto","EuropaWin"],ylink:"https://www.youtube.com/watch?v=c_UxWhnXzrU"}],</v>
      </c>
      <c r="L128" s="22"/>
    </row>
    <row r="129" spans="1:12" x14ac:dyDescent="0.3">
      <c r="A129" s="567"/>
      <c r="B129" s="568" t="str">
        <f>_xlfn.CONCAT(B128," ",C128," ",D128)</f>
        <v>Porto 1-0 Braga</v>
      </c>
      <c r="C129" s="569"/>
      <c r="D129" s="570"/>
      <c r="F129" s="16" t="s">
        <v>52</v>
      </c>
      <c r="G129" s="575"/>
      <c r="H129" s="575"/>
      <c r="I129" s="575"/>
      <c r="K129" s="22" t="str">
        <f t="shared" si="4"/>
        <v/>
      </c>
      <c r="L129" s="22"/>
    </row>
    <row r="130" spans="1:12" x14ac:dyDescent="0.3">
      <c r="A130" s="567"/>
      <c r="B130" s="568" t="s">
        <v>399</v>
      </c>
      <c r="C130" s="569"/>
      <c r="D130" s="570"/>
      <c r="F130" s="16" t="s">
        <v>33</v>
      </c>
      <c r="G130" s="575"/>
      <c r="H130" s="575"/>
      <c r="I130" s="575"/>
      <c r="K130" s="22" t="str">
        <f t="shared" si="4"/>
        <v/>
      </c>
      <c r="L130" s="22"/>
    </row>
    <row r="131" spans="1:12" x14ac:dyDescent="0.3">
      <c r="A131" s="571"/>
      <c r="B131" s="572" t="s">
        <v>1134</v>
      </c>
      <c r="C131" s="573"/>
      <c r="D131" s="574"/>
      <c r="F131" s="16" t="s">
        <v>47</v>
      </c>
      <c r="G131" s="575"/>
      <c r="H131" s="575"/>
      <c r="I131" s="575"/>
      <c r="K131" s="22" t="str">
        <f t="shared" si="4"/>
        <v/>
      </c>
      <c r="L131" s="22"/>
    </row>
    <row r="132" spans="1:12" x14ac:dyDescent="0.3">
      <c r="B132" s="32"/>
      <c r="C132" s="33"/>
      <c r="D132" s="32"/>
      <c r="F132" s="13"/>
      <c r="G132" s="98"/>
      <c r="H132" s="98"/>
      <c r="I132" s="98"/>
      <c r="K132" s="22" t="str">
        <f t="shared" si="4"/>
        <v/>
      </c>
      <c r="L132" s="22"/>
    </row>
    <row r="133" spans="1:12" x14ac:dyDescent="0.3">
      <c r="B133" s="32"/>
      <c r="C133" s="33"/>
      <c r="D133" s="32"/>
      <c r="F133" s="13"/>
      <c r="G133" s="98"/>
      <c r="H133" s="98"/>
      <c r="I133" s="98"/>
      <c r="K133" s="22" t="str">
        <f t="shared" si="4"/>
        <v/>
      </c>
      <c r="L133" s="22"/>
    </row>
    <row r="134" spans="1:12" x14ac:dyDescent="0.3">
      <c r="B134" s="32"/>
      <c r="C134" s="33"/>
      <c r="D134" s="32"/>
      <c r="F134" s="13"/>
      <c r="G134" s="98"/>
      <c r="H134" s="98"/>
      <c r="I134" s="98"/>
      <c r="K134" s="22" t="str">
        <f t="shared" si="4"/>
        <v/>
      </c>
      <c r="L134" s="22"/>
    </row>
    <row r="135" spans="1:12" x14ac:dyDescent="0.3">
      <c r="B135" s="32"/>
      <c r="C135" s="33"/>
      <c r="D135" s="32"/>
      <c r="F135" s="13"/>
      <c r="G135" s="98"/>
      <c r="H135" s="98"/>
      <c r="I135" s="98"/>
      <c r="K135" s="22" t="str">
        <f t="shared" si="4"/>
        <v/>
      </c>
      <c r="L135" s="22"/>
    </row>
    <row r="136" spans="1:12" x14ac:dyDescent="0.3">
      <c r="B136" s="32"/>
      <c r="C136" s="33"/>
      <c r="D136" s="32"/>
      <c r="F136" s="13"/>
      <c r="G136" s="98"/>
      <c r="H136" s="98"/>
      <c r="I136" s="98"/>
      <c r="K136" s="22" t="str">
        <f t="shared" si="4"/>
        <v/>
      </c>
      <c r="L136" s="22"/>
    </row>
    <row r="137" spans="1:12" x14ac:dyDescent="0.3">
      <c r="B137" s="32"/>
      <c r="C137" s="33"/>
      <c r="D137" s="32"/>
      <c r="F137" s="13"/>
      <c r="G137" s="98"/>
      <c r="H137" s="98"/>
      <c r="I137" s="98"/>
      <c r="K137" s="22" t="str">
        <f t="shared" si="4"/>
        <v/>
      </c>
      <c r="L137" s="22"/>
    </row>
    <row r="138" spans="1:12" x14ac:dyDescent="0.3">
      <c r="B138" s="32"/>
      <c r="C138" s="33"/>
      <c r="D138" s="32"/>
      <c r="F138" s="13"/>
      <c r="G138" s="98"/>
      <c r="H138" s="98"/>
      <c r="I138" s="98"/>
      <c r="K138" s="22" t="str">
        <f t="shared" si="4"/>
        <v/>
      </c>
      <c r="L138" s="22"/>
    </row>
    <row r="139" spans="1:12" x14ac:dyDescent="0.3">
      <c r="B139" s="32"/>
      <c r="C139" s="33"/>
      <c r="D139" s="32"/>
      <c r="F139" s="13"/>
      <c r="G139" s="98"/>
      <c r="H139" s="98"/>
      <c r="I139" s="98"/>
      <c r="K139" s="22" t="str">
        <f t="shared" si="4"/>
        <v/>
      </c>
      <c r="L139" s="22"/>
    </row>
    <row r="140" spans="1:12" x14ac:dyDescent="0.3">
      <c r="B140" s="32"/>
      <c r="C140" s="33"/>
      <c r="D140" s="32"/>
      <c r="F140" s="13"/>
      <c r="G140" s="98"/>
      <c r="H140" s="98"/>
      <c r="I140" s="98"/>
      <c r="K140" s="22" t="str">
        <f t="shared" si="4"/>
        <v/>
      </c>
      <c r="L140" s="22"/>
    </row>
    <row r="141" spans="1:12" s="390" customFormat="1" x14ac:dyDescent="0.3">
      <c r="A141" s="387"/>
      <c r="B141" s="388"/>
      <c r="C141" s="389"/>
      <c r="D141" s="388"/>
      <c r="F141" s="392"/>
      <c r="G141" s="461"/>
      <c r="H141" s="461"/>
      <c r="I141" s="461"/>
      <c r="J141" s="12"/>
      <c r="K141" s="393" t="str">
        <f t="shared" si="4"/>
        <v/>
      </c>
      <c r="L141" s="393"/>
    </row>
    <row r="142" spans="1:12" x14ac:dyDescent="0.3">
      <c r="A142" s="559">
        <v>2012</v>
      </c>
      <c r="B142" s="560" t="s">
        <v>125</v>
      </c>
      <c r="C142" s="561" t="s">
        <v>140</v>
      </c>
      <c r="D142" s="562" t="s">
        <v>90</v>
      </c>
      <c r="E142" s="67"/>
      <c r="F142" s="12"/>
      <c r="G142" s="14" t="s">
        <v>90</v>
      </c>
      <c r="H142" s="31" t="s">
        <v>91</v>
      </c>
      <c r="I142" s="14" t="s">
        <v>75</v>
      </c>
      <c r="J142" s="12">
        <v>39</v>
      </c>
      <c r="K142" s="22" t="str">
        <f t="shared" si="4"/>
        <v>[{order:"39",result:"Atlético 3-0 Athletic",playerday:"Radamel Falcao",year:"2012", category:"Europa League",prow:["Atletico","DL","CC"], pcolumn: ["Athletic","COL","EuropaWin"],ylink:"https://www.youtube.com/watch?v=KHVdoHhhan8"}],</v>
      </c>
      <c r="L142" s="22"/>
    </row>
    <row r="143" spans="1:12" x14ac:dyDescent="0.3">
      <c r="A143" s="442"/>
      <c r="B143" s="443" t="str">
        <f>_xlfn.CONCAT(B142," ",C142," ",D142)</f>
        <v>Atlético 3-0 Athletic</v>
      </c>
      <c r="C143" s="444"/>
      <c r="D143" s="445"/>
      <c r="E143" s="67"/>
      <c r="F143" s="16" t="s">
        <v>68</v>
      </c>
      <c r="G143" s="24"/>
      <c r="H143" s="24"/>
      <c r="I143" s="24"/>
      <c r="K143" s="22" t="str">
        <f t="shared" si="4"/>
        <v/>
      </c>
      <c r="L143" s="22"/>
    </row>
    <row r="144" spans="1:12" x14ac:dyDescent="0.3">
      <c r="A144" s="442"/>
      <c r="B144" s="443" t="s">
        <v>225</v>
      </c>
      <c r="C144" s="444"/>
      <c r="D144" s="445"/>
      <c r="E144" s="67"/>
      <c r="F144" s="16" t="s">
        <v>47</v>
      </c>
      <c r="G144" s="24"/>
      <c r="H144" s="24"/>
      <c r="I144" s="24"/>
      <c r="K144" s="22" t="str">
        <f>IF(A144&gt;0,"[{"&amp;"order:"&amp;CHAR(34)&amp;J144&amp;CHAR(34)&amp;",result:"&amp;CHAR(34)&amp;B145&amp;CHAR(34)&amp;",playerday:"&amp;CHAR(34)&amp;B159&amp;CHAR(34)&amp;",year:"&amp;CHAR(34)&amp;A144&amp;CHAR(34)&amp;", category:" &amp; CHAR(34) &amp;$A$1&amp;CHAR(34)&amp;",prow:["&amp;CHAR(34)&amp;F145&amp;CHAR(34)&amp;","&amp;CHAR(34)&amp;F146&amp;CHAR(34)&amp;","&amp;CHAR(34)&amp;F159&amp;CHAR(34)&amp;"], pcolumn: ["&amp;CHAR(34)&amp;G144&amp;CHAR(34)&amp;","&amp;CHAR(34)&amp;H144&amp;CHAR(34)&amp;","&amp;CHAR(34)&amp;I144&amp;CHAR(34)&amp;"]"&amp;",ylink:"&amp;CHAR(34)&amp;B146&amp;CHAR(34)&amp;"}"&amp;"],","")</f>
        <v/>
      </c>
      <c r="L144" s="22"/>
    </row>
    <row r="145" spans="1:12" x14ac:dyDescent="0.3">
      <c r="A145" s="446"/>
      <c r="B145" s="447" t="s">
        <v>1134</v>
      </c>
      <c r="C145" s="448"/>
      <c r="D145" s="449"/>
      <c r="E145" s="67"/>
      <c r="F145" s="16" t="s">
        <v>33</v>
      </c>
      <c r="G145" s="24"/>
      <c r="H145" s="24"/>
      <c r="I145" s="24"/>
      <c r="K145" s="22" t="str">
        <f>IF(A145&gt;0,"[{"&amp;"order:"&amp;CHAR(34)&amp;J145&amp;CHAR(34)&amp;",result:"&amp;CHAR(34)&amp;B146&amp;CHAR(34)&amp;",playerday:"&amp;CHAR(34)&amp;B160&amp;CHAR(34)&amp;",year:"&amp;CHAR(34)&amp;A145&amp;CHAR(34)&amp;", category:" &amp; CHAR(34) &amp;$A$1&amp;CHAR(34)&amp;",prow:["&amp;CHAR(34)&amp;F146&amp;CHAR(34)&amp;","&amp;CHAR(34)&amp;F159&amp;CHAR(34)&amp;","&amp;CHAR(34)&amp;F160&amp;CHAR(34)&amp;"], pcolumn: ["&amp;CHAR(34)&amp;G145&amp;CHAR(34)&amp;","&amp;CHAR(34)&amp;H145&amp;CHAR(34)&amp;","&amp;CHAR(34)&amp;I145&amp;CHAR(34)&amp;"]"&amp;",ylink:"&amp;CHAR(34)&amp;B159&amp;CHAR(34)&amp;"}"&amp;"],","")</f>
        <v/>
      </c>
      <c r="L145" s="22"/>
    </row>
    <row r="146" spans="1:12" x14ac:dyDescent="0.3">
      <c r="B146" s="32"/>
      <c r="C146" s="33"/>
      <c r="D146" s="32"/>
      <c r="E146" s="67"/>
      <c r="F146" s="12"/>
      <c r="K146" s="22" t="str">
        <f>IF(A146&gt;0,"[{"&amp;"order:"&amp;CHAR(34)&amp;J146&amp;CHAR(34)&amp;",result:"&amp;CHAR(34)&amp;B159&amp;CHAR(34)&amp;",playerday:"&amp;CHAR(34)&amp;B161&amp;CHAR(34)&amp;",year:"&amp;CHAR(34)&amp;A146&amp;CHAR(34)&amp;", category:" &amp; CHAR(34) &amp;$A$1&amp;CHAR(34)&amp;",prow:["&amp;CHAR(34)&amp;F159&amp;CHAR(34)&amp;","&amp;CHAR(34)&amp;F160&amp;CHAR(34)&amp;","&amp;CHAR(34)&amp;F161&amp;CHAR(34)&amp;"], pcolumn: ["&amp;CHAR(34)&amp;G146&amp;CHAR(34)&amp;","&amp;CHAR(34)&amp;H146&amp;CHAR(34)&amp;","&amp;CHAR(34)&amp;I146&amp;CHAR(34)&amp;"]"&amp;",ylink:"&amp;CHAR(34)&amp;B160&amp;CHAR(34)&amp;"}"&amp;"],","")</f>
        <v/>
      </c>
    </row>
    <row r="147" spans="1:12" x14ac:dyDescent="0.3">
      <c r="B147" s="32"/>
      <c r="C147" s="33"/>
      <c r="D147" s="32"/>
      <c r="E147" s="67"/>
      <c r="F147" s="12"/>
      <c r="K147" s="22"/>
    </row>
    <row r="148" spans="1:12" x14ac:dyDescent="0.3">
      <c r="B148" s="32"/>
      <c r="C148" s="33"/>
      <c r="D148" s="32"/>
      <c r="E148" s="67"/>
      <c r="F148" s="12"/>
      <c r="K148" s="22"/>
    </row>
    <row r="149" spans="1:12" x14ac:dyDescent="0.3">
      <c r="B149" s="32"/>
      <c r="C149" s="33"/>
      <c r="D149" s="32"/>
      <c r="E149" s="67"/>
      <c r="F149" s="12"/>
      <c r="K149" s="22"/>
    </row>
    <row r="150" spans="1:12" x14ac:dyDescent="0.3">
      <c r="B150" s="32"/>
      <c r="C150" s="33"/>
      <c r="D150" s="32"/>
      <c r="E150" s="67"/>
      <c r="F150" s="12"/>
      <c r="K150" s="22"/>
    </row>
    <row r="151" spans="1:12" x14ac:dyDescent="0.3">
      <c r="B151" s="32"/>
      <c r="C151" s="33"/>
      <c r="D151" s="32"/>
      <c r="E151" s="67"/>
      <c r="F151" s="12"/>
      <c r="K151" s="22"/>
    </row>
    <row r="152" spans="1:12" x14ac:dyDescent="0.3">
      <c r="B152" s="32"/>
      <c r="C152" s="33"/>
      <c r="D152" s="32"/>
      <c r="E152" s="67"/>
      <c r="F152" s="12"/>
      <c r="K152" s="22"/>
    </row>
    <row r="153" spans="1:12" x14ac:dyDescent="0.3">
      <c r="B153" s="32"/>
      <c r="C153" s="33"/>
      <c r="D153" s="32"/>
      <c r="E153" s="67"/>
      <c r="F153" s="12"/>
      <c r="K153" s="22"/>
    </row>
    <row r="154" spans="1:12" x14ac:dyDescent="0.3">
      <c r="B154" s="32"/>
      <c r="C154" s="33"/>
      <c r="D154" s="32"/>
      <c r="E154" s="67"/>
      <c r="F154" s="12"/>
      <c r="K154" s="22"/>
    </row>
    <row r="155" spans="1:12" x14ac:dyDescent="0.3">
      <c r="B155" s="32"/>
      <c r="C155" s="33"/>
      <c r="D155" s="32"/>
      <c r="E155" s="67"/>
      <c r="F155" s="12"/>
      <c r="K155" s="22"/>
    </row>
    <row r="156" spans="1:12" x14ac:dyDescent="0.3">
      <c r="B156" s="32"/>
      <c r="C156" s="33"/>
      <c r="D156" s="32"/>
      <c r="E156" s="67"/>
      <c r="F156" s="12"/>
      <c r="K156" s="22"/>
    </row>
    <row r="157" spans="1:12" x14ac:dyDescent="0.3">
      <c r="B157" s="32"/>
      <c r="C157" s="33"/>
      <c r="D157" s="32"/>
      <c r="E157" s="67"/>
      <c r="F157" s="12"/>
      <c r="K157" s="22"/>
    </row>
    <row r="158" spans="1:12" x14ac:dyDescent="0.3">
      <c r="B158" s="32"/>
      <c r="C158" s="33"/>
      <c r="D158" s="32"/>
      <c r="E158" s="67"/>
      <c r="F158" s="12"/>
      <c r="K158" s="22"/>
    </row>
    <row r="159" spans="1:12" s="390" customFormat="1" x14ac:dyDescent="0.3">
      <c r="A159" s="387"/>
      <c r="B159" s="388"/>
      <c r="C159" s="389"/>
      <c r="D159" s="388"/>
      <c r="E159" s="387"/>
      <c r="G159" s="391"/>
      <c r="H159" s="391"/>
      <c r="I159" s="391"/>
      <c r="J159" s="12"/>
      <c r="K159" s="393" t="str">
        <f t="shared" ref="K159:K167" si="5">IF(A159&gt;0,"[{"&amp;"order:"&amp;CHAR(34)&amp;J159&amp;CHAR(34)&amp;",result:"&amp;CHAR(34)&amp;B160&amp;CHAR(34)&amp;",playerday:"&amp;CHAR(34)&amp;B162&amp;CHAR(34)&amp;",year:"&amp;CHAR(34)&amp;A159&amp;CHAR(34)&amp;", category:" &amp; CHAR(34) &amp;$A$1&amp;CHAR(34)&amp;",prow:["&amp;CHAR(34)&amp;F160&amp;CHAR(34)&amp;","&amp;CHAR(34)&amp;F161&amp;CHAR(34)&amp;","&amp;CHAR(34)&amp;F162&amp;CHAR(34)&amp;"], pcolumn: ["&amp;CHAR(34)&amp;G159&amp;CHAR(34)&amp;","&amp;CHAR(34)&amp;H159&amp;CHAR(34)&amp;","&amp;CHAR(34)&amp;I159&amp;CHAR(34)&amp;"]"&amp;",ylink:"&amp;CHAR(34)&amp;B161&amp;CHAR(34)&amp;"}"&amp;"],","")</f>
        <v/>
      </c>
    </row>
    <row r="160" spans="1:12" x14ac:dyDescent="0.3">
      <c r="A160" s="576">
        <v>2012</v>
      </c>
      <c r="B160" s="577" t="s">
        <v>572</v>
      </c>
      <c r="C160" s="578" t="s">
        <v>122</v>
      </c>
      <c r="D160" s="579" t="s">
        <v>573</v>
      </c>
      <c r="E160" s="67"/>
      <c r="F160" s="12"/>
      <c r="G160" s="14" t="s">
        <v>78</v>
      </c>
      <c r="H160" s="31" t="s">
        <v>108</v>
      </c>
      <c r="I160" s="14" t="s">
        <v>35</v>
      </c>
      <c r="J160" s="12">
        <v>569</v>
      </c>
      <c r="K160" s="22" t="str">
        <f t="shared" si="5"/>
        <v>[{order:"569",result:"Metalist 3-1 Rosenborg",playerday:"",year:"2012", category:"Europa League",prow:["CC","DL","DF"], pcolumn: ["UKR","NOR","BRA"],ylink:"https://www.youtube.com/watch?v=Lqh-yvFe2M8"}],</v>
      </c>
      <c r="L160" s="22"/>
    </row>
    <row r="161" spans="1:12" x14ac:dyDescent="0.3">
      <c r="A161" s="580"/>
      <c r="B161" s="581" t="str">
        <f>_xlfn.CONCAT(B160," ",C160," ",D160)</f>
        <v>Metalist 3-1 Rosenborg</v>
      </c>
      <c r="C161" s="582"/>
      <c r="D161" s="583"/>
      <c r="E161" s="67"/>
      <c r="F161" s="16" t="s">
        <v>33</v>
      </c>
      <c r="G161" s="588"/>
      <c r="H161" s="588"/>
      <c r="I161" s="588"/>
      <c r="K161" s="22" t="str">
        <f t="shared" si="5"/>
        <v/>
      </c>
      <c r="L161" s="22"/>
    </row>
    <row r="162" spans="1:12" x14ac:dyDescent="0.3">
      <c r="A162" s="580"/>
      <c r="B162" s="581" t="s">
        <v>571</v>
      </c>
      <c r="C162" s="582"/>
      <c r="D162" s="583"/>
      <c r="E162" s="67"/>
      <c r="F162" s="16" t="s">
        <v>47</v>
      </c>
      <c r="G162" s="588"/>
      <c r="H162" s="588"/>
      <c r="I162" s="588"/>
      <c r="K162" s="22" t="str">
        <f t="shared" si="5"/>
        <v/>
      </c>
      <c r="L162" s="22"/>
    </row>
    <row r="163" spans="1:12" x14ac:dyDescent="0.3">
      <c r="A163" s="584"/>
      <c r="B163" s="585"/>
      <c r="C163" s="586"/>
      <c r="D163" s="587"/>
      <c r="E163" s="67"/>
      <c r="F163" s="16" t="s">
        <v>52</v>
      </c>
      <c r="G163" s="588"/>
      <c r="H163" s="588"/>
      <c r="I163" s="588"/>
      <c r="K163" s="22" t="str">
        <f t="shared" si="5"/>
        <v/>
      </c>
      <c r="L163" s="22"/>
    </row>
    <row r="164" spans="1:12" x14ac:dyDescent="0.3">
      <c r="B164" s="32"/>
      <c r="C164" s="33"/>
      <c r="D164" s="32"/>
      <c r="E164" s="67"/>
      <c r="F164" s="12"/>
      <c r="K164" s="22" t="str">
        <f t="shared" si="5"/>
        <v/>
      </c>
    </row>
    <row r="165" spans="1:12" x14ac:dyDescent="0.3">
      <c r="B165" s="32"/>
      <c r="C165" s="33"/>
      <c r="D165" s="32"/>
      <c r="E165" s="67"/>
      <c r="F165" s="12"/>
      <c r="K165" s="22" t="str">
        <f t="shared" si="5"/>
        <v/>
      </c>
    </row>
    <row r="166" spans="1:12" x14ac:dyDescent="0.3">
      <c r="A166" s="576">
        <v>2012</v>
      </c>
      <c r="B166" s="577" t="s">
        <v>145</v>
      </c>
      <c r="C166" s="578" t="s">
        <v>83</v>
      </c>
      <c r="D166" s="579" t="s">
        <v>59</v>
      </c>
      <c r="E166" s="67"/>
      <c r="F166" s="12"/>
      <c r="G166" s="14" t="s">
        <v>145</v>
      </c>
      <c r="H166" s="31" t="s">
        <v>59</v>
      </c>
      <c r="I166" s="14" t="s">
        <v>1466</v>
      </c>
      <c r="J166" s="12">
        <v>488</v>
      </c>
      <c r="K166" s="22" t="str">
        <f t="shared" si="5"/>
        <v>[{order:"488",result:"Sporting 1-0 Man City",playerday:"Xandão",year:"2012", category:"Europa League",prow:["DF","words1","namehas_O"], pcolumn: ["Sporting","Man City","namehas_X"],ylink:"https://www.youtube.com/shorts/uLuOz7tNgQQ"}],</v>
      </c>
      <c r="L166" s="22"/>
    </row>
    <row r="167" spans="1:12" x14ac:dyDescent="0.3">
      <c r="A167" s="580"/>
      <c r="B167" s="581" t="str">
        <f>_xlfn.CONCAT(B166," ",C166," ",D166)</f>
        <v>Sporting 1-0 Man City</v>
      </c>
      <c r="C167" s="582"/>
      <c r="D167" s="583"/>
      <c r="E167" s="67"/>
      <c r="F167" s="16" t="s">
        <v>52</v>
      </c>
      <c r="G167" s="588"/>
      <c r="H167" s="588"/>
      <c r="I167" s="588"/>
      <c r="K167" s="22" t="str">
        <f t="shared" si="5"/>
        <v/>
      </c>
      <c r="L167" s="22"/>
    </row>
    <row r="168" spans="1:12" x14ac:dyDescent="0.3">
      <c r="A168" s="580"/>
      <c r="B168" s="581" t="s">
        <v>605</v>
      </c>
      <c r="C168" s="582"/>
      <c r="D168" s="583"/>
      <c r="E168" s="67"/>
      <c r="F168" s="16" t="s">
        <v>1476</v>
      </c>
      <c r="G168" s="588"/>
      <c r="H168" s="588"/>
      <c r="I168" s="588"/>
      <c r="K168" s="22" t="str">
        <f>IF(A168&gt;0,"[{"&amp;"order:"&amp;CHAR(34)&amp;J168&amp;CHAR(34)&amp;",result:"&amp;CHAR(34)&amp;B169&amp;CHAR(34)&amp;",playerday:"&amp;CHAR(34)&amp;B179&amp;CHAR(34)&amp;",year:"&amp;CHAR(34)&amp;A168&amp;CHAR(34)&amp;", category:" &amp; CHAR(34) &amp;$A$1&amp;CHAR(34)&amp;",prow:["&amp;CHAR(34)&amp;F169&amp;CHAR(34)&amp;","&amp;CHAR(34)&amp;F170&amp;CHAR(34)&amp;","&amp;CHAR(34)&amp;F179&amp;CHAR(34)&amp;"], pcolumn: ["&amp;CHAR(34)&amp;G168&amp;CHAR(34)&amp;","&amp;CHAR(34)&amp;H168&amp;CHAR(34)&amp;","&amp;CHAR(34)&amp;I168&amp;CHAR(34)&amp;"]"&amp;",ylink:"&amp;CHAR(34)&amp;B170&amp;CHAR(34)&amp;"}"&amp;"],","")</f>
        <v/>
      </c>
      <c r="L168" s="22"/>
    </row>
    <row r="169" spans="1:12" x14ac:dyDescent="0.3">
      <c r="A169" s="584"/>
      <c r="B169" s="585" t="s">
        <v>1531</v>
      </c>
      <c r="C169" s="586"/>
      <c r="D169" s="587"/>
      <c r="E169" s="67"/>
      <c r="F169" s="16" t="s">
        <v>1447</v>
      </c>
      <c r="G169" s="588"/>
      <c r="H169" s="588"/>
      <c r="I169" s="588"/>
      <c r="K169" s="22" t="str">
        <f>IF(A169&gt;0,"[{"&amp;"order:"&amp;CHAR(34)&amp;J169&amp;CHAR(34)&amp;",result:"&amp;CHAR(34)&amp;B170&amp;CHAR(34)&amp;",playerday:"&amp;CHAR(34)&amp;B180&amp;CHAR(34)&amp;",year:"&amp;CHAR(34)&amp;A169&amp;CHAR(34)&amp;", category:" &amp; CHAR(34) &amp;$A$1&amp;CHAR(34)&amp;",prow:["&amp;CHAR(34)&amp;F170&amp;CHAR(34)&amp;","&amp;CHAR(34)&amp;F179&amp;CHAR(34)&amp;","&amp;CHAR(34)&amp;F180&amp;CHAR(34)&amp;"], pcolumn: ["&amp;CHAR(34)&amp;G169&amp;CHAR(34)&amp;","&amp;CHAR(34)&amp;H169&amp;CHAR(34)&amp;","&amp;CHAR(34)&amp;I169&amp;CHAR(34)&amp;"]"&amp;",ylink:"&amp;CHAR(34)&amp;B179&amp;CHAR(34)&amp;"}"&amp;"],","")</f>
        <v/>
      </c>
      <c r="L169" s="22"/>
    </row>
    <row r="170" spans="1:12" x14ac:dyDescent="0.3">
      <c r="B170" s="32"/>
      <c r="C170" s="33"/>
      <c r="D170" s="32"/>
      <c r="E170" s="67"/>
      <c r="F170" s="12"/>
      <c r="K170" s="22" t="str">
        <f>IF(A170&gt;0,"[{"&amp;"order:"&amp;CHAR(34)&amp;J170&amp;CHAR(34)&amp;",result:"&amp;CHAR(34)&amp;B179&amp;CHAR(34)&amp;",playerday:"&amp;CHAR(34)&amp;B181&amp;CHAR(34)&amp;",year:"&amp;CHAR(34)&amp;A170&amp;CHAR(34)&amp;", category:" &amp; CHAR(34) &amp;$A$1&amp;CHAR(34)&amp;",prow:["&amp;CHAR(34)&amp;F179&amp;CHAR(34)&amp;","&amp;CHAR(34)&amp;F180&amp;CHAR(34)&amp;","&amp;CHAR(34)&amp;F181&amp;CHAR(34)&amp;"], pcolumn: ["&amp;CHAR(34)&amp;G170&amp;CHAR(34)&amp;","&amp;CHAR(34)&amp;H170&amp;CHAR(34)&amp;","&amp;CHAR(34)&amp;I170&amp;CHAR(34)&amp;"]"&amp;",ylink:"&amp;CHAR(34)&amp;B180&amp;CHAR(34)&amp;"}"&amp;"],","")</f>
        <v/>
      </c>
    </row>
    <row r="171" spans="1:12" x14ac:dyDescent="0.3">
      <c r="B171" s="32"/>
      <c r="C171" s="33"/>
      <c r="D171" s="32"/>
      <c r="E171" s="67"/>
      <c r="F171" s="12"/>
      <c r="K171" s="22"/>
    </row>
    <row r="172" spans="1:12" x14ac:dyDescent="0.3">
      <c r="F172" s="12"/>
      <c r="G172" s="12"/>
      <c r="H172" s="12"/>
      <c r="I172" s="12"/>
      <c r="K172" s="22"/>
    </row>
    <row r="173" spans="1:12" x14ac:dyDescent="0.3">
      <c r="F173" s="12"/>
      <c r="G173" s="12"/>
      <c r="H173" s="12"/>
      <c r="I173" s="12"/>
      <c r="K173" s="22"/>
    </row>
    <row r="174" spans="1:12" x14ac:dyDescent="0.3">
      <c r="F174" s="12"/>
      <c r="G174" s="12"/>
      <c r="H174" s="12"/>
      <c r="I174" s="12"/>
      <c r="K174" s="22"/>
    </row>
    <row r="175" spans="1:12" x14ac:dyDescent="0.3">
      <c r="F175" s="12"/>
      <c r="G175" s="12"/>
      <c r="H175" s="12"/>
      <c r="I175" s="12"/>
      <c r="K175" s="22"/>
    </row>
    <row r="176" spans="1:12" x14ac:dyDescent="0.3">
      <c r="F176" s="12"/>
      <c r="G176" s="12"/>
      <c r="H176" s="12"/>
      <c r="I176" s="12"/>
      <c r="K176" s="22"/>
    </row>
    <row r="177" spans="1:12" x14ac:dyDescent="0.3">
      <c r="F177" s="12"/>
      <c r="G177" s="12"/>
      <c r="H177" s="12"/>
      <c r="I177" s="12"/>
      <c r="K177" s="22"/>
    </row>
    <row r="178" spans="1:12" x14ac:dyDescent="0.3">
      <c r="F178" s="12"/>
      <c r="G178" s="12"/>
      <c r="H178" s="12"/>
      <c r="I178" s="12"/>
      <c r="K178" s="22"/>
    </row>
    <row r="179" spans="1:12" s="390" customFormat="1" x14ac:dyDescent="0.3">
      <c r="A179" s="387"/>
      <c r="C179" s="392"/>
      <c r="F179" s="391"/>
      <c r="G179" s="391"/>
      <c r="H179" s="391"/>
      <c r="I179" s="391"/>
      <c r="J179" s="12"/>
      <c r="K179" s="393" t="str">
        <f>IF(A179&gt;0,"[{"&amp;"order:"&amp;CHAR(34)&amp;J179&amp;CHAR(34)&amp;",result:"&amp;CHAR(34)&amp;B180&amp;CHAR(34)&amp;",playerday:"&amp;CHAR(34)&amp;B182&amp;CHAR(34)&amp;",year:"&amp;CHAR(34)&amp;A179&amp;CHAR(34)&amp;", category:" &amp; CHAR(34) &amp;$A$1&amp;CHAR(34)&amp;",prow:["&amp;CHAR(34)&amp;F180&amp;CHAR(34)&amp;","&amp;CHAR(34)&amp;F181&amp;CHAR(34)&amp;","&amp;CHAR(34)&amp;F182&amp;CHAR(34)&amp;"], pcolumn: ["&amp;CHAR(34)&amp;G179&amp;CHAR(34)&amp;","&amp;CHAR(34)&amp;H179&amp;CHAR(34)&amp;","&amp;CHAR(34)&amp;I179&amp;CHAR(34)&amp;"]"&amp;",ylink:"&amp;CHAR(34)&amp;B181&amp;CHAR(34)&amp;"}"&amp;"],","")</f>
        <v/>
      </c>
      <c r="L179" s="393"/>
    </row>
    <row r="180" spans="1:12" x14ac:dyDescent="0.3">
      <c r="A180" s="276">
        <v>2013</v>
      </c>
      <c r="B180" s="277" t="s">
        <v>126</v>
      </c>
      <c r="C180" s="278" t="s">
        <v>116</v>
      </c>
      <c r="D180" s="279" t="s">
        <v>5</v>
      </c>
      <c r="E180" s="67"/>
      <c r="F180" s="12"/>
      <c r="G180" s="14" t="s">
        <v>126</v>
      </c>
      <c r="H180" s="31" t="s">
        <v>5</v>
      </c>
      <c r="I180" s="14" t="s">
        <v>105</v>
      </c>
      <c r="J180" s="12">
        <v>114</v>
      </c>
      <c r="K180" s="22" t="str">
        <f>IF(A180&gt;0,"[{"&amp;"order:"&amp;CHAR(34)&amp;J180&amp;CHAR(34)&amp;",result:"&amp;CHAR(34)&amp;B181&amp;CHAR(34)&amp;",playerday:"&amp;CHAR(34)&amp;B183&amp;CHAR(34)&amp;",year:"&amp;CHAR(34)&amp;A180&amp;CHAR(34)&amp;", category:" &amp; CHAR(34) &amp;$A$1&amp;CHAR(34)&amp;",prow:["&amp;CHAR(34)&amp;F181&amp;CHAR(34)&amp;","&amp;CHAR(34)&amp;F182&amp;CHAR(34)&amp;","&amp;CHAR(34)&amp;F183&amp;CHAR(34)&amp;"], pcolumn: ["&amp;CHAR(34)&amp;G180&amp;CHAR(34)&amp;","&amp;CHAR(34)&amp;H180&amp;CHAR(34)&amp;","&amp;CHAR(34)&amp;I180&amp;CHAR(34)&amp;"]"&amp;",ylink:"&amp;CHAR(34)&amp;B182&amp;CHAR(34)&amp;"}"&amp;"],","")</f>
        <v>[{order:"114",result:"Benfica 1-2 Chelsea",playerday:"Branislav Ivanović",year:"2013", category:"Europa League",prow:["DF","CC","Premier"], pcolumn: ["Benfica","Chelsea","SRB"],ylink:"https://www.youtube.com/watch?v=D4-kCnF7gSU"}],</v>
      </c>
      <c r="L180" s="22"/>
    </row>
    <row r="181" spans="1:12" x14ac:dyDescent="0.3">
      <c r="A181" s="280"/>
      <c r="B181" s="159" t="str">
        <f>_xlfn.CONCAT(B180," ",C180," ",D180)</f>
        <v>Benfica 1-2 Chelsea</v>
      </c>
      <c r="C181" s="160"/>
      <c r="D181" s="281"/>
      <c r="E181" s="67"/>
      <c r="F181" s="16" t="s">
        <v>52</v>
      </c>
      <c r="G181" s="161"/>
      <c r="H181" s="161"/>
      <c r="I181" s="161"/>
      <c r="K181" s="22" t="str">
        <f>IF(A181&gt;0,"[{"&amp;"order:"&amp;CHAR(34)&amp;J181&amp;CHAR(34)&amp;",result:"&amp;CHAR(34)&amp;B182&amp;CHAR(34)&amp;",playerday:"&amp;CHAR(34)&amp;#REF!&amp;CHAR(34)&amp;",year:"&amp;CHAR(34)&amp;A181&amp;CHAR(34)&amp;", category:" &amp; CHAR(34) &amp;$A$1&amp;CHAR(34)&amp;",prow:["&amp;CHAR(34)&amp;F182&amp;CHAR(34)&amp;","&amp;CHAR(34)&amp;F183&amp;CHAR(34)&amp;","&amp;CHAR(34)&amp;#REF!&amp;CHAR(34)&amp;"], pcolumn: ["&amp;CHAR(34)&amp;G181&amp;CHAR(34)&amp;","&amp;CHAR(34)&amp;H181&amp;CHAR(34)&amp;","&amp;CHAR(34)&amp;I181&amp;CHAR(34)&amp;"]"&amp;",ylink:"&amp;CHAR(34)&amp;B183&amp;CHAR(34)&amp;"}"&amp;"],","")</f>
        <v/>
      </c>
      <c r="L181" s="22"/>
    </row>
    <row r="182" spans="1:12" x14ac:dyDescent="0.3">
      <c r="A182" s="280"/>
      <c r="B182" s="159" t="s">
        <v>290</v>
      </c>
      <c r="C182" s="160"/>
      <c r="D182" s="281"/>
      <c r="E182" s="67"/>
      <c r="F182" s="16" t="s">
        <v>33</v>
      </c>
      <c r="G182" s="161"/>
      <c r="H182" s="161"/>
      <c r="I182" s="161"/>
      <c r="K182" s="22" t="str">
        <f>IF(A182&gt;0,"[{"&amp;"order:"&amp;CHAR(34)&amp;J182&amp;CHAR(34)&amp;",result:"&amp;CHAR(34)&amp;B183&amp;CHAR(34)&amp;",playerday:"&amp;CHAR(34)&amp;#REF!&amp;CHAR(34)&amp;",year:"&amp;CHAR(34)&amp;A182&amp;CHAR(34)&amp;", category:" &amp; CHAR(34) &amp;$A$1&amp;CHAR(34)&amp;",prow:["&amp;CHAR(34)&amp;F183&amp;CHAR(34)&amp;","&amp;CHAR(34)&amp;#REF!&amp;CHAR(34)&amp;","&amp;CHAR(34)&amp;#REF!&amp;CHAR(34)&amp;"], pcolumn: ["&amp;CHAR(34)&amp;G182&amp;CHAR(34)&amp;","&amp;CHAR(34)&amp;H182&amp;CHAR(34)&amp;","&amp;CHAR(34)&amp;I182&amp;CHAR(34)&amp;"]"&amp;",ylink:"&amp;CHAR(34)&amp;#REF!&amp;CHAR(34)&amp;"}"&amp;"],","")</f>
        <v/>
      </c>
      <c r="L182" s="22"/>
    </row>
    <row r="183" spans="1:12" x14ac:dyDescent="0.3">
      <c r="A183" s="282"/>
      <c r="B183" s="283" t="s">
        <v>1126</v>
      </c>
      <c r="C183" s="284"/>
      <c r="D183" s="285"/>
      <c r="E183" s="67"/>
      <c r="F183" s="16" t="s">
        <v>32</v>
      </c>
      <c r="G183" s="161"/>
      <c r="H183" s="161"/>
      <c r="I183" s="161"/>
      <c r="K183" s="22" t="str">
        <f>IF(A183&gt;0,"[{"&amp;"order:"&amp;CHAR(34)&amp;J183&amp;CHAR(34)&amp;",result:"&amp;CHAR(34)&amp;#REF!&amp;CHAR(34)&amp;",playerday:"&amp;CHAR(34)&amp;B184&amp;CHAR(34)&amp;",year:"&amp;CHAR(34)&amp;A183&amp;CHAR(34)&amp;", category:" &amp; CHAR(34) &amp;$A$1&amp;CHAR(34)&amp;",prow:["&amp;CHAR(34)&amp;#REF!&amp;CHAR(34)&amp;","&amp;CHAR(34)&amp;#REF!&amp;CHAR(34)&amp;","&amp;CHAR(34)&amp;F184&amp;CHAR(34)&amp;"], pcolumn: ["&amp;CHAR(34)&amp;G183&amp;CHAR(34)&amp;","&amp;CHAR(34)&amp;H183&amp;CHAR(34)&amp;","&amp;CHAR(34)&amp;I183&amp;CHAR(34)&amp;"]"&amp;",ylink:"&amp;CHAR(34)&amp;#REF!&amp;CHAR(34)&amp;"}"&amp;"],","")</f>
        <v/>
      </c>
      <c r="L183" s="22"/>
    </row>
    <row r="184" spans="1:12" x14ac:dyDescent="0.3">
      <c r="F184" s="22"/>
      <c r="G184" s="22"/>
      <c r="H184" s="22"/>
      <c r="I184" s="22"/>
      <c r="K184" s="22" t="str">
        <f>IF(A184&gt;0,"[{"&amp;"order:"&amp;CHAR(34)&amp;J184&amp;CHAR(34)&amp;",result:"&amp;CHAR(34)&amp;B185&amp;CHAR(34)&amp;",playerday:"&amp;CHAR(34)&amp;B187&amp;CHAR(34)&amp;",year:"&amp;CHAR(34)&amp;A184&amp;CHAR(34)&amp;", category:" &amp; CHAR(34) &amp;$A$1&amp;CHAR(34)&amp;",prow:["&amp;CHAR(34)&amp;F185&amp;CHAR(34)&amp;","&amp;CHAR(34)&amp;F186&amp;CHAR(34)&amp;","&amp;CHAR(34)&amp;F187&amp;CHAR(34)&amp;"], pcolumn: ["&amp;CHAR(34)&amp;G184&amp;CHAR(34)&amp;","&amp;CHAR(34)&amp;H184&amp;CHAR(34)&amp;","&amp;CHAR(34)&amp;I184&amp;CHAR(34)&amp;"]"&amp;",ylink:"&amp;CHAR(34)&amp;B186&amp;CHAR(34)&amp;"}"&amp;"],","")</f>
        <v/>
      </c>
      <c r="L184" s="22"/>
    </row>
    <row r="185" spans="1:12" x14ac:dyDescent="0.3">
      <c r="F185" s="22"/>
      <c r="G185" s="22"/>
      <c r="H185" s="22"/>
      <c r="I185" s="22"/>
      <c r="K185" s="22" t="str">
        <f>IF(A185&gt;0,"[{"&amp;"order:"&amp;CHAR(34)&amp;J185&amp;CHAR(34)&amp;",result:"&amp;CHAR(34)&amp;B186&amp;CHAR(34)&amp;",playerday:"&amp;CHAR(34)&amp;B188&amp;CHAR(34)&amp;",year:"&amp;CHAR(34)&amp;A185&amp;CHAR(34)&amp;", category:" &amp; CHAR(34) &amp;$A$1&amp;CHAR(34)&amp;",prow:["&amp;CHAR(34)&amp;F186&amp;CHAR(34)&amp;","&amp;CHAR(34)&amp;F187&amp;CHAR(34)&amp;","&amp;CHAR(34)&amp;F188&amp;CHAR(34)&amp;"], pcolumn: ["&amp;CHAR(34)&amp;G185&amp;CHAR(34)&amp;","&amp;CHAR(34)&amp;H185&amp;CHAR(34)&amp;","&amp;CHAR(34)&amp;I185&amp;CHAR(34)&amp;"]"&amp;",ylink:"&amp;CHAR(34)&amp;B187&amp;CHAR(34)&amp;"}"&amp;"],","")</f>
        <v/>
      </c>
      <c r="L185" s="22"/>
    </row>
    <row r="186" spans="1:12" x14ac:dyDescent="0.3">
      <c r="A186" s="276">
        <v>2013</v>
      </c>
      <c r="B186" s="277" t="s">
        <v>23</v>
      </c>
      <c r="C186" s="278" t="s">
        <v>118</v>
      </c>
      <c r="D186" s="279" t="s">
        <v>339</v>
      </c>
      <c r="E186" s="67"/>
      <c r="F186" s="12"/>
      <c r="G186" s="14" t="s">
        <v>339</v>
      </c>
      <c r="H186" s="31" t="s">
        <v>23</v>
      </c>
      <c r="I186" s="14" t="s">
        <v>75</v>
      </c>
      <c r="J186" s="12">
        <v>135</v>
      </c>
      <c r="K186" s="22" t="str">
        <f>IF(A186&gt;0,"[{"&amp;"order:"&amp;CHAR(34)&amp;J186&amp;CHAR(34)&amp;",result:"&amp;CHAR(34)&amp;B187&amp;CHAR(34)&amp;",playerday:"&amp;CHAR(34)&amp;B189&amp;CHAR(34)&amp;",year:"&amp;CHAR(34)&amp;A186&amp;CHAR(34)&amp;", category:" &amp; CHAR(34) &amp;$A$1&amp;CHAR(34)&amp;",prow:["&amp;CHAR(34)&amp;F187&amp;CHAR(34)&amp;","&amp;CHAR(34)&amp;F188&amp;CHAR(34)&amp;","&amp;CHAR(34)&amp;F189&amp;CHAR(34)&amp;"], pcolumn: ["&amp;CHAR(34)&amp;G186&amp;CHAR(34)&amp;","&amp;CHAR(34)&amp;H186&amp;CHAR(34)&amp;","&amp;CHAR(34)&amp;I186&amp;CHAR(34)&amp;"]"&amp;",ylink:"&amp;CHAR(34)&amp;B188&amp;CHAR(34)&amp;"}"&amp;"],","")</f>
        <v>[{order:"135",result:"Tottenham 2-1 Lyon",playerday:"Samuel Umtiti",year:"2013", category:"Europa League",prow:["LaLigaWin","DF","FRA"], pcolumn: ["Lyon","Tottenham","EuropaWin"],ylink:"https://www.youtube.com/watch?v=v94P_6jOJKI"}],</v>
      </c>
      <c r="L186" s="22"/>
    </row>
    <row r="187" spans="1:12" x14ac:dyDescent="0.3">
      <c r="A187" s="280"/>
      <c r="B187" s="159" t="str">
        <f>_xlfn.CONCAT(B186," ",C186," ",D186)</f>
        <v>Tottenham 2-1 Lyon</v>
      </c>
      <c r="C187" s="160"/>
      <c r="D187" s="281"/>
      <c r="E187" s="67"/>
      <c r="F187" s="16" t="s">
        <v>48</v>
      </c>
      <c r="G187" s="161"/>
      <c r="H187" s="161"/>
      <c r="I187" s="161"/>
      <c r="K187" s="22" t="str">
        <f>IF(A187&gt;0,"[{"&amp;"order:"&amp;CHAR(34)&amp;J187&amp;CHAR(34)&amp;",result:"&amp;CHAR(34)&amp;B188&amp;CHAR(34)&amp;",playerday:"&amp;CHAR(34)&amp;B190&amp;CHAR(34)&amp;",year:"&amp;CHAR(34)&amp;A187&amp;CHAR(34)&amp;", category:" &amp; CHAR(34) &amp;$A$1&amp;CHAR(34)&amp;",prow:["&amp;CHAR(34)&amp;F188&amp;CHAR(34)&amp;","&amp;CHAR(34)&amp;F189&amp;CHAR(34)&amp;","&amp;CHAR(34)&amp;F190&amp;CHAR(34)&amp;"], pcolumn: ["&amp;CHAR(34)&amp;G187&amp;CHAR(34)&amp;","&amp;CHAR(34)&amp;H187&amp;CHAR(34)&amp;","&amp;CHAR(34)&amp;I187&amp;CHAR(34)&amp;"]"&amp;",ylink:"&amp;CHAR(34)&amp;B189&amp;CHAR(34)&amp;"}"&amp;"],","")</f>
        <v/>
      </c>
      <c r="L187" s="22"/>
    </row>
    <row r="188" spans="1:12" x14ac:dyDescent="0.3">
      <c r="A188" s="280"/>
      <c r="B188" s="159" t="s">
        <v>523</v>
      </c>
      <c r="C188" s="160"/>
      <c r="D188" s="281"/>
      <c r="E188" s="67"/>
      <c r="F188" s="16" t="s">
        <v>52</v>
      </c>
      <c r="G188" s="161"/>
      <c r="H188" s="161"/>
      <c r="I188" s="161"/>
      <c r="K188" s="22" t="str">
        <f>IF(A188&gt;0,"[{"&amp;"order:"&amp;CHAR(34)&amp;J188&amp;CHAR(34)&amp;",result:"&amp;CHAR(34)&amp;B189&amp;CHAR(34)&amp;",playerday:"&amp;CHAR(34)&amp;#REF!&amp;CHAR(34)&amp;",year:"&amp;CHAR(34)&amp;A188&amp;CHAR(34)&amp;", category:" &amp; CHAR(34) &amp;$A$1&amp;CHAR(34)&amp;",prow:["&amp;CHAR(34)&amp;F189&amp;CHAR(34)&amp;","&amp;CHAR(34)&amp;F190&amp;CHAR(34)&amp;","&amp;CHAR(34)&amp;#REF!&amp;CHAR(34)&amp;"], pcolumn: ["&amp;CHAR(34)&amp;G188&amp;CHAR(34)&amp;","&amp;CHAR(34)&amp;H188&amp;CHAR(34)&amp;","&amp;CHAR(34)&amp;I188&amp;CHAR(34)&amp;"]"&amp;",ylink:"&amp;CHAR(34)&amp;B190&amp;CHAR(34)&amp;"}"&amp;"],","")</f>
        <v/>
      </c>
      <c r="L188" s="22"/>
    </row>
    <row r="189" spans="1:12" x14ac:dyDescent="0.3">
      <c r="A189" s="282"/>
      <c r="B189" s="283" t="s">
        <v>1338</v>
      </c>
      <c r="C189" s="284"/>
      <c r="D189" s="285"/>
      <c r="E189" s="67"/>
      <c r="F189" s="16" t="s">
        <v>36</v>
      </c>
      <c r="G189" s="161"/>
      <c r="H189" s="161"/>
      <c r="I189" s="161"/>
      <c r="K189" s="22" t="str">
        <f>IF(A189&gt;0,"[{"&amp;"order:"&amp;CHAR(34)&amp;J189&amp;CHAR(34)&amp;",result:"&amp;CHAR(34)&amp;B190&amp;CHAR(34)&amp;",playerday:"&amp;CHAR(34)&amp;#REF!&amp;CHAR(34)&amp;",year:"&amp;CHAR(34)&amp;A189&amp;CHAR(34)&amp;", category:" &amp; CHAR(34) &amp;$A$1&amp;CHAR(34)&amp;",prow:["&amp;CHAR(34)&amp;F190&amp;CHAR(34)&amp;","&amp;CHAR(34)&amp;#REF!&amp;CHAR(34)&amp;","&amp;CHAR(34)&amp;#REF!&amp;CHAR(34)&amp;"], pcolumn: ["&amp;CHAR(34)&amp;G189&amp;CHAR(34)&amp;","&amp;CHAR(34)&amp;H189&amp;CHAR(34)&amp;","&amp;CHAR(34)&amp;I189&amp;CHAR(34)&amp;"]"&amp;",ylink:"&amp;CHAR(34)&amp;#REF!&amp;CHAR(34)&amp;"}"&amp;"],","")</f>
        <v/>
      </c>
      <c r="L189" s="22"/>
    </row>
    <row r="190" spans="1:12" x14ac:dyDescent="0.3">
      <c r="B190" s="32"/>
      <c r="C190" s="33"/>
      <c r="D190" s="32"/>
      <c r="E190" s="67"/>
      <c r="F190" s="22"/>
      <c r="K190" s="22" t="str">
        <f>IF(A190&gt;0,"[{"&amp;"order:"&amp;CHAR(34)&amp;J190&amp;CHAR(34)&amp;",result:"&amp;CHAR(34)&amp;#REF!&amp;CHAR(34)&amp;",playerday:"&amp;CHAR(34)&amp;B191&amp;CHAR(34)&amp;",year:"&amp;CHAR(34)&amp;A190&amp;CHAR(34)&amp;", category:" &amp; CHAR(34) &amp;$A$1&amp;CHAR(34)&amp;",prow:["&amp;CHAR(34)&amp;#REF!&amp;CHAR(34)&amp;","&amp;CHAR(34)&amp;#REF!&amp;CHAR(34)&amp;","&amp;CHAR(34)&amp;F191&amp;CHAR(34)&amp;"], pcolumn: ["&amp;CHAR(34)&amp;G190&amp;CHAR(34)&amp;","&amp;CHAR(34)&amp;H190&amp;CHAR(34)&amp;","&amp;CHAR(34)&amp;I190&amp;CHAR(34)&amp;"]"&amp;",ylink:"&amp;CHAR(34)&amp;#REF!&amp;CHAR(34)&amp;"}"&amp;"],","")</f>
        <v/>
      </c>
      <c r="L190" s="22"/>
    </row>
    <row r="191" spans="1:12" x14ac:dyDescent="0.3">
      <c r="F191" s="22"/>
      <c r="G191" s="22"/>
      <c r="H191" s="22"/>
      <c r="I191" s="22"/>
      <c r="K191" s="22" t="str">
        <f>IF(A191&gt;0,"[{"&amp;"order:"&amp;CHAR(34)&amp;J191&amp;CHAR(34)&amp;",result:"&amp;CHAR(34)&amp;B192&amp;CHAR(34)&amp;",playerday:"&amp;CHAR(34)&amp;B194&amp;CHAR(34)&amp;",year:"&amp;CHAR(34)&amp;A191&amp;CHAR(34)&amp;", category:" &amp; CHAR(34) &amp;$A$1&amp;CHAR(34)&amp;",prow:["&amp;CHAR(34)&amp;F192&amp;CHAR(34)&amp;","&amp;CHAR(34)&amp;F193&amp;CHAR(34)&amp;","&amp;CHAR(34)&amp;F194&amp;CHAR(34)&amp;"], pcolumn: ["&amp;CHAR(34)&amp;G191&amp;CHAR(34)&amp;","&amp;CHAR(34)&amp;H191&amp;CHAR(34)&amp;","&amp;CHAR(34)&amp;I191&amp;CHAR(34)&amp;"]"&amp;",ylink:"&amp;CHAR(34)&amp;B193&amp;CHAR(34)&amp;"}"&amp;"],","")</f>
        <v/>
      </c>
      <c r="L191" s="22"/>
    </row>
    <row r="192" spans="1:12" x14ac:dyDescent="0.3">
      <c r="A192" s="276">
        <v>2013</v>
      </c>
      <c r="B192" s="277" t="s">
        <v>447</v>
      </c>
      <c r="C192" s="278" t="s">
        <v>116</v>
      </c>
      <c r="D192" s="279" t="s">
        <v>344</v>
      </c>
      <c r="E192" s="67"/>
      <c r="F192" s="12"/>
      <c r="G192" s="14" t="s">
        <v>254</v>
      </c>
      <c r="H192" s="31" t="s">
        <v>35</v>
      </c>
      <c r="I192" s="14" t="s">
        <v>344</v>
      </c>
      <c r="J192" s="12">
        <v>148</v>
      </c>
      <c r="K192" s="22" t="str">
        <f>IF(A192&gt;0,"[{"&amp;"order:"&amp;CHAR(34)&amp;J192&amp;CHAR(34)&amp;",result:"&amp;CHAR(34)&amp;B193&amp;CHAR(34)&amp;",playerday:"&amp;CHAR(34)&amp;B195&amp;CHAR(34)&amp;",year:"&amp;CHAR(34)&amp;A192&amp;CHAR(34)&amp;", category:" &amp; CHAR(34) &amp;$A$1&amp;CHAR(34)&amp;",prow:["&amp;CHAR(34)&amp;F193&amp;CHAR(34)&amp;","&amp;CHAR(34)&amp;F194&amp;CHAR(34)&amp;","&amp;CHAR(34)&amp;F195&amp;CHAR(34)&amp;"], pcolumn: ["&amp;CHAR(34)&amp;G192&amp;CHAR(34)&amp;","&amp;CHAR(34)&amp;H192&amp;CHAR(34)&amp;","&amp;CHAR(34)&amp;I192&amp;CHAR(34)&amp;"]"&amp;",ylink:"&amp;CHAR(34)&amp;B194&amp;CHAR(34)&amp;"}"&amp;"],","")</f>
        <v>[{order:"148",result:"Pandurii 1-2 Fiorentina",playerday:"Eric Pereira",year:"2013", category:"Europa League",prow:["DL","CC","DF"], pcolumn: ["ROU","BRA","Fiorentina"],ylink:"https://www.youtube.com/watch?v=MayqwXa3n2g"}],</v>
      </c>
      <c r="L192" s="22"/>
    </row>
    <row r="193" spans="1:12" x14ac:dyDescent="0.3">
      <c r="A193" s="280"/>
      <c r="B193" s="159" t="str">
        <f>_xlfn.CONCAT(B192," ",C192," ",D192)</f>
        <v>Pandurii 1-2 Fiorentina</v>
      </c>
      <c r="C193" s="160"/>
      <c r="D193" s="281"/>
      <c r="E193" s="67"/>
      <c r="F193" s="16" t="s">
        <v>47</v>
      </c>
      <c r="G193" s="161"/>
      <c r="H193" s="161"/>
      <c r="I193" s="161"/>
      <c r="K193" s="22" t="str">
        <f>IF(A193&gt;0,"[{"&amp;"order:"&amp;CHAR(34)&amp;J193&amp;CHAR(34)&amp;",result:"&amp;CHAR(34)&amp;B194&amp;CHAR(34)&amp;",playerday:"&amp;CHAR(34)&amp;B196&amp;CHAR(34)&amp;",year:"&amp;CHAR(34)&amp;A193&amp;CHAR(34)&amp;", category:" &amp; CHAR(34) &amp;$A$1&amp;CHAR(34)&amp;",prow:["&amp;CHAR(34)&amp;F194&amp;CHAR(34)&amp;","&amp;CHAR(34)&amp;F195&amp;CHAR(34)&amp;","&amp;CHAR(34)&amp;F196&amp;CHAR(34)&amp;"], pcolumn: ["&amp;CHAR(34)&amp;G193&amp;CHAR(34)&amp;","&amp;CHAR(34)&amp;H193&amp;CHAR(34)&amp;","&amp;CHAR(34)&amp;I193&amp;CHAR(34)&amp;"]"&amp;",ylink:"&amp;CHAR(34)&amp;B195&amp;CHAR(34)&amp;"}"&amp;"],","")</f>
        <v/>
      </c>
      <c r="L193" s="22"/>
    </row>
    <row r="194" spans="1:12" x14ac:dyDescent="0.3">
      <c r="A194" s="280"/>
      <c r="B194" s="159" t="s">
        <v>448</v>
      </c>
      <c r="C194" s="160"/>
      <c r="D194" s="281"/>
      <c r="E194" s="67"/>
      <c r="F194" s="16" t="s">
        <v>33</v>
      </c>
      <c r="G194" s="161"/>
      <c r="H194" s="161"/>
      <c r="I194" s="161"/>
      <c r="K194" s="22" t="str">
        <f>IF(A194&gt;0,"[{"&amp;"order:"&amp;CHAR(34)&amp;J194&amp;CHAR(34)&amp;",result:"&amp;CHAR(34)&amp;B195&amp;CHAR(34)&amp;",playerday:"&amp;CHAR(34)&amp;B207&amp;CHAR(34)&amp;",year:"&amp;CHAR(34)&amp;A194&amp;CHAR(34)&amp;", category:" &amp; CHAR(34) &amp;$A$1&amp;CHAR(34)&amp;",prow:["&amp;CHAR(34)&amp;F195&amp;CHAR(34)&amp;","&amp;CHAR(34)&amp;F196&amp;CHAR(34)&amp;","&amp;CHAR(34)&amp;F207&amp;CHAR(34)&amp;"], pcolumn: ["&amp;CHAR(34)&amp;G194&amp;CHAR(34)&amp;","&amp;CHAR(34)&amp;H194&amp;CHAR(34)&amp;","&amp;CHAR(34)&amp;I194&amp;CHAR(34)&amp;"]"&amp;",ylink:"&amp;CHAR(34)&amp;B196&amp;CHAR(34)&amp;"}"&amp;"],","")</f>
        <v/>
      </c>
      <c r="L194" s="22"/>
    </row>
    <row r="195" spans="1:12" x14ac:dyDescent="0.3">
      <c r="A195" s="282"/>
      <c r="B195" s="283" t="s">
        <v>1583</v>
      </c>
      <c r="C195" s="284"/>
      <c r="D195" s="285"/>
      <c r="E195" s="67"/>
      <c r="F195" s="16" t="s">
        <v>52</v>
      </c>
      <c r="G195" s="161"/>
      <c r="H195" s="161"/>
      <c r="I195" s="161"/>
      <c r="K195" s="22" t="str">
        <f>IF(A195&gt;0,"[{"&amp;"order:"&amp;CHAR(34)&amp;J195&amp;CHAR(34)&amp;",result:"&amp;CHAR(34)&amp;B196&amp;CHAR(34)&amp;",playerday:"&amp;CHAR(34)&amp;B208&amp;CHAR(34)&amp;",year:"&amp;CHAR(34)&amp;A195&amp;CHAR(34)&amp;", category:" &amp; CHAR(34) &amp;$A$1&amp;CHAR(34)&amp;",prow:["&amp;CHAR(34)&amp;F196&amp;CHAR(34)&amp;","&amp;CHAR(34)&amp;F207&amp;CHAR(34)&amp;","&amp;CHAR(34)&amp;F208&amp;CHAR(34)&amp;"], pcolumn: ["&amp;CHAR(34)&amp;G195&amp;CHAR(34)&amp;","&amp;CHAR(34)&amp;H195&amp;CHAR(34)&amp;","&amp;CHAR(34)&amp;I195&amp;CHAR(34)&amp;"]"&amp;",ylink:"&amp;CHAR(34)&amp;B207&amp;CHAR(34)&amp;"}"&amp;"],","")</f>
        <v/>
      </c>
      <c r="L195" s="22"/>
    </row>
    <row r="196" spans="1:12" x14ac:dyDescent="0.3">
      <c r="B196" s="32"/>
      <c r="C196" s="33"/>
      <c r="D196" s="32"/>
      <c r="E196" s="67"/>
      <c r="F196" s="22"/>
      <c r="K196" s="22" t="str">
        <f>IF(A196&gt;0,"[{"&amp;"order:"&amp;CHAR(34)&amp;J196&amp;CHAR(34)&amp;",result:"&amp;CHAR(34)&amp;B207&amp;CHAR(34)&amp;",playerday:"&amp;CHAR(34)&amp;B209&amp;CHAR(34)&amp;",year:"&amp;CHAR(34)&amp;A196&amp;CHAR(34)&amp;", category:" &amp; CHAR(34) &amp;$A$1&amp;CHAR(34)&amp;",prow:["&amp;CHAR(34)&amp;F207&amp;CHAR(34)&amp;","&amp;CHAR(34)&amp;F208&amp;CHAR(34)&amp;","&amp;CHAR(34)&amp;F209&amp;CHAR(34)&amp;"], pcolumn: ["&amp;CHAR(34)&amp;G196&amp;CHAR(34)&amp;","&amp;CHAR(34)&amp;H196&amp;CHAR(34)&amp;","&amp;CHAR(34)&amp;I196&amp;CHAR(34)&amp;"]"&amp;",ylink:"&amp;CHAR(34)&amp;B208&amp;CHAR(34)&amp;"}"&amp;"],","")</f>
        <v/>
      </c>
      <c r="L196" s="22"/>
    </row>
    <row r="197" spans="1:12" x14ac:dyDescent="0.3">
      <c r="B197" s="32"/>
      <c r="C197" s="33"/>
      <c r="D197" s="32"/>
      <c r="E197" s="67"/>
      <c r="F197" s="22"/>
      <c r="K197" s="22"/>
      <c r="L197" s="22"/>
    </row>
    <row r="198" spans="1:12" x14ac:dyDescent="0.3">
      <c r="B198" s="32"/>
      <c r="C198" s="33"/>
      <c r="D198" s="32"/>
      <c r="E198" s="67"/>
      <c r="F198" s="22"/>
      <c r="K198" s="22"/>
      <c r="L198" s="22"/>
    </row>
    <row r="199" spans="1:12" x14ac:dyDescent="0.3">
      <c r="B199" s="32"/>
      <c r="C199" s="33"/>
      <c r="D199" s="32"/>
      <c r="E199" s="67"/>
      <c r="F199" s="22"/>
      <c r="K199" s="22"/>
      <c r="L199" s="22"/>
    </row>
    <row r="200" spans="1:12" x14ac:dyDescent="0.3">
      <c r="B200" s="32"/>
      <c r="C200" s="33"/>
      <c r="D200" s="32"/>
      <c r="E200" s="67"/>
      <c r="F200" s="22"/>
      <c r="K200" s="22"/>
      <c r="L200" s="22"/>
    </row>
    <row r="201" spans="1:12" x14ac:dyDescent="0.3">
      <c r="B201" s="32"/>
      <c r="C201" s="33"/>
      <c r="D201" s="32"/>
      <c r="E201" s="67"/>
      <c r="F201" s="22"/>
      <c r="K201" s="22"/>
      <c r="L201" s="22"/>
    </row>
    <row r="202" spans="1:12" x14ac:dyDescent="0.3">
      <c r="B202" s="32"/>
      <c r="C202" s="33"/>
      <c r="D202" s="32"/>
      <c r="E202" s="67"/>
      <c r="F202" s="22"/>
      <c r="K202" s="22"/>
      <c r="L202" s="22"/>
    </row>
    <row r="203" spans="1:12" x14ac:dyDescent="0.3">
      <c r="B203" s="32"/>
      <c r="C203" s="33"/>
      <c r="D203" s="32"/>
      <c r="E203" s="67"/>
      <c r="F203" s="22"/>
      <c r="K203" s="22"/>
      <c r="L203" s="22"/>
    </row>
    <row r="204" spans="1:12" x14ac:dyDescent="0.3">
      <c r="B204" s="32"/>
      <c r="C204" s="33"/>
      <c r="D204" s="32"/>
      <c r="E204" s="67"/>
      <c r="F204" s="22"/>
      <c r="K204" s="22"/>
      <c r="L204" s="22"/>
    </row>
    <row r="205" spans="1:12" x14ac:dyDescent="0.3">
      <c r="B205" s="32"/>
      <c r="C205" s="33"/>
      <c r="D205" s="32"/>
      <c r="E205" s="67"/>
      <c r="F205" s="22"/>
      <c r="K205" s="22"/>
      <c r="L205" s="22"/>
    </row>
    <row r="206" spans="1:12" x14ac:dyDescent="0.3">
      <c r="B206" s="32"/>
      <c r="C206" s="33"/>
      <c r="D206" s="32"/>
      <c r="E206" s="67"/>
      <c r="F206" s="22"/>
      <c r="K206" s="22"/>
      <c r="L206" s="22"/>
    </row>
    <row r="207" spans="1:12" x14ac:dyDescent="0.3">
      <c r="B207" s="32"/>
      <c r="C207" s="33"/>
      <c r="D207" s="32"/>
      <c r="E207" s="67"/>
      <c r="F207" s="22"/>
      <c r="K207" s="22" t="str">
        <f t="shared" ref="K207:K252" si="6">IF(A207&gt;0,"[{"&amp;"order:"&amp;CHAR(34)&amp;J207&amp;CHAR(34)&amp;",result:"&amp;CHAR(34)&amp;B208&amp;CHAR(34)&amp;",playerday:"&amp;CHAR(34)&amp;B210&amp;CHAR(34)&amp;",year:"&amp;CHAR(34)&amp;A207&amp;CHAR(34)&amp;", category:" &amp; CHAR(34) &amp;$A$1&amp;CHAR(34)&amp;",prow:["&amp;CHAR(34)&amp;F208&amp;CHAR(34)&amp;","&amp;CHAR(34)&amp;F209&amp;CHAR(34)&amp;","&amp;CHAR(34)&amp;F210&amp;CHAR(34)&amp;"], pcolumn: ["&amp;CHAR(34)&amp;G207&amp;CHAR(34)&amp;","&amp;CHAR(34)&amp;H207&amp;CHAR(34)&amp;","&amp;CHAR(34)&amp;I207&amp;CHAR(34)&amp;"]"&amp;",ylink:"&amp;CHAR(34)&amp;B209&amp;CHAR(34)&amp;"}"&amp;"],","")</f>
        <v/>
      </c>
      <c r="L207" s="22"/>
    </row>
    <row r="208" spans="1:12" s="390" customFormat="1" x14ac:dyDescent="0.3">
      <c r="A208" s="387"/>
      <c r="C208" s="392"/>
      <c r="F208" s="391"/>
      <c r="G208" s="391"/>
      <c r="H208" s="391"/>
      <c r="I208" s="391"/>
      <c r="J208" s="12"/>
      <c r="K208" s="393" t="str">
        <f t="shared" si="6"/>
        <v/>
      </c>
      <c r="L208" s="393"/>
    </row>
    <row r="209" spans="1:12" x14ac:dyDescent="0.3">
      <c r="A209" s="257">
        <v>2014</v>
      </c>
      <c r="B209" s="258" t="s">
        <v>153</v>
      </c>
      <c r="C209" s="259" t="s">
        <v>444</v>
      </c>
      <c r="D209" s="260" t="s">
        <v>69</v>
      </c>
      <c r="E209" s="67"/>
      <c r="F209" s="12"/>
      <c r="G209" s="14" t="s">
        <v>69</v>
      </c>
      <c r="H209" s="14" t="s">
        <v>153</v>
      </c>
      <c r="I209" s="14" t="s">
        <v>75</v>
      </c>
      <c r="J209" s="12">
        <v>571</v>
      </c>
      <c r="K209" s="22" t="str">
        <f t="shared" si="6"/>
        <v>[{order:"571",result:"Betis 0-2 Sevilla",playerday:"https://es.uefa.com/uefaeuropaleague/match/2012664--betis-vs-sevilla/",year:"2014", category:"Europa League",prow:["ESP","CC","Villarreal"], pcolumn: ["Sevilla","Betis","EuropaWin"],ylink:"https://www.youtube.com/watch?v=qklqUM5_hE4"}],</v>
      </c>
      <c r="L209" s="22"/>
    </row>
    <row r="210" spans="1:12" x14ac:dyDescent="0.3">
      <c r="A210" s="261"/>
      <c r="B210" s="262" t="str">
        <f>_xlfn.CONCAT(B209," ",C209," ",D209)</f>
        <v>Betis 0-2 Sevilla</v>
      </c>
      <c r="C210" s="263"/>
      <c r="D210" s="264"/>
      <c r="E210" s="67"/>
      <c r="F210" s="16" t="s">
        <v>40</v>
      </c>
      <c r="G210" s="208"/>
      <c r="H210" s="208"/>
      <c r="I210" s="208"/>
      <c r="K210" s="22" t="str">
        <f t="shared" si="6"/>
        <v/>
      </c>
      <c r="L210" s="22"/>
    </row>
    <row r="211" spans="1:12" x14ac:dyDescent="0.3">
      <c r="A211" s="261"/>
      <c r="B211" s="262" t="s">
        <v>445</v>
      </c>
      <c r="C211" s="263"/>
      <c r="D211" s="264"/>
      <c r="E211" s="67"/>
      <c r="F211" s="16" t="s">
        <v>33</v>
      </c>
      <c r="G211" s="208"/>
      <c r="H211" s="208"/>
      <c r="I211" s="208"/>
      <c r="K211" s="22" t="str">
        <f t="shared" si="6"/>
        <v/>
      </c>
      <c r="L211" s="22"/>
    </row>
    <row r="212" spans="1:12" x14ac:dyDescent="0.3">
      <c r="A212" s="265"/>
      <c r="B212" s="266" t="s">
        <v>446</v>
      </c>
      <c r="C212" s="267"/>
      <c r="D212" s="268"/>
      <c r="E212" s="67"/>
      <c r="F212" s="16" t="s">
        <v>27</v>
      </c>
      <c r="G212" s="208"/>
      <c r="H212" s="208"/>
      <c r="I212" s="208"/>
      <c r="K212" s="22" t="str">
        <f t="shared" si="6"/>
        <v/>
      </c>
      <c r="L212" s="22"/>
    </row>
    <row r="213" spans="1:12" x14ac:dyDescent="0.3">
      <c r="B213" s="32"/>
      <c r="C213" s="33"/>
      <c r="D213" s="32"/>
      <c r="E213" s="67"/>
      <c r="F213" s="22"/>
      <c r="K213" s="22" t="str">
        <f t="shared" si="6"/>
        <v/>
      </c>
      <c r="L213" s="22"/>
    </row>
    <row r="214" spans="1:12" x14ac:dyDescent="0.3">
      <c r="B214" s="32"/>
      <c r="C214" s="33"/>
      <c r="D214" s="32"/>
      <c r="E214" s="67"/>
      <c r="F214" s="22"/>
      <c r="K214" s="22" t="str">
        <f t="shared" si="6"/>
        <v/>
      </c>
      <c r="L214" s="22"/>
    </row>
    <row r="215" spans="1:12" x14ac:dyDescent="0.3">
      <c r="A215" s="257">
        <v>2014</v>
      </c>
      <c r="B215" s="258" t="s">
        <v>20</v>
      </c>
      <c r="C215" s="259" t="s">
        <v>321</v>
      </c>
      <c r="D215" s="260" t="s">
        <v>488</v>
      </c>
      <c r="E215" s="67"/>
      <c r="F215" s="12"/>
      <c r="G215" s="14" t="s">
        <v>20</v>
      </c>
      <c r="H215" s="14" t="s">
        <v>488</v>
      </c>
      <c r="I215" s="14" t="s">
        <v>50</v>
      </c>
      <c r="J215" s="12">
        <v>377</v>
      </c>
      <c r="K215" s="22" t="str">
        <f t="shared" si="6"/>
        <v>[{order:"377",result:"Valencia 5-0 Basel",playerday:"Paco Alcácer",year:"2014", category:"Europa League",prow:["DL","DL","DL"], pcolumn: ["Valencia","Basel","Borussia"],ylink:"https://www.youtube.com/watch?v=VBet-grZMDA"}],</v>
      </c>
      <c r="L215" s="22"/>
    </row>
    <row r="216" spans="1:12" x14ac:dyDescent="0.3">
      <c r="A216" s="261"/>
      <c r="B216" s="262" t="str">
        <f>_xlfn.CONCAT(B215," ",C215," ",D215)</f>
        <v>Valencia 5-0 Basel</v>
      </c>
      <c r="C216" s="263"/>
      <c r="D216" s="264"/>
      <c r="E216" s="67"/>
      <c r="F216" s="16" t="s">
        <v>47</v>
      </c>
      <c r="G216" s="208"/>
      <c r="H216" s="208"/>
      <c r="I216" s="208"/>
      <c r="K216" s="22" t="str">
        <f t="shared" si="6"/>
        <v/>
      </c>
      <c r="L216" s="22"/>
    </row>
    <row r="217" spans="1:12" x14ac:dyDescent="0.3">
      <c r="A217" s="261"/>
      <c r="B217" s="262" t="s">
        <v>546</v>
      </c>
      <c r="C217" s="263"/>
      <c r="D217" s="264"/>
      <c r="E217" s="67"/>
      <c r="F217" s="16" t="s">
        <v>47</v>
      </c>
      <c r="G217" s="208"/>
      <c r="H217" s="208"/>
      <c r="I217" s="208"/>
      <c r="K217" s="22" t="str">
        <f t="shared" si="6"/>
        <v/>
      </c>
      <c r="L217" s="22"/>
    </row>
    <row r="218" spans="1:12" x14ac:dyDescent="0.3">
      <c r="A218" s="265"/>
      <c r="B218" s="266" t="s">
        <v>1381</v>
      </c>
      <c r="C218" s="267"/>
      <c r="D218" s="268"/>
      <c r="E218" s="67"/>
      <c r="F218" s="16" t="s">
        <v>47</v>
      </c>
      <c r="G218" s="208"/>
      <c r="H218" s="208"/>
      <c r="I218" s="208"/>
      <c r="K218" s="22" t="str">
        <f t="shared" si="6"/>
        <v/>
      </c>
      <c r="L218" s="22"/>
    </row>
    <row r="219" spans="1:12" x14ac:dyDescent="0.3">
      <c r="B219" s="32"/>
      <c r="C219" s="33"/>
      <c r="D219" s="32"/>
      <c r="E219" s="67"/>
      <c r="F219" s="22"/>
      <c r="K219" s="22" t="str">
        <f t="shared" si="6"/>
        <v/>
      </c>
      <c r="L219" s="22"/>
    </row>
    <row r="220" spans="1:12" x14ac:dyDescent="0.3">
      <c r="B220" s="32"/>
      <c r="C220" s="33"/>
      <c r="D220" s="32"/>
      <c r="E220" s="67"/>
      <c r="F220" s="22"/>
      <c r="K220" s="22" t="str">
        <f t="shared" si="6"/>
        <v/>
      </c>
      <c r="L220" s="22"/>
    </row>
    <row r="221" spans="1:12" x14ac:dyDescent="0.3">
      <c r="A221" s="257">
        <v>2014</v>
      </c>
      <c r="B221" s="258" t="s">
        <v>388</v>
      </c>
      <c r="C221" s="259" t="s">
        <v>85</v>
      </c>
      <c r="D221" s="260" t="s">
        <v>427</v>
      </c>
      <c r="E221" s="67"/>
      <c r="F221" s="12"/>
      <c r="G221" s="14" t="s">
        <v>388</v>
      </c>
      <c r="H221" s="14" t="s">
        <v>76</v>
      </c>
      <c r="I221" s="14" t="s">
        <v>36</v>
      </c>
      <c r="J221" s="12">
        <v>360</v>
      </c>
      <c r="K221" s="22" t="str">
        <f t="shared" si="6"/>
        <v>[{order:"360",result:"Wolfsburg 1-1 Lille",playerday:"Kevin De Bruyne",year:"2014", category:"Europa League",prow:["CC","Chelsea","Man City"], pcolumn: ["Wolfsburg","BEL","FRA"],ylink:"https://www.youtube.com/watch?v=1nmbN9BRRJ4"}],</v>
      </c>
      <c r="L221" s="22"/>
    </row>
    <row r="222" spans="1:12" x14ac:dyDescent="0.3">
      <c r="A222" s="261"/>
      <c r="B222" s="262" t="str">
        <f>_xlfn.CONCAT(B221," ",C221," ",D221)</f>
        <v>Wolfsburg 1-1 Lille</v>
      </c>
      <c r="C222" s="263"/>
      <c r="D222" s="264"/>
      <c r="E222" s="67"/>
      <c r="F222" s="16" t="s">
        <v>33</v>
      </c>
      <c r="G222" s="208"/>
      <c r="H222" s="208"/>
      <c r="I222" s="208"/>
      <c r="K222" s="22" t="str">
        <f t="shared" si="6"/>
        <v/>
      </c>
      <c r="L222" s="22"/>
    </row>
    <row r="223" spans="1:12" x14ac:dyDescent="0.3">
      <c r="A223" s="261"/>
      <c r="B223" s="262" t="s">
        <v>686</v>
      </c>
      <c r="C223" s="263"/>
      <c r="D223" s="264"/>
      <c r="E223" s="67"/>
      <c r="F223" s="16" t="s">
        <v>5</v>
      </c>
      <c r="G223" s="208"/>
      <c r="H223" s="208"/>
      <c r="I223" s="208"/>
      <c r="K223" s="22" t="str">
        <f t="shared" si="6"/>
        <v/>
      </c>
      <c r="L223" s="22"/>
    </row>
    <row r="224" spans="1:12" x14ac:dyDescent="0.3">
      <c r="A224" s="265"/>
      <c r="B224" s="266" t="s">
        <v>1229</v>
      </c>
      <c r="C224" s="267"/>
      <c r="D224" s="268"/>
      <c r="E224" s="67"/>
      <c r="F224" s="16" t="s">
        <v>59</v>
      </c>
      <c r="G224" s="208"/>
      <c r="H224" s="208"/>
      <c r="I224" s="208"/>
      <c r="K224" s="22" t="str">
        <f t="shared" si="6"/>
        <v/>
      </c>
      <c r="L224" s="22"/>
    </row>
    <row r="225" spans="1:12" x14ac:dyDescent="0.3">
      <c r="B225" s="32"/>
      <c r="C225" s="33"/>
      <c r="D225" s="32"/>
      <c r="E225" s="67"/>
      <c r="F225" s="22"/>
      <c r="K225" s="22" t="str">
        <f t="shared" si="6"/>
        <v/>
      </c>
      <c r="L225" s="22"/>
    </row>
    <row r="226" spans="1:12" x14ac:dyDescent="0.3">
      <c r="K226" s="22" t="str">
        <f t="shared" si="6"/>
        <v/>
      </c>
      <c r="L226" s="22"/>
    </row>
    <row r="227" spans="1:12" x14ac:dyDescent="0.3">
      <c r="A227" s="257">
        <v>2014</v>
      </c>
      <c r="B227" s="258" t="s">
        <v>20</v>
      </c>
      <c r="C227" s="259" t="s">
        <v>122</v>
      </c>
      <c r="D227" s="260" t="s">
        <v>69</v>
      </c>
      <c r="E227" s="67"/>
      <c r="F227" s="12"/>
      <c r="G227" s="14" t="s">
        <v>1360</v>
      </c>
      <c r="H227" s="14" t="s">
        <v>69</v>
      </c>
      <c r="I227" s="14" t="s">
        <v>412</v>
      </c>
      <c r="J227" s="12">
        <v>508</v>
      </c>
      <c r="K227" s="22" t="str">
        <f t="shared" si="6"/>
        <v>[{order:"508",result:"Valencia 3-1 Sevilla",playerday:"Stéphane Mbia",year:"2014", category:"Europa League",prow:["DF","DF","DF"], pcolumn: ["namehas_M","Sevilla","CMR"],ylink:"https://www.youtube.com/shorts/FnaX-EoXBgM"}],</v>
      </c>
      <c r="L227" s="22"/>
    </row>
    <row r="228" spans="1:12" x14ac:dyDescent="0.3">
      <c r="A228" s="261"/>
      <c r="B228" s="262" t="str">
        <f>_xlfn.CONCAT(B227," ",C227," ",D227)</f>
        <v>Valencia 3-1 Sevilla</v>
      </c>
      <c r="C228" s="263"/>
      <c r="D228" s="264"/>
      <c r="E228" s="67"/>
      <c r="F228" s="16" t="s">
        <v>52</v>
      </c>
      <c r="G228" s="208"/>
      <c r="H228" s="208"/>
      <c r="I228" s="208"/>
      <c r="K228" s="22" t="str">
        <f t="shared" si="6"/>
        <v/>
      </c>
      <c r="L228" s="22" t="s">
        <v>1185</v>
      </c>
    </row>
    <row r="229" spans="1:12" x14ac:dyDescent="0.3">
      <c r="A229" s="261"/>
      <c r="B229" s="262" t="s">
        <v>606</v>
      </c>
      <c r="C229" s="263"/>
      <c r="D229" s="264"/>
      <c r="E229" s="67"/>
      <c r="F229" s="16" t="s">
        <v>52</v>
      </c>
      <c r="G229" s="208"/>
      <c r="H229" s="208"/>
      <c r="I229" s="208"/>
      <c r="K229" s="22" t="str">
        <f t="shared" si="6"/>
        <v/>
      </c>
      <c r="L229" s="22"/>
    </row>
    <row r="230" spans="1:12" x14ac:dyDescent="0.3">
      <c r="A230" s="265"/>
      <c r="B230" s="266" t="s">
        <v>1187</v>
      </c>
      <c r="C230" s="267"/>
      <c r="D230" s="268"/>
      <c r="E230" s="67"/>
      <c r="F230" s="16" t="s">
        <v>52</v>
      </c>
      <c r="G230" s="208"/>
      <c r="H230" s="208"/>
      <c r="I230" s="208"/>
      <c r="K230" s="22" t="str">
        <f t="shared" si="6"/>
        <v/>
      </c>
      <c r="L230" s="22"/>
    </row>
    <row r="231" spans="1:12" x14ac:dyDescent="0.3">
      <c r="K231" s="22" t="str">
        <f t="shared" si="6"/>
        <v/>
      </c>
      <c r="L231" s="22"/>
    </row>
    <row r="232" spans="1:12" x14ac:dyDescent="0.3">
      <c r="K232" s="22" t="str">
        <f t="shared" si="6"/>
        <v/>
      </c>
      <c r="L232" s="22"/>
    </row>
    <row r="233" spans="1:12" x14ac:dyDescent="0.3">
      <c r="K233" s="22" t="str">
        <f t="shared" si="6"/>
        <v/>
      </c>
      <c r="L233" s="22"/>
    </row>
    <row r="234" spans="1:12" x14ac:dyDescent="0.3">
      <c r="K234" s="22" t="str">
        <f t="shared" si="6"/>
        <v/>
      </c>
      <c r="L234" s="22"/>
    </row>
    <row r="235" spans="1:12" x14ac:dyDescent="0.3">
      <c r="K235" s="22" t="str">
        <f t="shared" si="6"/>
        <v/>
      </c>
      <c r="L235" s="22"/>
    </row>
    <row r="236" spans="1:12" x14ac:dyDescent="0.3">
      <c r="K236" s="22" t="str">
        <f t="shared" si="6"/>
        <v/>
      </c>
      <c r="L236" s="22"/>
    </row>
    <row r="237" spans="1:12" s="390" customFormat="1" x14ac:dyDescent="0.3">
      <c r="A237" s="387"/>
      <c r="C237" s="392"/>
      <c r="F237" s="391"/>
      <c r="G237" s="391"/>
      <c r="H237" s="391"/>
      <c r="I237" s="391"/>
      <c r="J237" s="12"/>
      <c r="K237" s="393" t="str">
        <f t="shared" si="6"/>
        <v/>
      </c>
      <c r="L237" s="393"/>
    </row>
    <row r="238" spans="1:12" x14ac:dyDescent="0.3">
      <c r="A238" s="245">
        <v>2015</v>
      </c>
      <c r="B238" s="246" t="s">
        <v>123</v>
      </c>
      <c r="C238" s="247" t="s">
        <v>139</v>
      </c>
      <c r="D238" s="248" t="s">
        <v>69</v>
      </c>
      <c r="E238" s="67"/>
      <c r="F238" s="12"/>
      <c r="G238" s="14" t="s">
        <v>69</v>
      </c>
      <c r="H238" s="14" t="s">
        <v>78</v>
      </c>
      <c r="I238" s="14" t="s">
        <v>91</v>
      </c>
      <c r="J238" s="12">
        <v>381</v>
      </c>
      <c r="K238" s="22" t="str">
        <f t="shared" si="6"/>
        <v>[{order:"381",result:"Dnipro 2-3 Sevilla",playerday:"Carlos Bacca",year:"2015", category:"Europa League",prow:["DL","DL","DL"], pcolumn: ["Sevilla","UKR","COL"],ylink:"https://www.youtube.com/watch?v=jyYXRoLzcqo"}],</v>
      </c>
      <c r="L238" s="22"/>
    </row>
    <row r="239" spans="1:12" x14ac:dyDescent="0.3">
      <c r="A239" s="249"/>
      <c r="B239" s="250" t="str">
        <f>_xlfn.CONCAT(B238," ",C238," ",D238)</f>
        <v>Dnipro 2-3 Sevilla</v>
      </c>
      <c r="C239" s="251"/>
      <c r="D239" s="252"/>
      <c r="E239" s="67"/>
      <c r="F239" s="16" t="s">
        <v>47</v>
      </c>
      <c r="G239" s="209"/>
      <c r="H239" s="209"/>
      <c r="I239" s="209"/>
      <c r="K239" s="22" t="str">
        <f t="shared" si="6"/>
        <v/>
      </c>
      <c r="L239" s="22"/>
    </row>
    <row r="240" spans="1:12" x14ac:dyDescent="0.3">
      <c r="A240" s="249"/>
      <c r="B240" s="250" t="s">
        <v>529</v>
      </c>
      <c r="C240" s="251"/>
      <c r="D240" s="252"/>
      <c r="E240" s="67"/>
      <c r="F240" s="16" t="s">
        <v>47</v>
      </c>
      <c r="G240" s="209"/>
      <c r="H240" s="209"/>
      <c r="I240" s="209"/>
      <c r="K240" s="22" t="str">
        <f t="shared" si="6"/>
        <v/>
      </c>
      <c r="L240" s="22"/>
    </row>
    <row r="241" spans="1:12" x14ac:dyDescent="0.3">
      <c r="A241" s="253"/>
      <c r="B241" s="254" t="s">
        <v>1186</v>
      </c>
      <c r="C241" s="255"/>
      <c r="D241" s="256"/>
      <c r="E241" s="67"/>
      <c r="F241" s="16" t="s">
        <v>47</v>
      </c>
      <c r="G241" s="209"/>
      <c r="H241" s="209"/>
      <c r="I241" s="209"/>
      <c r="K241" s="22" t="str">
        <f t="shared" si="6"/>
        <v/>
      </c>
      <c r="L241" s="22"/>
    </row>
    <row r="242" spans="1:12" x14ac:dyDescent="0.3">
      <c r="B242" s="32"/>
      <c r="C242" s="33"/>
      <c r="D242" s="32"/>
      <c r="E242" s="67"/>
      <c r="F242" s="12"/>
      <c r="K242" s="22" t="str">
        <f t="shared" si="6"/>
        <v/>
      </c>
      <c r="L242" s="22"/>
    </row>
    <row r="243" spans="1:12" x14ac:dyDescent="0.3">
      <c r="B243" s="32"/>
      <c r="C243" s="33"/>
      <c r="D243" s="32"/>
      <c r="E243" s="67"/>
      <c r="F243" s="12"/>
      <c r="K243" s="22" t="str">
        <f t="shared" si="6"/>
        <v/>
      </c>
      <c r="L243" s="22"/>
    </row>
    <row r="244" spans="1:12" x14ac:dyDescent="0.3">
      <c r="B244" s="32"/>
      <c r="C244" s="33"/>
      <c r="D244" s="32"/>
      <c r="E244" s="67"/>
      <c r="F244" s="12"/>
      <c r="K244" s="22" t="str">
        <f t="shared" si="6"/>
        <v/>
      </c>
      <c r="L244" s="22"/>
    </row>
    <row r="245" spans="1:12" x14ac:dyDescent="0.3">
      <c r="B245" s="32"/>
      <c r="C245" s="33"/>
      <c r="D245" s="32"/>
      <c r="E245" s="67"/>
      <c r="F245" s="12"/>
      <c r="K245" s="22" t="str">
        <f t="shared" si="6"/>
        <v/>
      </c>
      <c r="L245" s="22"/>
    </row>
    <row r="246" spans="1:12" x14ac:dyDescent="0.3">
      <c r="B246" s="32"/>
      <c r="C246" s="33"/>
      <c r="D246" s="32"/>
      <c r="E246" s="67"/>
      <c r="F246" s="12"/>
      <c r="K246" s="22" t="str">
        <f t="shared" si="6"/>
        <v/>
      </c>
      <c r="L246" s="22"/>
    </row>
    <row r="247" spans="1:12" s="390" customFormat="1" x14ac:dyDescent="0.3">
      <c r="A247" s="387"/>
      <c r="B247" s="388"/>
      <c r="C247" s="389"/>
      <c r="D247" s="388"/>
      <c r="E247" s="387"/>
      <c r="G247" s="391"/>
      <c r="H247" s="391"/>
      <c r="I247" s="391"/>
      <c r="J247" s="12"/>
      <c r="K247" s="393" t="str">
        <f t="shared" si="6"/>
        <v/>
      </c>
      <c r="L247" s="393"/>
    </row>
    <row r="248" spans="1:12" x14ac:dyDescent="0.3">
      <c r="A248" s="496">
        <v>2016</v>
      </c>
      <c r="B248" s="497" t="s">
        <v>8</v>
      </c>
      <c r="C248" s="498" t="s">
        <v>162</v>
      </c>
      <c r="D248" s="499" t="s">
        <v>163</v>
      </c>
      <c r="E248" s="67"/>
      <c r="F248" s="12"/>
      <c r="G248" s="14" t="s">
        <v>8</v>
      </c>
      <c r="H248" s="14" t="s">
        <v>164</v>
      </c>
      <c r="I248" s="14" t="s">
        <v>75</v>
      </c>
      <c r="J248" s="12">
        <v>71</v>
      </c>
      <c r="K248" s="22" t="str">
        <f t="shared" si="6"/>
        <v>[{order:"71",result:"Arsenal 6-0 Ludogorets",playerday:"Mesut Özil",year:"2016", category:"Europa League",prow:["CC","DL","CC"], pcolumn: ["Arsenal","BUL","EuropaWin"],ylink:"https://www.youtube.com/watch?v=pCLVHZ4rIIU"}],</v>
      </c>
      <c r="L248" s="22"/>
    </row>
    <row r="249" spans="1:12" x14ac:dyDescent="0.3">
      <c r="A249" s="500"/>
      <c r="B249" s="501" t="str">
        <f>_xlfn.CONCAT(B248," ",C248," ",D248)</f>
        <v>Arsenal 6-0 Ludogorets</v>
      </c>
      <c r="C249" s="502"/>
      <c r="D249" s="503"/>
      <c r="E249" s="67"/>
      <c r="F249" s="16" t="s">
        <v>33</v>
      </c>
      <c r="G249" s="508"/>
      <c r="H249" s="508"/>
      <c r="I249" s="508"/>
      <c r="K249" s="22" t="str">
        <f t="shared" si="6"/>
        <v/>
      </c>
      <c r="L249" s="22"/>
    </row>
    <row r="250" spans="1:12" x14ac:dyDescent="0.3">
      <c r="A250" s="500"/>
      <c r="B250" s="501" t="s">
        <v>226</v>
      </c>
      <c r="C250" s="502"/>
      <c r="D250" s="503"/>
      <c r="E250" s="67"/>
      <c r="F250" s="16" t="s">
        <v>47</v>
      </c>
      <c r="G250" s="508"/>
      <c r="H250" s="508"/>
      <c r="I250" s="508"/>
      <c r="K250" s="22" t="str">
        <f t="shared" si="6"/>
        <v/>
      </c>
      <c r="L250" s="22"/>
    </row>
    <row r="251" spans="1:12" x14ac:dyDescent="0.3">
      <c r="A251" s="504"/>
      <c r="B251" s="505" t="s">
        <v>1337</v>
      </c>
      <c r="C251" s="506"/>
      <c r="D251" s="507"/>
      <c r="E251" s="67"/>
      <c r="F251" s="16" t="s">
        <v>33</v>
      </c>
      <c r="G251" s="508"/>
      <c r="H251" s="508"/>
      <c r="I251" s="508"/>
      <c r="K251" s="22" t="str">
        <f t="shared" si="6"/>
        <v/>
      </c>
      <c r="L251" s="22"/>
    </row>
    <row r="252" spans="1:12" x14ac:dyDescent="0.3">
      <c r="B252" s="32"/>
      <c r="C252" s="33"/>
      <c r="D252" s="32"/>
      <c r="E252" s="67"/>
      <c r="F252" s="12"/>
      <c r="K252" s="22" t="str">
        <f t="shared" si="6"/>
        <v/>
      </c>
      <c r="L252" s="22"/>
    </row>
    <row r="253" spans="1:12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K253" s="22"/>
      <c r="L253" s="22"/>
    </row>
    <row r="254" spans="1:12" x14ac:dyDescent="0.3">
      <c r="K254" s="22" t="str">
        <f>IF(A254&gt;0,"[{"&amp;"order:"&amp;CHAR(34)&amp;J254&amp;CHAR(34)&amp;",result:"&amp;CHAR(34)&amp;B255&amp;CHAR(34)&amp;",playerday:"&amp;CHAR(34)&amp;B257&amp;CHAR(34)&amp;",year:"&amp;CHAR(34)&amp;A254&amp;CHAR(34)&amp;", category:" &amp; CHAR(34) &amp;$A$1&amp;CHAR(34)&amp;",prow:["&amp;CHAR(34)&amp;F255&amp;CHAR(34)&amp;","&amp;CHAR(34)&amp;F256&amp;CHAR(34)&amp;","&amp;CHAR(34)&amp;F257&amp;CHAR(34)&amp;"], pcolumn: ["&amp;CHAR(34)&amp;G254&amp;CHAR(34)&amp;","&amp;CHAR(34)&amp;H254&amp;CHAR(34)&amp;","&amp;CHAR(34)&amp;I254&amp;CHAR(34)&amp;"]"&amp;",ylink:"&amp;CHAR(34)&amp;B256&amp;CHAR(34)&amp;"}"&amp;"],","")</f>
        <v/>
      </c>
      <c r="L254" s="22"/>
    </row>
    <row r="255" spans="1:12" x14ac:dyDescent="0.3">
      <c r="A255" s="496">
        <v>2016</v>
      </c>
      <c r="B255" s="497" t="s">
        <v>740</v>
      </c>
      <c r="C255" s="498" t="s">
        <v>118</v>
      </c>
      <c r="D255" s="499" t="s">
        <v>21</v>
      </c>
      <c r="E255" s="67"/>
      <c r="F255" s="12"/>
      <c r="G255" s="14" t="s">
        <v>740</v>
      </c>
      <c r="H255" s="14" t="s">
        <v>21</v>
      </c>
      <c r="I255" s="14" t="s">
        <v>314</v>
      </c>
      <c r="J255" s="12">
        <v>533</v>
      </c>
      <c r="K255" s="22" t="str">
        <f>IF(A255&gt;0,"[{"&amp;"order:"&amp;CHAR(34)&amp;J255&amp;CHAR(34)&amp;",result:"&amp;CHAR(34)&amp;B256&amp;CHAR(34)&amp;",playerday:"&amp;CHAR(34)&amp;B258&amp;CHAR(34)&amp;",year:"&amp;CHAR(34)&amp;A255&amp;CHAR(34)&amp;", category:" &amp; CHAR(34) &amp;$A$1&amp;CHAR(34)&amp;",prow:["&amp;CHAR(34)&amp;F256&amp;CHAR(34)&amp;","&amp;CHAR(34)&amp;F257&amp;CHAR(34)&amp;","&amp;CHAR(34)&amp;F258&amp;CHAR(34)&amp;"], pcolumn: ["&amp;CHAR(34)&amp;G255&amp;CHAR(34)&amp;","&amp;CHAR(34)&amp;H255&amp;CHAR(34)&amp;","&amp;CHAR(34)&amp;I255&amp;CHAR(34)&amp;"]"&amp;",ylink:"&amp;CHAR(34)&amp;B257&amp;CHAR(34)&amp;"}"&amp;"],","")</f>
        <v>[{order:"533",result:"Fenerbahce 2-1 Man Utd",playerday:"https://www.bbc.com/sport/football/37847391",year:"2016", category:"Europa League",prow:["DL","DF","CC"], pcolumn: ["Fenerbahce","Man Utd","Senegal"],ylink:"https://www.youtube.com/watch?v=JKPIj36TDKM"}],</v>
      </c>
      <c r="L255" s="22"/>
    </row>
    <row r="256" spans="1:12" x14ac:dyDescent="0.3">
      <c r="A256" s="500"/>
      <c r="B256" s="501" t="str">
        <f>_xlfn.CONCAT(B255," ",C255," ",D255)</f>
        <v>Fenerbahce 2-1 Man Utd</v>
      </c>
      <c r="C256" s="502"/>
      <c r="D256" s="503"/>
      <c r="E256" s="67"/>
      <c r="F256" s="16" t="s">
        <v>47</v>
      </c>
      <c r="G256" s="508"/>
      <c r="H256" s="508"/>
      <c r="I256" s="508"/>
      <c r="K256" s="22" t="str">
        <f>IF(A256&gt;0,"[{"&amp;"order:"&amp;CHAR(34)&amp;J256&amp;CHAR(34)&amp;",result:"&amp;CHAR(34)&amp;B257&amp;CHAR(34)&amp;",playerday:"&amp;CHAR(34)&amp;B259&amp;CHAR(34)&amp;",year:"&amp;CHAR(34)&amp;A256&amp;CHAR(34)&amp;", category:" &amp; CHAR(34) &amp;$A$1&amp;CHAR(34)&amp;",prow:["&amp;CHAR(34)&amp;F257&amp;CHAR(34)&amp;","&amp;CHAR(34)&amp;F258&amp;CHAR(34)&amp;","&amp;CHAR(34)&amp;F259&amp;CHAR(34)&amp;"], pcolumn: ["&amp;CHAR(34)&amp;G256&amp;CHAR(34)&amp;","&amp;CHAR(34)&amp;H256&amp;CHAR(34)&amp;","&amp;CHAR(34)&amp;I256&amp;CHAR(34)&amp;"]"&amp;",ylink:"&amp;CHAR(34)&amp;B258&amp;CHAR(34)&amp;"}"&amp;"],","")</f>
        <v/>
      </c>
      <c r="L256" s="22"/>
    </row>
    <row r="257" spans="1:12" x14ac:dyDescent="0.3">
      <c r="A257" s="500"/>
      <c r="B257" s="501" t="s">
        <v>742</v>
      </c>
      <c r="C257" s="502"/>
      <c r="D257" s="503"/>
      <c r="E257" s="67"/>
      <c r="F257" s="16" t="s">
        <v>52</v>
      </c>
      <c r="G257" s="508"/>
      <c r="H257" s="508"/>
      <c r="I257" s="508"/>
      <c r="K257" s="22" t="str">
        <f>IF(A257&gt;0,"[{"&amp;"order:"&amp;CHAR(34)&amp;J257&amp;CHAR(34)&amp;",result:"&amp;CHAR(34)&amp;B258&amp;CHAR(34)&amp;",playerday:"&amp;CHAR(34)&amp;B260&amp;CHAR(34)&amp;",year:"&amp;CHAR(34)&amp;A257&amp;CHAR(34)&amp;", category:" &amp; CHAR(34) &amp;$A$1&amp;CHAR(34)&amp;",prow:["&amp;CHAR(34)&amp;F258&amp;CHAR(34)&amp;","&amp;CHAR(34)&amp;F259&amp;CHAR(34)&amp;","&amp;CHAR(34)&amp;F260&amp;CHAR(34)&amp;"], pcolumn: ["&amp;CHAR(34)&amp;G257&amp;CHAR(34)&amp;","&amp;CHAR(34)&amp;H257&amp;CHAR(34)&amp;","&amp;CHAR(34)&amp;I257&amp;CHAR(34)&amp;"]"&amp;",ylink:"&amp;CHAR(34)&amp;B259&amp;CHAR(34)&amp;"}"&amp;"],","")</f>
        <v/>
      </c>
      <c r="L257" s="22"/>
    </row>
    <row r="258" spans="1:12" x14ac:dyDescent="0.3">
      <c r="A258" s="504"/>
      <c r="B258" s="505" t="s">
        <v>741</v>
      </c>
      <c r="C258" s="506"/>
      <c r="D258" s="507"/>
      <c r="E258" s="67"/>
      <c r="F258" s="16" t="s">
        <v>33</v>
      </c>
      <c r="G258" s="508"/>
      <c r="H258" s="508"/>
      <c r="I258" s="508"/>
      <c r="K258" s="22" t="str">
        <f>IF(A258&gt;0,"[{"&amp;"order:"&amp;CHAR(34)&amp;J258&amp;CHAR(34)&amp;",result:"&amp;CHAR(34)&amp;B259&amp;CHAR(34)&amp;",playerday:"&amp;CHAR(34)&amp;#REF!&amp;CHAR(34)&amp;",year:"&amp;CHAR(34)&amp;A258&amp;CHAR(34)&amp;", category:" &amp; CHAR(34) &amp;$A$1&amp;CHAR(34)&amp;",prow:["&amp;CHAR(34)&amp;F259&amp;CHAR(34)&amp;","&amp;CHAR(34)&amp;F260&amp;CHAR(34)&amp;","&amp;CHAR(34)&amp;#REF!&amp;CHAR(34)&amp;"], pcolumn: ["&amp;CHAR(34)&amp;G258&amp;CHAR(34)&amp;","&amp;CHAR(34)&amp;H258&amp;CHAR(34)&amp;","&amp;CHAR(34)&amp;I258&amp;CHAR(34)&amp;"]"&amp;",ylink:"&amp;CHAR(34)&amp;B260&amp;CHAR(34)&amp;"}"&amp;"],","")</f>
        <v/>
      </c>
      <c r="L258" s="22"/>
    </row>
    <row r="259" spans="1:12" x14ac:dyDescent="0.3">
      <c r="B259" s="32"/>
      <c r="C259" s="33"/>
      <c r="D259" s="32"/>
      <c r="E259" s="67"/>
      <c r="F259" s="12"/>
      <c r="K259" s="22" t="str">
        <f>IF(A259&gt;0,"[{"&amp;"order:"&amp;CHAR(34)&amp;J259&amp;CHAR(34)&amp;",result:"&amp;CHAR(34)&amp;B260&amp;CHAR(34)&amp;",playerday:"&amp;CHAR(34)&amp;#REF!&amp;CHAR(34)&amp;",year:"&amp;CHAR(34)&amp;A259&amp;CHAR(34)&amp;", category:" &amp; CHAR(34) &amp;$A$1&amp;CHAR(34)&amp;",prow:["&amp;CHAR(34)&amp;F260&amp;CHAR(34)&amp;","&amp;CHAR(34)&amp;#REF!&amp;CHAR(34)&amp;","&amp;CHAR(34)&amp;#REF!&amp;CHAR(34)&amp;"], pcolumn: ["&amp;CHAR(34)&amp;G259&amp;CHAR(34)&amp;","&amp;CHAR(34)&amp;H259&amp;CHAR(34)&amp;","&amp;CHAR(34)&amp;I259&amp;CHAR(34)&amp;"]"&amp;",ylink:"&amp;CHAR(34)&amp;#REF!&amp;CHAR(34)&amp;"}"&amp;"],","")</f>
        <v/>
      </c>
      <c r="L259" s="22"/>
    </row>
    <row r="260" spans="1:12" x14ac:dyDescent="0.3">
      <c r="B260" s="32"/>
      <c r="C260" s="33"/>
      <c r="D260" s="32"/>
      <c r="E260" s="67"/>
      <c r="F260" s="12"/>
      <c r="K260" s="22" t="str">
        <f>IF(A260&gt;0,"[{"&amp;"order:"&amp;CHAR(34)&amp;J260&amp;CHAR(34)&amp;",result:"&amp;CHAR(34)&amp;#REF!&amp;CHAR(34)&amp;",playerday:"&amp;CHAR(34)&amp;#REF!&amp;CHAR(34)&amp;",year:"&amp;CHAR(34)&amp;A260&amp;CHAR(34)&amp;", category:" &amp; CHAR(34) &amp;$A$1&amp;CHAR(34)&amp;",prow:["&amp;CHAR(34)&amp;#REF!&amp;CHAR(34)&amp;","&amp;CHAR(34)&amp;#REF!&amp;CHAR(34)&amp;","&amp;CHAR(34)&amp;#REF!&amp;CHAR(34)&amp;"], pcolumn: ["&amp;CHAR(34)&amp;G260&amp;CHAR(34)&amp;","&amp;CHAR(34)&amp;H260&amp;CHAR(34)&amp;","&amp;CHAR(34)&amp;I260&amp;CHAR(34)&amp;"]"&amp;",ylink:"&amp;CHAR(34)&amp;#REF!&amp;CHAR(34)&amp;"}"&amp;"],","")</f>
        <v/>
      </c>
      <c r="L260" s="22"/>
    </row>
    <row r="261" spans="1:12" x14ac:dyDescent="0.3">
      <c r="K261" s="22" t="str">
        <f t="shared" ref="K261:K266" si="7">IF(A261&gt;0,"[{"&amp;"order:"&amp;CHAR(34)&amp;J261&amp;CHAR(34)&amp;",result:"&amp;CHAR(34)&amp;B262&amp;CHAR(34)&amp;",playerday:"&amp;CHAR(34)&amp;B264&amp;CHAR(34)&amp;",year:"&amp;CHAR(34)&amp;A261&amp;CHAR(34)&amp;", category:" &amp; CHAR(34) &amp;$A$1&amp;CHAR(34)&amp;",prow:["&amp;CHAR(34)&amp;F262&amp;CHAR(34)&amp;","&amp;CHAR(34)&amp;F263&amp;CHAR(34)&amp;","&amp;CHAR(34)&amp;F264&amp;CHAR(34)&amp;"], pcolumn: ["&amp;CHAR(34)&amp;G261&amp;CHAR(34)&amp;","&amp;CHAR(34)&amp;H261&amp;CHAR(34)&amp;","&amp;CHAR(34)&amp;I261&amp;CHAR(34)&amp;"]"&amp;",ylink:"&amp;CHAR(34)&amp;B263&amp;CHAR(34)&amp;"}"&amp;"],","")</f>
        <v/>
      </c>
      <c r="L261" s="22"/>
    </row>
    <row r="262" spans="1:12" x14ac:dyDescent="0.3">
      <c r="K262" s="22" t="str">
        <f t="shared" si="7"/>
        <v/>
      </c>
      <c r="L262" s="22"/>
    </row>
    <row r="263" spans="1:12" x14ac:dyDescent="0.3">
      <c r="K263" s="22" t="str">
        <f t="shared" si="7"/>
        <v/>
      </c>
      <c r="L263" s="22"/>
    </row>
    <row r="264" spans="1:12" x14ac:dyDescent="0.3">
      <c r="A264" s="359">
        <v>2019</v>
      </c>
      <c r="B264" s="360" t="s">
        <v>5</v>
      </c>
      <c r="C264" s="361" t="s">
        <v>129</v>
      </c>
      <c r="D264" s="362" t="s">
        <v>8</v>
      </c>
      <c r="E264" s="67"/>
      <c r="F264" s="12"/>
      <c r="G264" s="14" t="s">
        <v>5</v>
      </c>
      <c r="H264" s="14" t="s">
        <v>8</v>
      </c>
      <c r="I264" s="14" t="s">
        <v>76</v>
      </c>
      <c r="J264" s="12">
        <v>42</v>
      </c>
      <c r="K264" s="22" t="str">
        <f t="shared" si="7"/>
        <v>[{order:"42",result:"Chelsea 4-1 Arsenal",playerday:"Eden Hazard",year:"2019", category:"Europa League",prow:["EuropaWin","Premier","CC"], pcolumn: ["Chelsea","Arsenal","BEL"],ylink:"https://www.youtube.com/watch?v=FR_cF8MELvw"}],</v>
      </c>
      <c r="L264" s="22"/>
    </row>
    <row r="265" spans="1:12" x14ac:dyDescent="0.3">
      <c r="A265" s="314"/>
      <c r="B265" s="348" t="str">
        <f>_xlfn.CONCAT(B264," ",C264," ",D264)</f>
        <v>Chelsea 4-1 Arsenal</v>
      </c>
      <c r="C265" s="315"/>
      <c r="D265" s="316"/>
      <c r="E265" s="67"/>
      <c r="F265" s="16" t="s">
        <v>75</v>
      </c>
      <c r="G265" s="363"/>
      <c r="H265" s="363"/>
      <c r="I265" s="363"/>
      <c r="K265" s="22" t="str">
        <f t="shared" si="7"/>
        <v/>
      </c>
      <c r="L265" s="22"/>
    </row>
    <row r="266" spans="1:12" x14ac:dyDescent="0.3">
      <c r="A266" s="314"/>
      <c r="B266" s="348" t="s">
        <v>227</v>
      </c>
      <c r="C266" s="315"/>
      <c r="D266" s="316"/>
      <c r="E266" s="67"/>
      <c r="F266" s="16" t="s">
        <v>32</v>
      </c>
      <c r="G266" s="363"/>
      <c r="H266" s="363"/>
      <c r="I266" s="363"/>
      <c r="K266" s="22" t="str">
        <f t="shared" si="7"/>
        <v/>
      </c>
      <c r="L266" s="22"/>
    </row>
    <row r="267" spans="1:12" x14ac:dyDescent="0.3">
      <c r="A267" s="317"/>
      <c r="B267" s="349" t="s">
        <v>1226</v>
      </c>
      <c r="C267" s="318"/>
      <c r="D267" s="319"/>
      <c r="E267" s="67"/>
      <c r="F267" s="16" t="s">
        <v>33</v>
      </c>
      <c r="G267" s="363"/>
      <c r="H267" s="363"/>
      <c r="I267" s="363"/>
      <c r="K267" s="22" t="str">
        <f>IF(A267&gt;0,"[{"&amp;"order:"&amp;CHAR(34)&amp;J267&amp;CHAR(34)&amp;",result:"&amp;CHAR(34)&amp;B268&amp;CHAR(34)&amp;",playerday:"&amp;CHAR(34)&amp;B279&amp;CHAR(34)&amp;",year:"&amp;CHAR(34)&amp;A267&amp;CHAR(34)&amp;", category:" &amp; CHAR(34) &amp;$A$1&amp;CHAR(34)&amp;",prow:["&amp;CHAR(34)&amp;F268&amp;CHAR(34)&amp;","&amp;CHAR(34)&amp;F269&amp;CHAR(34)&amp;","&amp;CHAR(34)&amp;F279&amp;CHAR(34)&amp;"], pcolumn: ["&amp;CHAR(34)&amp;G267&amp;CHAR(34)&amp;","&amp;CHAR(34)&amp;H267&amp;CHAR(34)&amp;","&amp;CHAR(34)&amp;I267&amp;CHAR(34)&amp;"]"&amp;",ylink:"&amp;CHAR(34)&amp;B269&amp;CHAR(34)&amp;"}"&amp;"],","")</f>
        <v/>
      </c>
      <c r="L267" s="22"/>
    </row>
    <row r="268" spans="1:12" x14ac:dyDescent="0.3">
      <c r="A268" s="142"/>
      <c r="F268" s="32"/>
      <c r="G268" s="12"/>
      <c r="H268" s="12"/>
      <c r="I268" s="12"/>
      <c r="K268" s="22" t="str">
        <f>IF(A268&gt;0,"[{"&amp;"order:"&amp;CHAR(34)&amp;J268&amp;CHAR(34)&amp;",result:"&amp;CHAR(34)&amp;B269&amp;CHAR(34)&amp;",playerday:"&amp;CHAR(34)&amp;B280&amp;CHAR(34)&amp;",year:"&amp;CHAR(34)&amp;A268&amp;CHAR(34)&amp;", category:" &amp; CHAR(34) &amp;$A$1&amp;CHAR(34)&amp;",prow:["&amp;CHAR(34)&amp;F269&amp;CHAR(34)&amp;","&amp;CHAR(34)&amp;F279&amp;CHAR(34)&amp;","&amp;CHAR(34)&amp;F280&amp;CHAR(34)&amp;"], pcolumn: ["&amp;CHAR(34)&amp;G268&amp;CHAR(34)&amp;","&amp;CHAR(34)&amp;H268&amp;CHAR(34)&amp;","&amp;CHAR(34)&amp;I268&amp;CHAR(34)&amp;"]"&amp;",ylink:"&amp;CHAR(34)&amp;B279&amp;CHAR(34)&amp;"}"&amp;"],","")</f>
        <v/>
      </c>
      <c r="L268" s="22"/>
    </row>
    <row r="269" spans="1:12" x14ac:dyDescent="0.3">
      <c r="K269" s="22" t="str">
        <f>IF(A269&gt;0,"[{"&amp;"order:"&amp;CHAR(34)&amp;J269&amp;CHAR(34)&amp;",result:"&amp;CHAR(34)&amp;B279&amp;CHAR(34)&amp;",playerday:"&amp;CHAR(34)&amp;B281&amp;CHAR(34)&amp;",year:"&amp;CHAR(34)&amp;A269&amp;CHAR(34)&amp;", category:" &amp; CHAR(34) &amp;$A$1&amp;CHAR(34)&amp;",prow:["&amp;CHAR(34)&amp;F279&amp;CHAR(34)&amp;","&amp;CHAR(34)&amp;F280&amp;CHAR(34)&amp;","&amp;CHAR(34)&amp;F281&amp;CHAR(34)&amp;"], pcolumn: ["&amp;CHAR(34)&amp;G269&amp;CHAR(34)&amp;","&amp;CHAR(34)&amp;H269&amp;CHAR(34)&amp;","&amp;CHAR(34)&amp;I269&amp;CHAR(34)&amp;"]"&amp;",ylink:"&amp;CHAR(34)&amp;B280&amp;CHAR(34)&amp;"}"&amp;"],","")</f>
        <v/>
      </c>
      <c r="L269" s="22"/>
    </row>
    <row r="270" spans="1:12" x14ac:dyDescent="0.3">
      <c r="K270" s="22"/>
      <c r="L270" s="22"/>
    </row>
    <row r="271" spans="1:12" x14ac:dyDescent="0.3">
      <c r="K271" s="22"/>
      <c r="L271" s="22"/>
    </row>
    <row r="272" spans="1:12" x14ac:dyDescent="0.3">
      <c r="K272" s="22"/>
      <c r="L272" s="22"/>
    </row>
    <row r="273" spans="1:12" x14ac:dyDescent="0.3">
      <c r="K273" s="22"/>
      <c r="L273" s="22"/>
    </row>
    <row r="274" spans="1:12" x14ac:dyDescent="0.3">
      <c r="K274" s="22"/>
      <c r="L274" s="22"/>
    </row>
    <row r="275" spans="1:12" x14ac:dyDescent="0.3">
      <c r="K275" s="22"/>
      <c r="L275" s="22"/>
    </row>
    <row r="276" spans="1:12" x14ac:dyDescent="0.3">
      <c r="K276" s="22"/>
      <c r="L276" s="22"/>
    </row>
    <row r="277" spans="1:12" x14ac:dyDescent="0.3">
      <c r="K277" s="22"/>
      <c r="L277" s="22"/>
    </row>
    <row r="278" spans="1:12" x14ac:dyDescent="0.3">
      <c r="K278" s="22"/>
      <c r="L278" s="22"/>
    </row>
    <row r="279" spans="1:12" s="390" customFormat="1" x14ac:dyDescent="0.3">
      <c r="A279" s="387"/>
      <c r="C279" s="392"/>
      <c r="F279" s="391"/>
      <c r="G279" s="391"/>
      <c r="H279" s="391"/>
      <c r="I279" s="391"/>
      <c r="J279" s="12"/>
      <c r="K279" s="393" t="str">
        <f>IF(A279&gt;0,"[{"&amp;"order:"&amp;CHAR(34)&amp;J279&amp;CHAR(34)&amp;",result:"&amp;CHAR(34)&amp;B280&amp;CHAR(34)&amp;",playerday:"&amp;CHAR(34)&amp;B282&amp;CHAR(34)&amp;",year:"&amp;CHAR(34)&amp;A279&amp;CHAR(34)&amp;", category:" &amp; CHAR(34) &amp;$A$1&amp;CHAR(34)&amp;",prow:["&amp;CHAR(34)&amp;F280&amp;CHAR(34)&amp;","&amp;CHAR(34)&amp;F281&amp;CHAR(34)&amp;","&amp;CHAR(34)&amp;F282&amp;CHAR(34)&amp;"], pcolumn: ["&amp;CHAR(34)&amp;G279&amp;CHAR(34)&amp;","&amp;CHAR(34)&amp;H279&amp;CHAR(34)&amp;","&amp;CHAR(34)&amp;I279&amp;CHAR(34)&amp;"]"&amp;",ylink:"&amp;CHAR(34)&amp;B281&amp;CHAR(34)&amp;"}"&amp;"],","")</f>
        <v/>
      </c>
      <c r="L279" s="393"/>
    </row>
    <row r="280" spans="1:12" x14ac:dyDescent="0.3">
      <c r="A280" s="196">
        <v>2021</v>
      </c>
      <c r="B280" s="197" t="s">
        <v>27</v>
      </c>
      <c r="C280" s="198" t="s">
        <v>85</v>
      </c>
      <c r="D280" s="199" t="s">
        <v>21</v>
      </c>
      <c r="E280" s="67"/>
      <c r="F280" s="12"/>
      <c r="G280" s="14" t="s">
        <v>27</v>
      </c>
      <c r="H280" s="14" t="s">
        <v>42</v>
      </c>
      <c r="I280" s="14" t="s">
        <v>1546</v>
      </c>
      <c r="J280" s="12">
        <v>30</v>
      </c>
      <c r="K280" s="22" t="str">
        <f>IF(A280&gt;0,"[{"&amp;"order:"&amp;CHAR(34)&amp;J280&amp;CHAR(34)&amp;",result:"&amp;CHAR(34)&amp;B281&amp;CHAR(34)&amp;",playerday:"&amp;CHAR(34)&amp;B283&amp;CHAR(34)&amp;",year:"&amp;CHAR(34)&amp;A280&amp;CHAR(34)&amp;", category:" &amp; CHAR(34) &amp;$A$1&amp;CHAR(34)&amp;",prow:["&amp;CHAR(34)&amp;F281&amp;CHAR(34)&amp;","&amp;CHAR(34)&amp;F282&amp;CHAR(34)&amp;","&amp;CHAR(34)&amp;F283&amp;CHAR(34)&amp;"], pcolumn: ["&amp;CHAR(34)&amp;G280&amp;CHAR(34)&amp;","&amp;CHAR(34)&amp;H280&amp;CHAR(34)&amp;","&amp;CHAR(34)&amp;I280&amp;CHAR(34)&amp;"]"&amp;",ylink:"&amp;CHAR(34)&amp;B282&amp;CHAR(34)&amp;"}"&amp;"],","")</f>
        <v>[{order:"30",result:"Villarreal 1-1 Man Utd",playerday:"Gerónimo Rulli",year:"2021", category:"Europa League",prow:["PO","EuropaWin","es1520"], pcolumn: ["Villarreal","ARG","NoWorl"],ylink:"https://www.youtube.com/watch?v=X_NSB3CnHoo"}],</v>
      </c>
      <c r="L280" s="22"/>
    </row>
    <row r="281" spans="1:12" x14ac:dyDescent="0.3">
      <c r="A281" s="200"/>
      <c r="B281" s="201" t="str">
        <f>_xlfn.CONCAT(B280," ",C280," ",D280)</f>
        <v>Villarreal 1-1 Man Utd</v>
      </c>
      <c r="C281" s="202"/>
      <c r="D281" s="203"/>
      <c r="E281" s="67"/>
      <c r="F281" s="16" t="s">
        <v>38</v>
      </c>
      <c r="G281" s="195"/>
      <c r="H281" s="195"/>
      <c r="I281" s="195"/>
      <c r="K281" s="22" t="str">
        <f>IF(A281&gt;0,"[{"&amp;"order:"&amp;CHAR(34)&amp;J281&amp;CHAR(34)&amp;",result:"&amp;CHAR(34)&amp;B282&amp;CHAR(34)&amp;",playerday:"&amp;CHAR(34)&amp;B284&amp;CHAR(34)&amp;",year:"&amp;CHAR(34)&amp;A281&amp;CHAR(34)&amp;", category:" &amp; CHAR(34) &amp;$A$1&amp;CHAR(34)&amp;",prow:["&amp;CHAR(34)&amp;F282&amp;CHAR(34)&amp;","&amp;CHAR(34)&amp;F283&amp;CHAR(34)&amp;","&amp;CHAR(34)&amp;F284&amp;CHAR(34)&amp;"], pcolumn: ["&amp;CHAR(34)&amp;G281&amp;CHAR(34)&amp;","&amp;CHAR(34)&amp;H281&amp;CHAR(34)&amp;","&amp;CHAR(34)&amp;I281&amp;CHAR(34)&amp;"]"&amp;",ylink:"&amp;CHAR(34)&amp;B283&amp;CHAR(34)&amp;"}"&amp;"],","")</f>
        <v/>
      </c>
      <c r="L281" s="22"/>
    </row>
    <row r="282" spans="1:12" x14ac:dyDescent="0.3">
      <c r="A282" s="200"/>
      <c r="B282" s="201" t="s">
        <v>228</v>
      </c>
      <c r="C282" s="202"/>
      <c r="D282" s="203"/>
      <c r="E282" s="67"/>
      <c r="F282" s="16" t="s">
        <v>75</v>
      </c>
      <c r="G282" s="195"/>
      <c r="H282" s="195"/>
      <c r="I282" s="195"/>
      <c r="K282" s="22" t="str">
        <f>IF(A282&gt;0,"[{"&amp;"order:"&amp;CHAR(34)&amp;J282&amp;CHAR(34)&amp;",result:"&amp;CHAR(34)&amp;B283&amp;CHAR(34)&amp;",playerday:"&amp;CHAR(34)&amp;#REF!&amp;CHAR(34)&amp;",year:"&amp;CHAR(34)&amp;A282&amp;CHAR(34)&amp;", category:" &amp; CHAR(34) &amp;$A$1&amp;CHAR(34)&amp;",prow:["&amp;CHAR(34)&amp;F283&amp;CHAR(34)&amp;","&amp;CHAR(34)&amp;F284&amp;CHAR(34)&amp;","&amp;CHAR(34)&amp;#REF!&amp;CHAR(34)&amp;"], pcolumn: ["&amp;CHAR(34)&amp;G282&amp;CHAR(34)&amp;","&amp;CHAR(34)&amp;H282&amp;CHAR(34)&amp;","&amp;CHAR(34)&amp;I282&amp;CHAR(34)&amp;"]"&amp;",ylink:"&amp;CHAR(34)&amp;B284&amp;CHAR(34)&amp;"}"&amp;"],","")</f>
        <v/>
      </c>
      <c r="L282" s="22"/>
    </row>
    <row r="283" spans="1:12" x14ac:dyDescent="0.3">
      <c r="A283" s="204"/>
      <c r="B283" s="205" t="s">
        <v>1582</v>
      </c>
      <c r="C283" s="206"/>
      <c r="D283" s="207"/>
      <c r="E283" s="67"/>
      <c r="F283" s="16" t="s">
        <v>1439</v>
      </c>
      <c r="G283" s="195"/>
      <c r="H283" s="195"/>
      <c r="I283" s="195"/>
      <c r="K283" s="22" t="str">
        <f>IF(A283&gt;0,"[{"&amp;"order:"&amp;CHAR(34)&amp;J283&amp;CHAR(34)&amp;",result:"&amp;CHAR(34)&amp;B284&amp;CHAR(34)&amp;",playerday:"&amp;CHAR(34)&amp;B285&amp;CHAR(34)&amp;",year:"&amp;CHAR(34)&amp;A283&amp;CHAR(34)&amp;", category:" &amp; CHAR(34) &amp;$A$1&amp;CHAR(34)&amp;",prow:["&amp;CHAR(34)&amp;F284&amp;CHAR(34)&amp;","&amp;CHAR(34)&amp;#REF!&amp;CHAR(34)&amp;","&amp;CHAR(34)&amp;F285&amp;CHAR(34)&amp;"], pcolumn: ["&amp;CHAR(34)&amp;G283&amp;CHAR(34)&amp;","&amp;CHAR(34)&amp;H283&amp;CHAR(34)&amp;","&amp;CHAR(34)&amp;I283&amp;CHAR(34)&amp;"]"&amp;",ylink:"&amp;CHAR(34)&amp;#REF!&amp;CHAR(34)&amp;"}"&amp;"],","")</f>
        <v/>
      </c>
      <c r="L283" s="22"/>
    </row>
    <row r="284" spans="1:12" x14ac:dyDescent="0.3">
      <c r="B284" s="32"/>
      <c r="C284" s="33"/>
      <c r="D284" s="32"/>
      <c r="E284" s="67"/>
      <c r="F284" s="12"/>
      <c r="G284" s="67"/>
      <c r="H284" s="67"/>
      <c r="I284" s="67"/>
      <c r="K284" s="22" t="str">
        <f>IF(A284&gt;0,"[{"&amp;"order:"&amp;CHAR(34)&amp;J284&amp;CHAR(34)&amp;",result:"&amp;CHAR(34)&amp;#REF!&amp;CHAR(34)&amp;",playerday:"&amp;CHAR(34)&amp;B286&amp;CHAR(34)&amp;",year:"&amp;CHAR(34)&amp;A284&amp;CHAR(34)&amp;", category:" &amp; CHAR(34) &amp;$A$1&amp;CHAR(34)&amp;",prow:["&amp;CHAR(34)&amp;#REF!&amp;CHAR(34)&amp;","&amp;CHAR(34)&amp;F285&amp;CHAR(34)&amp;","&amp;CHAR(34)&amp;F286&amp;CHAR(34)&amp;"], pcolumn: ["&amp;CHAR(34)&amp;G284&amp;CHAR(34)&amp;","&amp;CHAR(34)&amp;H284&amp;CHAR(34)&amp;","&amp;CHAR(34)&amp;I284&amp;CHAR(34)&amp;"]"&amp;",ylink:"&amp;CHAR(34)&amp;B285&amp;CHAR(34)&amp;"}"&amp;"],","")</f>
        <v/>
      </c>
      <c r="L284" s="22"/>
    </row>
    <row r="285" spans="1:12" x14ac:dyDescent="0.3">
      <c r="B285" s="32"/>
      <c r="C285" s="33"/>
      <c r="D285" s="32"/>
      <c r="E285" s="67"/>
      <c r="F285" s="12"/>
      <c r="G285" s="67"/>
      <c r="H285" s="67"/>
      <c r="I285" s="67"/>
      <c r="K285" s="22" t="str">
        <f t="shared" ref="K285:K300" si="8">IF(A285&gt;0,"[{"&amp;"order:"&amp;CHAR(34)&amp;J285&amp;CHAR(34)&amp;",result:"&amp;CHAR(34)&amp;B286&amp;CHAR(34)&amp;",playerday:"&amp;CHAR(34)&amp;B288&amp;CHAR(34)&amp;",year:"&amp;CHAR(34)&amp;A285&amp;CHAR(34)&amp;", category:" &amp; CHAR(34) &amp;$A$1&amp;CHAR(34)&amp;",prow:["&amp;CHAR(34)&amp;F286&amp;CHAR(34)&amp;","&amp;CHAR(34)&amp;F287&amp;CHAR(34)&amp;","&amp;CHAR(34)&amp;F288&amp;CHAR(34)&amp;"], pcolumn: ["&amp;CHAR(34)&amp;G285&amp;CHAR(34)&amp;","&amp;CHAR(34)&amp;H285&amp;CHAR(34)&amp;","&amp;CHAR(34)&amp;I285&amp;CHAR(34)&amp;"]"&amp;",ylink:"&amp;CHAR(34)&amp;B287&amp;CHAR(34)&amp;"}"&amp;"],","")</f>
        <v/>
      </c>
      <c r="L285" s="22"/>
    </row>
    <row r="286" spans="1:12" x14ac:dyDescent="0.3">
      <c r="K286" s="22" t="str">
        <f t="shared" si="8"/>
        <v/>
      </c>
      <c r="L286" s="22"/>
    </row>
    <row r="287" spans="1:12" x14ac:dyDescent="0.3">
      <c r="K287" s="22" t="str">
        <f t="shared" si="8"/>
        <v/>
      </c>
      <c r="L287" s="22"/>
    </row>
    <row r="288" spans="1:12" x14ac:dyDescent="0.3">
      <c r="K288" s="22" t="str">
        <f t="shared" si="8"/>
        <v/>
      </c>
      <c r="L288" s="22"/>
    </row>
    <row r="289" spans="1:12" x14ac:dyDescent="0.3">
      <c r="A289" s="364">
        <v>2022</v>
      </c>
      <c r="B289" s="365" t="s">
        <v>29</v>
      </c>
      <c r="C289" s="366" t="s">
        <v>118</v>
      </c>
      <c r="D289" s="367" t="s">
        <v>469</v>
      </c>
      <c r="E289" s="67"/>
      <c r="F289" s="12"/>
      <c r="G289" s="14" t="s">
        <v>29</v>
      </c>
      <c r="H289" s="14" t="s">
        <v>121</v>
      </c>
      <c r="I289" s="31" t="s">
        <v>36</v>
      </c>
      <c r="J289" s="12">
        <v>173</v>
      </c>
      <c r="K289" s="22" t="str">
        <f t="shared" si="8"/>
        <v>[{order:"173",result:"Marseille 2-1 PAOK",playerday:"Dimitri Payet",year:"2022", category:"Europa League",prow:["CC","DL","DF"], pcolumn: ["Marseille","GRE","FRA"],ylink:"https://www.youtube.com/watch?v=ivIEpb3U_RI"}],</v>
      </c>
      <c r="L289" s="22"/>
    </row>
    <row r="290" spans="1:12" x14ac:dyDescent="0.3">
      <c r="A290" s="368"/>
      <c r="B290" s="369" t="str">
        <f>_xlfn.CONCAT(B289," ",C289," ",D289)</f>
        <v>Marseille 2-1 PAOK</v>
      </c>
      <c r="C290" s="370"/>
      <c r="D290" s="371"/>
      <c r="E290" s="67"/>
      <c r="F290" s="16" t="s">
        <v>33</v>
      </c>
      <c r="G290" s="144"/>
      <c r="H290" s="144"/>
      <c r="I290" s="144"/>
      <c r="K290" s="22" t="str">
        <f t="shared" si="8"/>
        <v/>
      </c>
      <c r="L290" s="22"/>
    </row>
    <row r="291" spans="1:12" x14ac:dyDescent="0.3">
      <c r="A291" s="368"/>
      <c r="B291" s="369" t="s">
        <v>470</v>
      </c>
      <c r="C291" s="370"/>
      <c r="D291" s="371"/>
      <c r="E291" s="67"/>
      <c r="F291" s="16" t="s">
        <v>47</v>
      </c>
      <c r="G291" s="144"/>
      <c r="H291" s="144"/>
      <c r="I291" s="144"/>
      <c r="K291" s="22" t="str">
        <f t="shared" si="8"/>
        <v/>
      </c>
      <c r="L291" s="22"/>
    </row>
    <row r="292" spans="1:12" x14ac:dyDescent="0.3">
      <c r="A292" s="372"/>
      <c r="B292" s="373" t="s">
        <v>985</v>
      </c>
      <c r="C292" s="374"/>
      <c r="D292" s="375"/>
      <c r="E292" s="67"/>
      <c r="F292" s="16" t="s">
        <v>52</v>
      </c>
      <c r="G292" s="144"/>
      <c r="H292" s="144"/>
      <c r="I292" s="144"/>
      <c r="K292" s="22" t="str">
        <f t="shared" si="8"/>
        <v/>
      </c>
      <c r="L292" s="22"/>
    </row>
    <row r="293" spans="1:12" x14ac:dyDescent="0.3">
      <c r="B293" s="32"/>
      <c r="C293" s="33"/>
      <c r="D293" s="32"/>
      <c r="E293" s="67"/>
      <c r="F293" s="22"/>
      <c r="G293" s="98"/>
      <c r="H293" s="98"/>
      <c r="I293" s="98"/>
      <c r="K293" s="22" t="str">
        <f t="shared" si="8"/>
        <v/>
      </c>
      <c r="L293" s="22"/>
    </row>
    <row r="294" spans="1:12" x14ac:dyDescent="0.3">
      <c r="K294" s="22" t="str">
        <f t="shared" si="8"/>
        <v/>
      </c>
      <c r="L294" s="22"/>
    </row>
    <row r="295" spans="1:12" x14ac:dyDescent="0.3">
      <c r="K295" s="22" t="str">
        <f t="shared" si="8"/>
        <v/>
      </c>
      <c r="L295" s="22"/>
    </row>
    <row r="296" spans="1:12" s="390" customFormat="1" x14ac:dyDescent="0.3">
      <c r="A296" s="387"/>
      <c r="C296" s="392"/>
      <c r="F296" s="391"/>
      <c r="G296" s="391"/>
      <c r="H296" s="391"/>
      <c r="I296" s="391"/>
      <c r="J296" s="12"/>
      <c r="K296" s="22" t="str">
        <f t="shared" si="8"/>
        <v/>
      </c>
      <c r="L296" s="393"/>
    </row>
    <row r="297" spans="1:12" x14ac:dyDescent="0.3">
      <c r="A297" s="376">
        <v>2023</v>
      </c>
      <c r="B297" s="377" t="s">
        <v>69</v>
      </c>
      <c r="C297" s="378" t="s">
        <v>85</v>
      </c>
      <c r="D297" s="379" t="s">
        <v>74</v>
      </c>
      <c r="E297" s="67"/>
      <c r="F297" s="12"/>
      <c r="G297" s="14" t="s">
        <v>69</v>
      </c>
      <c r="H297" s="14" t="s">
        <v>74</v>
      </c>
      <c r="I297" s="31" t="s">
        <v>75</v>
      </c>
      <c r="J297" s="12">
        <v>38</v>
      </c>
      <c r="K297" s="22" t="str">
        <f t="shared" si="8"/>
        <v>[{order:"38",result:"Sevilla 1-1 Roma",playerday:"Gonzalo Montiel",year:"2023", category:"Europa League",prow:["Played WC 2022","PO","ARG"], pcolumn: ["Sevilla","Roma","EuropaWin"],ylink:"https://www.youtube.com/watch?v=Knwgwhr-0gA"}],</v>
      </c>
      <c r="L297" s="22"/>
    </row>
    <row r="298" spans="1:12" x14ac:dyDescent="0.3">
      <c r="A298" s="311"/>
      <c r="B298" s="43" t="str">
        <f>_xlfn.CONCAT(B297," ",C297," ",D297)</f>
        <v>Sevilla 1-1 Roma</v>
      </c>
      <c r="C298" s="44"/>
      <c r="D298" s="45"/>
      <c r="E298" s="67"/>
      <c r="F298" s="16" t="s">
        <v>41</v>
      </c>
      <c r="G298" s="116"/>
      <c r="H298" s="116"/>
      <c r="I298" s="116"/>
      <c r="K298" s="22" t="str">
        <f t="shared" si="8"/>
        <v/>
      </c>
    </row>
    <row r="299" spans="1:12" x14ac:dyDescent="0.3">
      <c r="A299" s="311"/>
      <c r="B299" s="43" t="s">
        <v>229</v>
      </c>
      <c r="C299" s="44"/>
      <c r="D299" s="45"/>
      <c r="E299" s="67"/>
      <c r="F299" s="16" t="s">
        <v>38</v>
      </c>
      <c r="G299" s="116"/>
      <c r="H299" s="116"/>
      <c r="I299" s="116"/>
      <c r="K299" s="22" t="str">
        <f t="shared" si="8"/>
        <v/>
      </c>
    </row>
    <row r="300" spans="1:12" x14ac:dyDescent="0.3">
      <c r="A300" s="312"/>
      <c r="B300" s="46" t="s">
        <v>1210</v>
      </c>
      <c r="C300" s="47"/>
      <c r="D300" s="48"/>
      <c r="E300" s="67"/>
      <c r="F300" s="16" t="s">
        <v>42</v>
      </c>
      <c r="G300" s="116"/>
      <c r="H300" s="116"/>
      <c r="I300" s="116"/>
      <c r="K300" s="22" t="str">
        <f t="shared" si="8"/>
        <v/>
      </c>
    </row>
  </sheetData>
  <conditionalFormatting sqref="E5:E10">
    <cfRule type="cellIs" dxfId="61" priority="3" operator="equal">
      <formula>"NEGATIVE"</formula>
    </cfRule>
  </conditionalFormatting>
  <conditionalFormatting sqref="E13:E24">
    <cfRule type="cellIs" dxfId="60" priority="4" operator="equal">
      <formula>"NEGATIVE"</formula>
    </cfRule>
  </conditionalFormatting>
  <conditionalFormatting sqref="E28:E33">
    <cfRule type="cellIs" dxfId="59" priority="5" operator="equal">
      <formula>"NEGATIVE"</formula>
    </cfRule>
  </conditionalFormatting>
  <conditionalFormatting sqref="E36:E41">
    <cfRule type="cellIs" dxfId="58" priority="6" operator="equal">
      <formula>"NEGATIVE"</formula>
    </cfRule>
  </conditionalFormatting>
  <conditionalFormatting sqref="E50:E55">
    <cfRule type="cellIs" dxfId="57" priority="7" operator="equal">
      <formula>"NEGATIVE"</formula>
    </cfRule>
  </conditionalFormatting>
  <conditionalFormatting sqref="E160:E171">
    <cfRule type="cellIs" dxfId="56" priority="8" operator="equal">
      <formula>"NEGATIVE"</formula>
    </cfRule>
  </conditionalFormatting>
  <conditionalFormatting sqref="E180:E183">
    <cfRule type="cellIs" dxfId="55" priority="9" operator="equal">
      <formula>"NEGATIVE"</formula>
    </cfRule>
  </conditionalFormatting>
  <conditionalFormatting sqref="E186:E190">
    <cfRule type="cellIs" dxfId="54" priority="10" operator="equal">
      <formula>"NEGATIVE"</formula>
    </cfRule>
  </conditionalFormatting>
  <conditionalFormatting sqref="E192:E207">
    <cfRule type="cellIs" dxfId="53" priority="11" operator="equal">
      <formula>"NEGATIVE"</formula>
    </cfRule>
  </conditionalFormatting>
  <conditionalFormatting sqref="E248:E253">
    <cfRule type="cellIs" dxfId="52" priority="12" operator="equal">
      <formula>"NEGATIVE"</formula>
    </cfRule>
  </conditionalFormatting>
  <conditionalFormatting sqref="E255:E260">
    <cfRule type="cellIs" dxfId="51" priority="13" operator="equal">
      <formula>"NEGATIVE"</formula>
    </cfRule>
  </conditionalFormatting>
  <conditionalFormatting sqref="E280:E285">
    <cfRule type="cellIs" dxfId="50" priority="15" operator="equal">
      <formula>"NEGATIVE"</formula>
    </cfRule>
  </conditionalFormatting>
  <conditionalFormatting sqref="E289:E293">
    <cfRule type="cellIs" dxfId="49" priority="16" operator="equal">
      <formula>"NEGATIVE"</formula>
    </cfRule>
  </conditionalFormatting>
  <conditionalFormatting sqref="J5:J300">
    <cfRule type="cellIs" priority="1" stopIfTrue="1" operator="equal">
      <formula>""</formula>
    </cfRule>
    <cfRule type="cellIs" dxfId="48" priority="2" operator="greaterThan">
      <formula>$B$1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FD31-7C00-4C9D-A81C-B54E35F2D001}">
  <sheetPr codeName="Sheet11">
    <tabColor theme="5" tint="-0.249977111117893"/>
  </sheetPr>
  <dimension ref="A1:V427"/>
  <sheetViews>
    <sheetView showGridLines="0" zoomScale="85" zoomScaleNormal="85" workbookViewId="0">
      <selection activeCell="L11" sqref="L11"/>
    </sheetView>
  </sheetViews>
  <sheetFormatPr defaultRowHeight="13.8" x14ac:dyDescent="0.3"/>
  <cols>
    <col min="1" max="1" width="11.44140625" style="98" customWidth="1"/>
    <col min="2" max="2" width="16.44140625" style="12" customWidth="1"/>
    <col min="3" max="3" width="11.44140625" style="13" customWidth="1"/>
    <col min="4" max="4" width="11.44140625" style="12" customWidth="1"/>
    <col min="5" max="5" width="8.88671875" style="12"/>
    <col min="6" max="8" width="16.33203125" style="12" customWidth="1"/>
    <col min="9" max="9" width="20.109375" style="12" bestFit="1" customWidth="1"/>
    <col min="10" max="16384" width="8.88671875" style="12"/>
  </cols>
  <sheetData>
    <row r="1" spans="1:11" x14ac:dyDescent="0.3">
      <c r="A1" s="98" t="s">
        <v>133</v>
      </c>
      <c r="B1" s="12">
        <f>EURO!B1</f>
        <v>570</v>
      </c>
      <c r="K1" s="22"/>
    </row>
    <row r="2" spans="1:11" x14ac:dyDescent="0.3">
      <c r="K2" s="22"/>
    </row>
    <row r="3" spans="1:11" x14ac:dyDescent="0.3">
      <c r="K3" s="22"/>
    </row>
    <row r="4" spans="1:11" x14ac:dyDescent="0.3">
      <c r="A4" s="740">
        <v>1994</v>
      </c>
      <c r="B4" s="741" t="s">
        <v>4</v>
      </c>
      <c r="C4" s="742" t="s">
        <v>132</v>
      </c>
      <c r="D4" s="743" t="s">
        <v>344</v>
      </c>
      <c r="E4" s="67"/>
      <c r="G4" s="14" t="s">
        <v>4</v>
      </c>
      <c r="H4" s="14" t="s">
        <v>4</v>
      </c>
      <c r="I4" s="14" t="s">
        <v>4</v>
      </c>
      <c r="J4" s="12">
        <v>523</v>
      </c>
      <c r="K4" s="22" t="str">
        <f t="shared" ref="K4:K8" si="0">IF(A4&gt;0,"[{"&amp;"order:"&amp;CHAR(34)&amp;J4&amp;CHAR(34)&amp;",result:"&amp;CHAR(34)&amp;B5&amp;CHAR(34)&amp;",playerday:"&amp;CHAR(34)&amp;B7&amp;CHAR(34)&amp;",year:"&amp;CHAR(34)&amp;A4&amp;CHAR(34)&amp;", category:" &amp; CHAR(34) &amp;$A$1&amp;CHAR(34)&amp;",prow:["&amp;CHAR(34)&amp;F5&amp;CHAR(34)&amp;","&amp;CHAR(34)&amp;F6&amp;CHAR(34)&amp;","&amp;CHAR(34)&amp;F7&amp;CHAR(34)&amp;"], pcolumn: ["&amp;CHAR(34)&amp;G4&amp;CHAR(34)&amp;","&amp;CHAR(34)&amp;H4&amp;CHAR(34)&amp;","&amp;CHAR(34)&amp;I4&amp;CHAR(34)&amp;"]"&amp;",ylink:"&amp;CHAR(34)&amp;B6&amp;CHAR(34)&amp;"}"&amp;"],","")</f>
        <v>[{order:"523",result:"Juventus 3-2 Fiorentina",playerday:"Alessandro Del Piero",year:"1994", category:"SerieA",prow:["ITA","ITA","ITA"], pcolumn: ["Juventus","Juventus","Juventus"],ylink:"https://www.youtube.com/watch?v=9wwaEGjIEO0"}],</v>
      </c>
    </row>
    <row r="5" spans="1:11" x14ac:dyDescent="0.3">
      <c r="A5" s="745"/>
      <c r="B5" s="746" t="str">
        <f>_xlfn.CONCAT(B4," ",C4," ",D4,)</f>
        <v>Juventus 3-2 Fiorentina</v>
      </c>
      <c r="C5" s="747"/>
      <c r="D5" s="748"/>
      <c r="E5" s="67"/>
      <c r="F5" s="16" t="s">
        <v>77</v>
      </c>
      <c r="G5" s="744"/>
      <c r="H5" s="744"/>
      <c r="I5" s="744"/>
      <c r="K5" s="22" t="str">
        <f t="shared" si="0"/>
        <v/>
      </c>
    </row>
    <row r="6" spans="1:11" x14ac:dyDescent="0.3">
      <c r="A6" s="745"/>
      <c r="B6" s="746" t="s">
        <v>1606</v>
      </c>
      <c r="C6" s="747"/>
      <c r="D6" s="748"/>
      <c r="E6" s="67"/>
      <c r="F6" s="16" t="s">
        <v>77</v>
      </c>
      <c r="G6" s="744"/>
      <c r="H6" s="744"/>
      <c r="I6" s="744"/>
      <c r="K6" s="22" t="str">
        <f t="shared" si="0"/>
        <v/>
      </c>
    </row>
    <row r="7" spans="1:11" x14ac:dyDescent="0.3">
      <c r="A7" s="749"/>
      <c r="B7" s="750" t="s">
        <v>1607</v>
      </c>
      <c r="C7" s="751"/>
      <c r="D7" s="752"/>
      <c r="E7" s="67"/>
      <c r="F7" s="16" t="s">
        <v>77</v>
      </c>
      <c r="G7" s="744"/>
      <c r="H7" s="744"/>
      <c r="I7" s="744"/>
      <c r="K7" s="22" t="str">
        <f t="shared" si="0"/>
        <v/>
      </c>
    </row>
    <row r="8" spans="1:11" x14ac:dyDescent="0.3">
      <c r="A8" s="11"/>
      <c r="C8" s="12"/>
      <c r="K8" s="22" t="str">
        <f t="shared" si="0"/>
        <v/>
      </c>
    </row>
    <row r="9" spans="1:11" x14ac:dyDescent="0.3">
      <c r="K9" s="22"/>
    </row>
    <row r="10" spans="1:11" x14ac:dyDescent="0.3">
      <c r="K10" s="22"/>
    </row>
    <row r="11" spans="1:11" x14ac:dyDescent="0.3">
      <c r="K11" s="22"/>
    </row>
    <row r="12" spans="1:11" x14ac:dyDescent="0.3">
      <c r="K12" s="22"/>
    </row>
    <row r="13" spans="1:11" x14ac:dyDescent="0.3">
      <c r="K13" s="22"/>
    </row>
    <row r="14" spans="1:11" x14ac:dyDescent="0.3">
      <c r="K14" s="22"/>
    </row>
    <row r="15" spans="1:11" x14ac:dyDescent="0.3">
      <c r="K15" s="22"/>
    </row>
    <row r="16" spans="1:11" x14ac:dyDescent="0.3">
      <c r="K16" s="22"/>
    </row>
    <row r="17" spans="1:11" x14ac:dyDescent="0.3">
      <c r="K17" s="22"/>
    </row>
    <row r="18" spans="1:11" x14ac:dyDescent="0.3">
      <c r="K18" s="22"/>
    </row>
    <row r="19" spans="1:11" x14ac:dyDescent="0.3">
      <c r="K19" s="22"/>
    </row>
    <row r="20" spans="1:11" x14ac:dyDescent="0.3">
      <c r="K20" s="22"/>
    </row>
    <row r="21" spans="1:11" x14ac:dyDescent="0.3">
      <c r="K21" s="22"/>
    </row>
    <row r="22" spans="1:11" x14ac:dyDescent="0.3">
      <c r="K22" s="22"/>
    </row>
    <row r="23" spans="1:11" x14ac:dyDescent="0.3">
      <c r="K23" s="22"/>
    </row>
    <row r="24" spans="1:11" x14ac:dyDescent="0.3">
      <c r="K24" s="22"/>
    </row>
    <row r="25" spans="1:11" x14ac:dyDescent="0.3">
      <c r="A25" s="396">
        <v>1999</v>
      </c>
      <c r="B25" s="397" t="s">
        <v>4</v>
      </c>
      <c r="C25" s="398" t="s">
        <v>301</v>
      </c>
      <c r="D25" s="399" t="s">
        <v>28</v>
      </c>
      <c r="E25" s="67"/>
      <c r="G25" s="14" t="s">
        <v>28</v>
      </c>
      <c r="H25" s="14" t="s">
        <v>70</v>
      </c>
      <c r="I25" s="14" t="s">
        <v>44</v>
      </c>
      <c r="J25" s="12">
        <v>435</v>
      </c>
      <c r="K25" s="22" t="str">
        <f t="shared" ref="K25:K27" si="1">IF(A25&gt;0,"[{"&amp;"order:"&amp;CHAR(34)&amp;J25&amp;CHAR(34)&amp;",result:"&amp;CHAR(34)&amp;B26&amp;CHAR(34)&amp;",playerday:"&amp;CHAR(34)&amp;B28&amp;CHAR(34)&amp;",year:"&amp;CHAR(34)&amp;A25&amp;CHAR(34)&amp;", category:" &amp; CHAR(34) &amp;$A$1&amp;CHAR(34)&amp;",prow:["&amp;CHAR(34)&amp;F26&amp;CHAR(34)&amp;","&amp;CHAR(34)&amp;F27&amp;CHAR(34)&amp;","&amp;CHAR(34)&amp;F28&amp;CHAR(34)&amp;"], pcolumn: ["&amp;CHAR(34)&amp;G25&amp;CHAR(34)&amp;","&amp;CHAR(34)&amp;H25&amp;CHAR(34)&amp;","&amp;CHAR(34)&amp;I25&amp;CHAR(34)&amp;"]"&amp;",ylink:"&amp;CHAR(34)&amp;B27&amp;CHAR(34)&amp;"}"&amp;"],","")</f>
        <v>[{order:"435",result:"Juventus 2-4 Parma",playerday:"Hernán Crespo",year:"1999", category:"SerieA",prow:["ARG","DL","it9700"], pcolumn: ["Parma","Lazio","Inter"],ylink:"https://www.youtube.com/watch?v=Vkffe7cka5U"}],</v>
      </c>
    </row>
    <row r="26" spans="1:11" x14ac:dyDescent="0.3">
      <c r="A26" s="400"/>
      <c r="B26" s="68" t="str">
        <f>_xlfn.CONCAT(B25," ",C25," ",D25,)</f>
        <v>Juventus 2-4 Parma</v>
      </c>
      <c r="C26" s="69"/>
      <c r="D26" s="401"/>
      <c r="E26" s="67"/>
      <c r="F26" s="16" t="s">
        <v>42</v>
      </c>
      <c r="G26" s="174"/>
      <c r="H26" s="174"/>
      <c r="I26" s="174"/>
      <c r="K26" s="22" t="str">
        <f t="shared" si="1"/>
        <v/>
      </c>
    </row>
    <row r="27" spans="1:11" x14ac:dyDescent="0.3">
      <c r="A27" s="400"/>
      <c r="B27" s="68" t="s">
        <v>1581</v>
      </c>
      <c r="C27" s="69"/>
      <c r="D27" s="401"/>
      <c r="E27" s="67"/>
      <c r="F27" s="16" t="s">
        <v>47</v>
      </c>
      <c r="G27" s="174"/>
      <c r="H27" s="174"/>
      <c r="I27" s="174"/>
      <c r="K27" s="22" t="str">
        <f t="shared" si="1"/>
        <v/>
      </c>
    </row>
    <row r="28" spans="1:11" x14ac:dyDescent="0.3">
      <c r="A28" s="402"/>
      <c r="B28" s="403" t="s">
        <v>1320</v>
      </c>
      <c r="C28" s="404"/>
      <c r="D28" s="405"/>
      <c r="E28" s="67"/>
      <c r="F28" s="16" t="s">
        <v>1346</v>
      </c>
      <c r="G28" s="174"/>
      <c r="H28" s="174"/>
      <c r="I28" s="174"/>
      <c r="K28" s="22" t="str">
        <f>IF(A28&gt;0,"[{"&amp;"order:"&amp;CHAR(34)&amp;J28&amp;CHAR(34)&amp;",result:"&amp;CHAR(34)&amp;B29&amp;CHAR(34)&amp;",playerday:"&amp;CHAR(34)&amp;#REF!&amp;CHAR(34)&amp;",year:"&amp;CHAR(34)&amp;A28&amp;CHAR(34)&amp;", category:" &amp; CHAR(34) &amp;$A$1&amp;CHAR(34)&amp;",prow:["&amp;CHAR(34)&amp;F29&amp;CHAR(34)&amp;","&amp;CHAR(34)&amp;F30&amp;CHAR(34)&amp;","&amp;CHAR(34)&amp;#REF!&amp;CHAR(34)&amp;"], pcolumn: ["&amp;CHAR(34)&amp;G28&amp;CHAR(34)&amp;","&amp;CHAR(34)&amp;H28&amp;CHAR(34)&amp;","&amp;CHAR(34)&amp;I28&amp;CHAR(34)&amp;"]"&amp;",ylink:"&amp;CHAR(34)&amp;B30&amp;CHAR(34)&amp;"}"&amp;"],","")</f>
        <v/>
      </c>
    </row>
    <row r="29" spans="1:11" x14ac:dyDescent="0.3">
      <c r="A29" s="67"/>
      <c r="B29" s="32"/>
      <c r="C29" s="33"/>
      <c r="D29" s="687">
        <v>36198</v>
      </c>
      <c r="E29" s="67"/>
      <c r="G29" s="11"/>
      <c r="H29" s="11"/>
      <c r="I29" s="11"/>
      <c r="K29" s="22" t="str">
        <f>IF(A29&gt;0,"[{"&amp;"order:"&amp;CHAR(34)&amp;J29&amp;CHAR(34)&amp;",result:"&amp;CHAR(34)&amp;B30&amp;CHAR(34)&amp;",playerday:"&amp;CHAR(34)&amp;B31&amp;CHAR(34)&amp;",year:"&amp;CHAR(34)&amp;A29&amp;CHAR(34)&amp;", category:" &amp; CHAR(34) &amp;$A$1&amp;CHAR(34)&amp;",prow:["&amp;CHAR(34)&amp;F30&amp;CHAR(34)&amp;","&amp;CHAR(34)&amp;#REF!&amp;CHAR(34)&amp;","&amp;CHAR(34)&amp;F31&amp;CHAR(34)&amp;"], pcolumn: ["&amp;CHAR(34)&amp;G29&amp;CHAR(34)&amp;","&amp;CHAR(34)&amp;H29&amp;CHAR(34)&amp;","&amp;CHAR(34)&amp;I29&amp;CHAR(34)&amp;"]"&amp;",ylink:"&amp;CHAR(34)&amp;#REF!&amp;CHAR(34)&amp;"}"&amp;"],","")</f>
        <v/>
      </c>
    </row>
    <row r="30" spans="1:11" x14ac:dyDescent="0.3">
      <c r="A30" s="67"/>
      <c r="B30" s="32"/>
      <c r="C30" s="33"/>
      <c r="D30" s="32"/>
      <c r="E30" s="67"/>
      <c r="G30" s="11"/>
      <c r="H30" s="11"/>
      <c r="I30" s="11"/>
      <c r="K30" s="22" t="str">
        <f>IF(A30&gt;0,"[{"&amp;"order:"&amp;CHAR(34)&amp;J30&amp;CHAR(34)&amp;",result:"&amp;CHAR(34)&amp;#REF!&amp;CHAR(34)&amp;",playerday:"&amp;CHAR(34)&amp;B32&amp;CHAR(34)&amp;",year:"&amp;CHAR(34)&amp;A30&amp;CHAR(34)&amp;", category:" &amp; CHAR(34) &amp;$A$1&amp;CHAR(34)&amp;",prow:["&amp;CHAR(34)&amp;#REF!&amp;CHAR(34)&amp;","&amp;CHAR(34)&amp;F31&amp;CHAR(34)&amp;","&amp;CHAR(34)&amp;F32&amp;CHAR(34)&amp;"], pcolumn: ["&amp;CHAR(34)&amp;G30&amp;CHAR(34)&amp;","&amp;CHAR(34)&amp;H30&amp;CHAR(34)&amp;","&amp;CHAR(34)&amp;I30&amp;CHAR(34)&amp;"]"&amp;",ylink:"&amp;CHAR(34)&amp;B31&amp;CHAR(34)&amp;"}"&amp;"],","")</f>
        <v/>
      </c>
    </row>
    <row r="31" spans="1:11" x14ac:dyDescent="0.3">
      <c r="A31" s="396">
        <v>1999</v>
      </c>
      <c r="B31" s="397" t="s">
        <v>44</v>
      </c>
      <c r="C31" s="398" t="s">
        <v>162</v>
      </c>
      <c r="D31" s="399" t="s">
        <v>642</v>
      </c>
      <c r="E31" s="67"/>
      <c r="G31" s="14" t="s">
        <v>39</v>
      </c>
      <c r="H31" s="14" t="s">
        <v>77</v>
      </c>
      <c r="I31" s="14" t="s">
        <v>44</v>
      </c>
      <c r="J31" s="12">
        <v>361</v>
      </c>
      <c r="K31" s="22" t="str">
        <f t="shared" ref="K31:K36" si="2">IF(A31&gt;0,"[{"&amp;"order:"&amp;CHAR(34)&amp;J31&amp;CHAR(34)&amp;",result:"&amp;CHAR(34)&amp;B32&amp;CHAR(34)&amp;",playerday:"&amp;CHAR(34)&amp;B34&amp;CHAR(34)&amp;",year:"&amp;CHAR(34)&amp;A31&amp;CHAR(34)&amp;", category:" &amp; CHAR(34) &amp;$A$1&amp;CHAR(34)&amp;",prow:["&amp;CHAR(34)&amp;F32&amp;CHAR(34)&amp;","&amp;CHAR(34)&amp;F33&amp;CHAR(34)&amp;","&amp;CHAR(34)&amp;F34&amp;CHAR(34)&amp;"], pcolumn: ["&amp;CHAR(34)&amp;G31&amp;CHAR(34)&amp;","&amp;CHAR(34)&amp;H31&amp;CHAR(34)&amp;","&amp;CHAR(34)&amp;I31&amp;CHAR(34)&amp;"]"&amp;",ylink:"&amp;CHAR(34)&amp;B33&amp;CHAR(34)&amp;"}"&amp;"],","")</f>
        <v>[{order:"361",result:"Inter 6-0 Leece",playerday:"Álvaro Recoba",year:"1999", category:"SerieA",prow:["CC","CC","CC"], pcolumn: ["URU","ITA","Inter"],ylink:"https://www.youtube.com/watch?v=eWg-7-i_YXs"}],</v>
      </c>
    </row>
    <row r="32" spans="1:11" x14ac:dyDescent="0.3">
      <c r="A32" s="400"/>
      <c r="B32" s="68" t="str">
        <f>_xlfn.CONCAT(B31," ",C31," ",D31,)</f>
        <v>Inter 6-0 Leece</v>
      </c>
      <c r="C32" s="69"/>
      <c r="D32" s="401"/>
      <c r="E32" s="67"/>
      <c r="F32" s="16" t="s">
        <v>33</v>
      </c>
      <c r="G32" s="174"/>
      <c r="H32" s="174"/>
      <c r="I32" s="174"/>
      <c r="K32" s="22" t="str">
        <f t="shared" si="2"/>
        <v/>
      </c>
    </row>
    <row r="33" spans="1:11" x14ac:dyDescent="0.3">
      <c r="A33" s="400"/>
      <c r="B33" s="68" t="s">
        <v>643</v>
      </c>
      <c r="C33" s="69"/>
      <c r="D33" s="401"/>
      <c r="E33" s="67"/>
      <c r="F33" s="16" t="s">
        <v>33</v>
      </c>
      <c r="G33" s="174"/>
      <c r="H33" s="174"/>
      <c r="I33" s="174"/>
      <c r="K33" s="22" t="str">
        <f t="shared" si="2"/>
        <v/>
      </c>
    </row>
    <row r="34" spans="1:11" x14ac:dyDescent="0.3">
      <c r="A34" s="402"/>
      <c r="B34" s="403" t="s">
        <v>1196</v>
      </c>
      <c r="C34" s="404"/>
      <c r="D34" s="405"/>
      <c r="E34" s="67"/>
      <c r="F34" s="16" t="s">
        <v>33</v>
      </c>
      <c r="G34" s="174"/>
      <c r="H34" s="174"/>
      <c r="I34" s="174"/>
      <c r="K34" s="22" t="str">
        <f t="shared" si="2"/>
        <v/>
      </c>
    </row>
    <row r="35" spans="1:11" x14ac:dyDescent="0.3">
      <c r="A35" s="67"/>
      <c r="B35" s="32"/>
      <c r="C35" s="33"/>
      <c r="D35" s="687">
        <v>36485</v>
      </c>
      <c r="E35" s="67"/>
      <c r="G35" s="11"/>
      <c r="H35" s="11"/>
      <c r="I35" s="11"/>
      <c r="K35" s="22" t="str">
        <f t="shared" si="2"/>
        <v/>
      </c>
    </row>
    <row r="36" spans="1:11" x14ac:dyDescent="0.3">
      <c r="A36" s="67"/>
      <c r="B36" s="32"/>
      <c r="C36" s="33"/>
      <c r="D36" s="32"/>
      <c r="E36" s="67"/>
      <c r="G36" s="11"/>
      <c r="H36" s="11"/>
      <c r="I36" s="11"/>
      <c r="K36" s="22" t="str">
        <f t="shared" si="2"/>
        <v/>
      </c>
    </row>
    <row r="37" spans="1:11" x14ac:dyDescent="0.3">
      <c r="A37" s="396" t="s">
        <v>385</v>
      </c>
      <c r="B37" s="397" t="s">
        <v>28</v>
      </c>
      <c r="C37" s="398" t="s">
        <v>118</v>
      </c>
      <c r="D37" s="399" t="s">
        <v>647</v>
      </c>
      <c r="E37" s="67"/>
      <c r="G37" s="14" t="s">
        <v>28</v>
      </c>
      <c r="H37" s="14" t="s">
        <v>21</v>
      </c>
      <c r="I37" s="14" t="s">
        <v>1179</v>
      </c>
      <c r="J37" s="12">
        <v>353</v>
      </c>
      <c r="K37" s="22" t="str">
        <f t="shared" ref="K37:K131" si="3">IF(A37&gt;0,"[{"&amp;"order:"&amp;CHAR(34)&amp;J37&amp;CHAR(34)&amp;",result:"&amp;CHAR(34)&amp;B38&amp;CHAR(34)&amp;",playerday:"&amp;CHAR(34)&amp;B40&amp;CHAR(34)&amp;",year:"&amp;CHAR(34)&amp;A37&amp;CHAR(34)&amp;", category:" &amp; CHAR(34) &amp;$A$1&amp;CHAR(34)&amp;",prow:["&amp;CHAR(34)&amp;F38&amp;CHAR(34)&amp;","&amp;CHAR(34)&amp;F39&amp;CHAR(34)&amp;","&amp;CHAR(34)&amp;F40&amp;CHAR(34)&amp;"], pcolumn: ["&amp;CHAR(34)&amp;G37&amp;CHAR(34)&amp;","&amp;CHAR(34)&amp;H37&amp;CHAR(34)&amp;","&amp;CHAR(34)&amp;I37&amp;CHAR(34)&amp;"]"&amp;",ylink:"&amp;CHAR(34)&amp;B39&amp;CHAR(34)&amp;"}"&amp;"],","")</f>
        <v>[{order:"353",result:"Parma 2-1 Bari",playerday:"Juan Sebastián Verón",year:"1999", category:"SerieA",prow:["ARG","SerieAWin","it9700"], pcolumn: ["Parma","Man Utd","startJ"],ylink:"https://youtu.be/g30M0G1DuD0?si=msOD2Yo9tC54-NOY&amp;t=50"}],</v>
      </c>
    </row>
    <row r="38" spans="1:11" x14ac:dyDescent="0.3">
      <c r="A38" s="400"/>
      <c r="B38" s="68" t="str">
        <f>_xlfn.CONCAT(B37," ",C37," ",D37,)</f>
        <v>Parma 2-1 Bari</v>
      </c>
      <c r="C38" s="69"/>
      <c r="D38" s="401"/>
      <c r="E38" s="67"/>
      <c r="F38" s="16" t="s">
        <v>42</v>
      </c>
      <c r="G38" s="174"/>
      <c r="H38" s="174"/>
      <c r="I38" s="174"/>
      <c r="K38" s="22" t="str">
        <f t="shared" si="3"/>
        <v/>
      </c>
    </row>
    <row r="39" spans="1:11" x14ac:dyDescent="0.3">
      <c r="A39" s="400"/>
      <c r="B39" s="68" t="s">
        <v>1380</v>
      </c>
      <c r="C39" s="69"/>
      <c r="D39" s="401"/>
      <c r="E39" s="67"/>
      <c r="F39" s="16" t="s">
        <v>56</v>
      </c>
      <c r="G39" s="174"/>
      <c r="H39" s="174"/>
      <c r="I39" s="174"/>
      <c r="K39" s="22" t="str">
        <f t="shared" si="3"/>
        <v/>
      </c>
    </row>
    <row r="40" spans="1:11" x14ac:dyDescent="0.3">
      <c r="A40" s="402"/>
      <c r="B40" s="403" t="s">
        <v>1107</v>
      </c>
      <c r="C40" s="404"/>
      <c r="D40" s="405"/>
      <c r="E40" s="67"/>
      <c r="F40" s="16" t="s">
        <v>1346</v>
      </c>
      <c r="G40" s="174"/>
      <c r="H40" s="174"/>
      <c r="I40" s="174"/>
      <c r="K40" s="22" t="str">
        <f t="shared" si="3"/>
        <v/>
      </c>
    </row>
    <row r="41" spans="1:11" x14ac:dyDescent="0.3">
      <c r="A41" s="67"/>
      <c r="B41" s="32"/>
      <c r="C41" s="33"/>
      <c r="D41" s="32"/>
      <c r="E41" s="67"/>
      <c r="G41" s="11"/>
      <c r="H41" s="11"/>
      <c r="I41" s="11"/>
      <c r="K41" s="22" t="str">
        <f t="shared" si="3"/>
        <v/>
      </c>
    </row>
    <row r="42" spans="1:11" x14ac:dyDescent="0.3">
      <c r="A42" s="67"/>
      <c r="B42" s="32"/>
      <c r="C42" s="33"/>
      <c r="D42" s="32"/>
      <c r="E42" s="67"/>
      <c r="G42" s="11"/>
      <c r="H42" s="11"/>
      <c r="I42" s="11"/>
      <c r="K42" s="22" t="str">
        <f t="shared" si="3"/>
        <v/>
      </c>
    </row>
    <row r="43" spans="1:11" x14ac:dyDescent="0.3">
      <c r="A43" s="396" t="s">
        <v>385</v>
      </c>
      <c r="B43" s="397" t="s">
        <v>74</v>
      </c>
      <c r="C43" s="398" t="s">
        <v>408</v>
      </c>
      <c r="D43" s="399" t="s">
        <v>44</v>
      </c>
      <c r="E43" s="67"/>
      <c r="G43" s="14" t="s">
        <v>74</v>
      </c>
      <c r="H43" s="14" t="s">
        <v>44</v>
      </c>
      <c r="I43" s="14" t="s">
        <v>56</v>
      </c>
      <c r="J43" s="12">
        <v>181</v>
      </c>
      <c r="K43" s="22" t="str">
        <f t="shared" si="3"/>
        <v>[{order:"181",result:"Roma 4-5 Inter",playerday:"Ronaldo Nazario",year:"1999", category:"SerieA",prow:["BRA","ITA","LaLigaWin"], pcolumn: ["Roma","Inter","SerieAWin"],ylink:"https://www.youtube.com/watch?v=YF-VfNTpydY"}],</v>
      </c>
    </row>
    <row r="44" spans="1:11" x14ac:dyDescent="0.3">
      <c r="A44" s="400"/>
      <c r="B44" s="68" t="str">
        <f>_xlfn.CONCAT(B43," ",C43," ",D43,)</f>
        <v>Roma 4-5 Inter</v>
      </c>
      <c r="C44" s="69"/>
      <c r="D44" s="401"/>
      <c r="E44" s="67"/>
      <c r="F44" s="16" t="s">
        <v>35</v>
      </c>
      <c r="G44" s="174"/>
      <c r="H44" s="174"/>
      <c r="I44" s="174"/>
      <c r="K44" s="22" t="str">
        <f t="shared" si="3"/>
        <v/>
      </c>
    </row>
    <row r="45" spans="1:11" x14ac:dyDescent="0.3">
      <c r="A45" s="400"/>
      <c r="B45" s="68" t="s">
        <v>756</v>
      </c>
      <c r="C45" s="69"/>
      <c r="D45" s="401"/>
      <c r="E45" s="67"/>
      <c r="F45" s="16" t="s">
        <v>77</v>
      </c>
      <c r="G45" s="174"/>
      <c r="H45" s="174"/>
      <c r="I45" s="174"/>
      <c r="K45" s="22" t="str">
        <f t="shared" si="3"/>
        <v/>
      </c>
    </row>
    <row r="46" spans="1:11" x14ac:dyDescent="0.3">
      <c r="A46" s="402"/>
      <c r="B46" s="403" t="s">
        <v>893</v>
      </c>
      <c r="C46" s="404"/>
      <c r="D46" s="405"/>
      <c r="E46" s="67"/>
      <c r="F46" s="16" t="s">
        <v>48</v>
      </c>
      <c r="G46" s="174"/>
      <c r="H46" s="174"/>
      <c r="I46" s="174"/>
      <c r="K46" s="22" t="str">
        <f t="shared" si="3"/>
        <v/>
      </c>
    </row>
    <row r="47" spans="1:11" x14ac:dyDescent="0.3">
      <c r="A47" s="67"/>
      <c r="B47" s="32"/>
      <c r="C47" s="33"/>
      <c r="D47" s="32"/>
      <c r="E47" s="67"/>
      <c r="G47" s="11"/>
      <c r="H47" s="11"/>
      <c r="I47" s="11"/>
      <c r="K47" s="22" t="str">
        <f t="shared" si="3"/>
        <v/>
      </c>
    </row>
    <row r="48" spans="1:11" x14ac:dyDescent="0.3">
      <c r="A48" s="67"/>
      <c r="B48" s="32"/>
      <c r="C48" s="33"/>
      <c r="D48" s="32"/>
      <c r="E48" s="67"/>
      <c r="G48" s="11"/>
      <c r="H48" s="11"/>
      <c r="I48" s="11"/>
      <c r="K48" s="22" t="str">
        <f t="shared" si="3"/>
        <v/>
      </c>
    </row>
    <row r="49" spans="1:11" x14ac:dyDescent="0.3">
      <c r="A49" s="396" t="s">
        <v>385</v>
      </c>
      <c r="B49" s="397" t="s">
        <v>44</v>
      </c>
      <c r="C49" s="398" t="s">
        <v>728</v>
      </c>
      <c r="D49" s="399" t="s">
        <v>11</v>
      </c>
      <c r="E49" s="67"/>
      <c r="G49" s="14" t="s">
        <v>11</v>
      </c>
      <c r="H49" s="14" t="s">
        <v>78</v>
      </c>
      <c r="I49" s="14" t="s">
        <v>44</v>
      </c>
      <c r="J49" s="12">
        <v>259</v>
      </c>
      <c r="K49" s="22" t="str">
        <f t="shared" si="3"/>
        <v>[{order:"259",result:"Inter 0-6 Milan",playerday:"Andriy Shevchenko",year:"1999", category:"SerieA",prow:["DL","DL","DL"], pcolumn: ["Milan","UKR","Inter"],ylink:"https://www.youtube.com/watch?v=7rK4OsGxxGA"}],</v>
      </c>
    </row>
    <row r="50" spans="1:11" x14ac:dyDescent="0.3">
      <c r="A50" s="400"/>
      <c r="B50" s="68" t="str">
        <f>_xlfn.CONCAT(B49," ",C49," ",D49,)</f>
        <v>Inter 0-6 Milan</v>
      </c>
      <c r="C50" s="69"/>
      <c r="D50" s="401"/>
      <c r="E50" s="67"/>
      <c r="F50" s="16" t="s">
        <v>47</v>
      </c>
      <c r="G50" s="174"/>
      <c r="H50" s="174"/>
      <c r="I50" s="174"/>
      <c r="K50" s="22" t="str">
        <f t="shared" si="3"/>
        <v/>
      </c>
    </row>
    <row r="51" spans="1:11" x14ac:dyDescent="0.3">
      <c r="A51" s="400"/>
      <c r="B51" s="68" t="s">
        <v>729</v>
      </c>
      <c r="C51" s="69"/>
      <c r="D51" s="401"/>
      <c r="E51" s="67"/>
      <c r="F51" s="16" t="s">
        <v>47</v>
      </c>
      <c r="G51" s="174"/>
      <c r="H51" s="174"/>
      <c r="I51" s="174"/>
      <c r="K51" s="22" t="str">
        <f t="shared" si="3"/>
        <v/>
      </c>
    </row>
    <row r="52" spans="1:11" x14ac:dyDescent="0.3">
      <c r="A52" s="402"/>
      <c r="B52" s="403" t="s">
        <v>1073</v>
      </c>
      <c r="C52" s="404"/>
      <c r="D52" s="405"/>
      <c r="E52" s="67"/>
      <c r="F52" s="16" t="s">
        <v>47</v>
      </c>
      <c r="G52" s="174"/>
      <c r="H52" s="174"/>
      <c r="I52" s="174"/>
      <c r="K52" s="22" t="str">
        <f t="shared" si="3"/>
        <v/>
      </c>
    </row>
    <row r="53" spans="1:11" x14ac:dyDescent="0.3">
      <c r="A53" s="67"/>
      <c r="B53" s="32"/>
      <c r="C53" s="33"/>
      <c r="D53" s="32"/>
      <c r="E53" s="67"/>
      <c r="G53" s="11"/>
      <c r="H53" s="11"/>
      <c r="I53" s="11"/>
      <c r="K53" s="22" t="str">
        <f t="shared" si="3"/>
        <v/>
      </c>
    </row>
    <row r="54" spans="1:11" x14ac:dyDescent="0.3">
      <c r="A54" s="67"/>
      <c r="B54" s="32"/>
      <c r="C54" s="33"/>
      <c r="D54" s="32"/>
      <c r="E54" s="67"/>
      <c r="G54" s="11"/>
      <c r="H54" s="11"/>
      <c r="I54" s="11"/>
      <c r="K54" s="22" t="str">
        <f t="shared" si="3"/>
        <v/>
      </c>
    </row>
    <row r="55" spans="1:11" x14ac:dyDescent="0.3">
      <c r="A55" s="396" t="s">
        <v>385</v>
      </c>
      <c r="B55" s="397" t="s">
        <v>70</v>
      </c>
      <c r="C55" s="398" t="s">
        <v>368</v>
      </c>
      <c r="D55" s="399" t="s">
        <v>11</v>
      </c>
      <c r="E55" s="67"/>
      <c r="G55" s="14" t="s">
        <v>70</v>
      </c>
      <c r="H55" s="14" t="s">
        <v>11</v>
      </c>
      <c r="I55" s="14" t="s">
        <v>77</v>
      </c>
      <c r="J55" s="12">
        <v>228</v>
      </c>
      <c r="K55" s="22" t="str">
        <f t="shared" si="3"/>
        <v>[{order:"228",result:"Lazio 4-4 Milan",playerday:"Andriy Shevchenko",year:"1999", category:"SerieA",prow:["SerieAWin","DL","CC"], pcolumn: ["Lazio","Milan","ITA"],ylink:"https://www.youtube.com/watch?v=KC9f9JaIF2I"}],</v>
      </c>
    </row>
    <row r="56" spans="1:11" x14ac:dyDescent="0.3">
      <c r="A56" s="400"/>
      <c r="B56" s="68" t="str">
        <f>_xlfn.CONCAT(B55," ",C55," ",D55,)</f>
        <v>Lazio 4-4 Milan</v>
      </c>
      <c r="C56" s="69"/>
      <c r="D56" s="401"/>
      <c r="E56" s="67"/>
      <c r="F56" s="16" t="s">
        <v>56</v>
      </c>
      <c r="G56" s="174"/>
      <c r="H56" s="174"/>
      <c r="I56" s="174"/>
      <c r="K56" s="22" t="str">
        <f t="shared" si="3"/>
        <v/>
      </c>
    </row>
    <row r="57" spans="1:11" x14ac:dyDescent="0.3">
      <c r="A57" s="400"/>
      <c r="B57" s="68" t="s">
        <v>386</v>
      </c>
      <c r="C57" s="69"/>
      <c r="D57" s="401"/>
      <c r="E57" s="67"/>
      <c r="F57" s="16" t="s">
        <v>47</v>
      </c>
      <c r="G57" s="174"/>
      <c r="H57" s="174"/>
      <c r="I57" s="174"/>
      <c r="K57" s="22" t="str">
        <f t="shared" si="3"/>
        <v/>
      </c>
    </row>
    <row r="58" spans="1:11" x14ac:dyDescent="0.3">
      <c r="A58" s="402"/>
      <c r="B58" s="403" t="s">
        <v>1073</v>
      </c>
      <c r="C58" s="404"/>
      <c r="D58" s="405"/>
      <c r="E58" s="67"/>
      <c r="F58" s="16" t="s">
        <v>33</v>
      </c>
      <c r="G58" s="174"/>
      <c r="H58" s="174"/>
      <c r="I58" s="174"/>
      <c r="K58" s="22" t="str">
        <f t="shared" si="3"/>
        <v/>
      </c>
    </row>
    <row r="59" spans="1:11" x14ac:dyDescent="0.3">
      <c r="A59" s="67"/>
      <c r="B59" s="32"/>
      <c r="C59" s="33"/>
      <c r="D59" s="32"/>
      <c r="E59" s="67"/>
      <c r="G59" s="11"/>
      <c r="H59" s="11"/>
      <c r="I59" s="11"/>
      <c r="K59" s="22" t="str">
        <f t="shared" si="3"/>
        <v/>
      </c>
    </row>
    <row r="60" spans="1:11" x14ac:dyDescent="0.3">
      <c r="A60" s="67"/>
      <c r="B60" s="32"/>
      <c r="C60" s="33"/>
      <c r="D60" s="32"/>
      <c r="E60" s="67"/>
      <c r="G60" s="11"/>
      <c r="H60" s="11"/>
      <c r="I60" s="11"/>
      <c r="K60" s="22" t="str">
        <f t="shared" si="3"/>
        <v/>
      </c>
    </row>
    <row r="61" spans="1:11" x14ac:dyDescent="0.3">
      <c r="A61" s="396" t="s">
        <v>385</v>
      </c>
      <c r="B61" s="397" t="s">
        <v>344</v>
      </c>
      <c r="C61" s="398" t="s">
        <v>155</v>
      </c>
      <c r="D61" s="399" t="s">
        <v>74</v>
      </c>
      <c r="E61" s="67"/>
      <c r="G61" s="14" t="s">
        <v>74</v>
      </c>
      <c r="H61" s="14" t="s">
        <v>344</v>
      </c>
      <c r="I61" s="14" t="s">
        <v>35</v>
      </c>
      <c r="J61" s="12">
        <v>247</v>
      </c>
      <c r="K61" s="22" t="str">
        <f t="shared" si="3"/>
        <v>[{order:"247",result:"Fiorentina 1-3 Roma",playerday:"Cafú",year:"1999", category:"SerieA",prow:["Played WC 1998","DF","SerieAWin"], pcolumn: ["Roma","Fiorentina","BRA"],ylink:"https://www.youtube.com/watch?v=YvcX3Z8WXnI"}],</v>
      </c>
    </row>
    <row r="62" spans="1:11" x14ac:dyDescent="0.3">
      <c r="A62" s="400"/>
      <c r="B62" s="68" t="str">
        <f>_xlfn.CONCAT(B61," ",C61," ",D61,)</f>
        <v>Fiorentina 1-3 Roma</v>
      </c>
      <c r="C62" s="69"/>
      <c r="D62" s="401"/>
      <c r="E62" s="67"/>
      <c r="F62" s="16" t="s">
        <v>37</v>
      </c>
      <c r="G62" s="174"/>
      <c r="H62" s="174"/>
      <c r="I62" s="174"/>
      <c r="K62" s="22" t="str">
        <f t="shared" si="3"/>
        <v/>
      </c>
    </row>
    <row r="63" spans="1:11" x14ac:dyDescent="0.3">
      <c r="A63" s="400"/>
      <c r="B63" s="68" t="s">
        <v>835</v>
      </c>
      <c r="C63" s="69"/>
      <c r="D63" s="401"/>
      <c r="E63" s="67"/>
      <c r="F63" s="16" t="s">
        <v>52</v>
      </c>
      <c r="G63" s="174"/>
      <c r="H63" s="174"/>
      <c r="I63" s="174"/>
      <c r="K63" s="22" t="str">
        <f t="shared" si="3"/>
        <v/>
      </c>
    </row>
    <row r="64" spans="1:11" x14ac:dyDescent="0.3">
      <c r="A64" s="402"/>
      <c r="B64" s="403" t="s">
        <v>1108</v>
      </c>
      <c r="C64" s="404"/>
      <c r="D64" s="405"/>
      <c r="E64" s="67"/>
      <c r="F64" s="16" t="s">
        <v>56</v>
      </c>
      <c r="G64" s="174"/>
      <c r="H64" s="174"/>
      <c r="I64" s="174"/>
      <c r="K64" s="22" t="str">
        <f t="shared" si="3"/>
        <v/>
      </c>
    </row>
    <row r="65" spans="1:13" x14ac:dyDescent="0.3">
      <c r="A65" s="141"/>
      <c r="K65" s="22" t="str">
        <f t="shared" si="3"/>
        <v/>
      </c>
    </row>
    <row r="66" spans="1:13" x14ac:dyDescent="0.3">
      <c r="K66" s="22" t="str">
        <f t="shared" si="3"/>
        <v/>
      </c>
      <c r="M66" s="32"/>
    </row>
    <row r="67" spans="1:13" x14ac:dyDescent="0.3">
      <c r="A67" s="589">
        <v>2000</v>
      </c>
      <c r="B67" s="590" t="s">
        <v>1457</v>
      </c>
      <c r="C67" s="591" t="s">
        <v>310</v>
      </c>
      <c r="D67" s="592" t="s">
        <v>74</v>
      </c>
      <c r="E67" s="67"/>
      <c r="G67" s="14" t="s">
        <v>74</v>
      </c>
      <c r="H67" s="14" t="s">
        <v>344</v>
      </c>
      <c r="I67" s="14" t="s">
        <v>42</v>
      </c>
      <c r="J67" s="12">
        <v>397</v>
      </c>
      <c r="K67" s="22" t="str">
        <f t="shared" si="3"/>
        <v>[{order:"397",result:"Verona 1-4 Roma",playerday:"Gabriel Batistuta",year:"2000", category:"SerieA",prow:["it9700","DL","SerieAWin"], pcolumn: ["Roma","Fiorentina","ARG"],ylink:"https://www.youtube.com/watch?v=3rFzkX9RbGw"}],</v>
      </c>
      <c r="M67" s="32"/>
    </row>
    <row r="68" spans="1:13" x14ac:dyDescent="0.3">
      <c r="A68" s="593"/>
      <c r="B68" s="594" t="str">
        <f>_xlfn.CONCAT(B67," ",C67," ",D67)</f>
        <v>Verona 1-4 Roma</v>
      </c>
      <c r="C68" s="595"/>
      <c r="D68" s="596"/>
      <c r="E68" s="67"/>
      <c r="F68" s="16" t="s">
        <v>1346</v>
      </c>
      <c r="G68" s="112"/>
      <c r="H68" s="112"/>
      <c r="I68" s="112"/>
      <c r="K68" s="22" t="str">
        <f t="shared" si="3"/>
        <v/>
      </c>
      <c r="L68" s="12" t="str">
        <f>""</f>
        <v/>
      </c>
      <c r="M68" s="32"/>
    </row>
    <row r="69" spans="1:13" x14ac:dyDescent="0.3">
      <c r="A69" s="593"/>
      <c r="B69" s="594" t="s">
        <v>1459</v>
      </c>
      <c r="C69" s="595"/>
      <c r="D69" s="596"/>
      <c r="E69" s="67"/>
      <c r="F69" s="16" t="s">
        <v>47</v>
      </c>
      <c r="G69" s="112"/>
      <c r="H69" s="112"/>
      <c r="I69" s="112"/>
      <c r="K69" s="22" t="str">
        <f t="shared" si="3"/>
        <v/>
      </c>
      <c r="L69" s="12" t="str">
        <f>""</f>
        <v/>
      </c>
      <c r="M69" s="32"/>
    </row>
    <row r="70" spans="1:13" x14ac:dyDescent="0.3">
      <c r="A70" s="597"/>
      <c r="B70" s="598" t="s">
        <v>1458</v>
      </c>
      <c r="C70" s="599"/>
      <c r="D70" s="600"/>
      <c r="E70" s="67"/>
      <c r="F70" s="16" t="s">
        <v>56</v>
      </c>
      <c r="G70" s="112"/>
      <c r="H70" s="112"/>
      <c r="I70" s="112"/>
      <c r="K70" s="22" t="str">
        <f t="shared" si="3"/>
        <v/>
      </c>
      <c r="L70" s="12" t="str">
        <f>""</f>
        <v/>
      </c>
      <c r="M70" s="32"/>
    </row>
    <row r="71" spans="1:13" x14ac:dyDescent="0.3">
      <c r="A71" s="67"/>
      <c r="B71" s="32"/>
      <c r="C71" s="33"/>
      <c r="D71" s="32"/>
      <c r="E71" s="67"/>
      <c r="G71" s="11"/>
      <c r="H71" s="11"/>
      <c r="I71" s="11"/>
      <c r="K71" s="22" t="str">
        <f t="shared" si="3"/>
        <v/>
      </c>
      <c r="L71" s="12" t="str">
        <f>""</f>
        <v/>
      </c>
      <c r="M71" s="32"/>
    </row>
    <row r="72" spans="1:13" x14ac:dyDescent="0.3">
      <c r="A72" s="67"/>
      <c r="B72" s="32"/>
      <c r="C72" s="33"/>
      <c r="D72" s="32"/>
      <c r="E72" s="67"/>
      <c r="G72" s="11"/>
      <c r="H72" s="11"/>
      <c r="I72" s="11"/>
      <c r="K72" s="22" t="str">
        <f t="shared" si="3"/>
        <v/>
      </c>
      <c r="M72" s="32"/>
    </row>
    <row r="73" spans="1:13" x14ac:dyDescent="0.3">
      <c r="K73" s="22"/>
    </row>
    <row r="74" spans="1:13" x14ac:dyDescent="0.3">
      <c r="K74" s="22"/>
    </row>
    <row r="75" spans="1:13" x14ac:dyDescent="0.3">
      <c r="K75" s="22"/>
    </row>
    <row r="76" spans="1:13" x14ac:dyDescent="0.3">
      <c r="K76" s="22"/>
    </row>
    <row r="77" spans="1:13" x14ac:dyDescent="0.3">
      <c r="K77" s="22"/>
    </row>
    <row r="78" spans="1:13" x14ac:dyDescent="0.3">
      <c r="K78" s="22"/>
    </row>
    <row r="79" spans="1:13" x14ac:dyDescent="0.3">
      <c r="K79" s="22"/>
    </row>
    <row r="80" spans="1:13" x14ac:dyDescent="0.3">
      <c r="K80" s="22"/>
    </row>
    <row r="81" spans="1:11" x14ac:dyDescent="0.3">
      <c r="K81" s="22"/>
    </row>
    <row r="82" spans="1:11" x14ac:dyDescent="0.3">
      <c r="K82" s="22"/>
    </row>
    <row r="83" spans="1:11" x14ac:dyDescent="0.3">
      <c r="K83" s="22"/>
    </row>
    <row r="84" spans="1:11" x14ac:dyDescent="0.3">
      <c r="K84" s="22"/>
    </row>
    <row r="85" spans="1:11" x14ac:dyDescent="0.3">
      <c r="K85" s="22"/>
    </row>
    <row r="86" spans="1:11" x14ac:dyDescent="0.3">
      <c r="K86" s="22"/>
    </row>
    <row r="87" spans="1:11" x14ac:dyDescent="0.3">
      <c r="A87" s="151" t="s">
        <v>434</v>
      </c>
      <c r="B87" s="72" t="s">
        <v>44</v>
      </c>
      <c r="C87" s="73" t="s">
        <v>120</v>
      </c>
      <c r="D87" s="72" t="s">
        <v>4</v>
      </c>
      <c r="E87" s="67"/>
      <c r="G87" s="14" t="s">
        <v>44</v>
      </c>
      <c r="H87" s="14" t="s">
        <v>4</v>
      </c>
      <c r="I87" s="14" t="s">
        <v>43</v>
      </c>
      <c r="J87" s="12">
        <v>290</v>
      </c>
      <c r="K87" s="22" t="str">
        <f t="shared" si="3"/>
        <v>[{order:"290",result:"Inter 2-2 Juventus",playerday:"Clarence Seedorf",year:"2002", category:"SerieA",prow:["CC","SerieAWin","Milan"], pcolumn: ["Inter","Juventus","NED"],ylink:"https://www.youtube.com/watch?v=40tnYpLwlso"}],</v>
      </c>
    </row>
    <row r="88" spans="1:11" x14ac:dyDescent="0.3">
      <c r="A88" s="152"/>
      <c r="B88" s="74" t="str">
        <f>_xlfn.CONCAT(B87," ",C87," ",D87,)</f>
        <v>Inter 2-2 Juventus</v>
      </c>
      <c r="C88" s="75"/>
      <c r="D88" s="74"/>
      <c r="E88" s="67"/>
      <c r="F88" s="16" t="s">
        <v>33</v>
      </c>
      <c r="G88" s="153"/>
      <c r="H88" s="153"/>
      <c r="I88" s="153"/>
      <c r="K88" s="22" t="str">
        <f t="shared" si="3"/>
        <v/>
      </c>
    </row>
    <row r="89" spans="1:11" x14ac:dyDescent="0.3">
      <c r="A89" s="152"/>
      <c r="B89" s="74" t="s">
        <v>580</v>
      </c>
      <c r="C89" s="75"/>
      <c r="D89" s="74"/>
      <c r="E89" s="67"/>
      <c r="F89" s="16" t="s">
        <v>56</v>
      </c>
      <c r="G89" s="153"/>
      <c r="H89" s="153"/>
      <c r="I89" s="153"/>
      <c r="K89" s="22" t="str">
        <f t="shared" si="3"/>
        <v/>
      </c>
    </row>
    <row r="90" spans="1:11" x14ac:dyDescent="0.3">
      <c r="A90" s="152"/>
      <c r="B90" s="76" t="s">
        <v>1112</v>
      </c>
      <c r="C90" s="75"/>
      <c r="D90" s="74"/>
      <c r="E90" s="67"/>
      <c r="F90" s="16" t="s">
        <v>11</v>
      </c>
      <c r="G90" s="153"/>
      <c r="H90" s="153"/>
      <c r="I90" s="153"/>
      <c r="K90" s="22" t="str">
        <f t="shared" si="3"/>
        <v/>
      </c>
    </row>
    <row r="91" spans="1:11" x14ac:dyDescent="0.3">
      <c r="K91" s="22" t="str">
        <f t="shared" si="3"/>
        <v/>
      </c>
    </row>
    <row r="92" spans="1:11" x14ac:dyDescent="0.3">
      <c r="K92" s="22" t="str">
        <f>IF(A92&gt;0,"[{"&amp;"order:"&amp;CHAR(34)&amp;J92&amp;CHAR(34)&amp;",result:"&amp;CHAR(34)&amp;B93&amp;CHAR(34)&amp;",playerday:"&amp;CHAR(34)&amp;B113&amp;CHAR(34)&amp;",year:"&amp;CHAR(34)&amp;A92&amp;CHAR(34)&amp;", category:" &amp; CHAR(34) &amp;$A$1&amp;CHAR(34)&amp;",prow:["&amp;CHAR(34)&amp;F93&amp;CHAR(34)&amp;","&amp;CHAR(34)&amp;F94&amp;CHAR(34)&amp;","&amp;CHAR(34)&amp;F113&amp;CHAR(34)&amp;"], pcolumn: ["&amp;CHAR(34)&amp;G92&amp;CHAR(34)&amp;","&amp;CHAR(34)&amp;H92&amp;CHAR(34)&amp;","&amp;CHAR(34)&amp;I92&amp;CHAR(34)&amp;"]"&amp;",ylink:"&amp;CHAR(34)&amp;B94&amp;CHAR(34)&amp;"}"&amp;"],","")</f>
        <v/>
      </c>
    </row>
    <row r="93" spans="1:11" x14ac:dyDescent="0.3">
      <c r="A93" s="426">
        <v>2003</v>
      </c>
      <c r="B93" s="427" t="s">
        <v>74</v>
      </c>
      <c r="C93" s="428" t="s">
        <v>141</v>
      </c>
      <c r="D93" s="429" t="s">
        <v>28</v>
      </c>
      <c r="E93" s="67"/>
      <c r="G93" s="14" t="s">
        <v>74</v>
      </c>
      <c r="H93" s="14" t="s">
        <v>3</v>
      </c>
      <c r="I93" s="14" t="s">
        <v>44</v>
      </c>
      <c r="J93" s="12">
        <v>429</v>
      </c>
      <c r="K93" s="22" t="str">
        <f t="shared" ref="K93:K97" si="4">IF(A93&gt;0,"[{"&amp;"order:"&amp;CHAR(34)&amp;J93&amp;CHAR(34)&amp;",result:"&amp;CHAR(34)&amp;B94&amp;CHAR(34)&amp;",playerday:"&amp;CHAR(34)&amp;B96&amp;CHAR(34)&amp;",year:"&amp;CHAR(34)&amp;A93&amp;CHAR(34)&amp;", category:" &amp; CHAR(34) &amp;$A$1&amp;CHAR(34)&amp;",prow:["&amp;CHAR(34)&amp;F94&amp;CHAR(34)&amp;","&amp;CHAR(34)&amp;F95&amp;CHAR(34)&amp;","&amp;CHAR(34)&amp;F96&amp;CHAR(34)&amp;"], pcolumn: ["&amp;CHAR(34)&amp;G93&amp;CHAR(34)&amp;","&amp;CHAR(34)&amp;H93&amp;CHAR(34)&amp;","&amp;CHAR(34)&amp;I93&amp;CHAR(34)&amp;"]"&amp;",ylink:"&amp;CHAR(34)&amp;B95&amp;CHAR(34)&amp;"}"&amp;"],","")</f>
        <v>[{order:"429",result:"Roma 2-0 Parma",playerday:"Walter Samuel",year:"2003", category:"SerieA",prow:["DF","it0005","ARG"], pcolumn: ["Roma","Real Madrid","Inter"],ylink:"https://www.youtube.com/watch?v=mBy905dzxJ0"}],</v>
      </c>
    </row>
    <row r="94" spans="1:11" x14ac:dyDescent="0.3">
      <c r="A94" s="273"/>
      <c r="B94" s="40" t="str">
        <f>_xlfn.CONCAT(B93," ",C93," ",D93,)</f>
        <v>Roma 2-0 Parma</v>
      </c>
      <c r="C94" s="41"/>
      <c r="D94" s="49"/>
      <c r="E94" s="67"/>
      <c r="F94" s="16" t="s">
        <v>52</v>
      </c>
      <c r="G94" s="64"/>
      <c r="H94" s="64"/>
      <c r="I94" s="64"/>
      <c r="K94" s="22" t="str">
        <f t="shared" si="4"/>
        <v/>
      </c>
    </row>
    <row r="95" spans="1:11" x14ac:dyDescent="0.3">
      <c r="A95" s="273"/>
      <c r="B95" s="40" t="s">
        <v>1453</v>
      </c>
      <c r="C95" s="41"/>
      <c r="D95" s="49"/>
      <c r="E95" s="67"/>
      <c r="F95" s="16" t="s">
        <v>1454</v>
      </c>
      <c r="G95" s="64"/>
      <c r="H95" s="64"/>
      <c r="I95" s="64"/>
      <c r="K95" s="22" t="str">
        <f t="shared" si="4"/>
        <v/>
      </c>
    </row>
    <row r="96" spans="1:11" x14ac:dyDescent="0.3">
      <c r="A96" s="274"/>
      <c r="B96" s="50" t="s">
        <v>1452</v>
      </c>
      <c r="C96" s="51"/>
      <c r="D96" s="52"/>
      <c r="E96" s="67"/>
      <c r="F96" s="16" t="s">
        <v>42</v>
      </c>
      <c r="G96" s="64"/>
      <c r="H96" s="64"/>
      <c r="I96" s="64"/>
      <c r="K96" s="22" t="str">
        <f t="shared" si="4"/>
        <v/>
      </c>
    </row>
    <row r="97" spans="1:11" x14ac:dyDescent="0.3">
      <c r="A97" s="58"/>
      <c r="K97" s="22" t="str">
        <f t="shared" si="4"/>
        <v/>
      </c>
    </row>
    <row r="98" spans="1:11" x14ac:dyDescent="0.3">
      <c r="A98" s="58"/>
      <c r="K98" s="22" t="str">
        <f>IF(A98&gt;0,"[{"&amp;"order:"&amp;CHAR(34)&amp;J98&amp;CHAR(34)&amp;",result:"&amp;CHAR(34)&amp;B99&amp;CHAR(34)&amp;",playerday:"&amp;CHAR(34)&amp;B119&amp;CHAR(34)&amp;",year:"&amp;CHAR(34)&amp;A98&amp;CHAR(34)&amp;", category:" &amp; CHAR(34) &amp;$A$1&amp;CHAR(34)&amp;",prow:["&amp;CHAR(34)&amp;F99&amp;CHAR(34)&amp;","&amp;CHAR(34)&amp;F100&amp;CHAR(34)&amp;","&amp;CHAR(34)&amp;F119&amp;CHAR(34)&amp;"], pcolumn: ["&amp;CHAR(34)&amp;G98&amp;CHAR(34)&amp;","&amp;CHAR(34)&amp;H98&amp;CHAR(34)&amp;","&amp;CHAR(34)&amp;I98&amp;CHAR(34)&amp;"]"&amp;",ylink:"&amp;CHAR(34)&amp;B100&amp;CHAR(34)&amp;"}"&amp;"],","")</f>
        <v/>
      </c>
    </row>
    <row r="99" spans="1:11" x14ac:dyDescent="0.3">
      <c r="K99" s="22"/>
    </row>
    <row r="100" spans="1:11" x14ac:dyDescent="0.3">
      <c r="K100" s="22"/>
    </row>
    <row r="101" spans="1:11" x14ac:dyDescent="0.3">
      <c r="K101" s="22"/>
    </row>
    <row r="102" spans="1:11" x14ac:dyDescent="0.3">
      <c r="K102" s="22"/>
    </row>
    <row r="103" spans="1:11" x14ac:dyDescent="0.3">
      <c r="K103" s="22"/>
    </row>
    <row r="104" spans="1:11" x14ac:dyDescent="0.3">
      <c r="K104" s="22"/>
    </row>
    <row r="105" spans="1:11" x14ac:dyDescent="0.3">
      <c r="K105" s="22"/>
    </row>
    <row r="106" spans="1:11" x14ac:dyDescent="0.3">
      <c r="K106" s="22"/>
    </row>
    <row r="107" spans="1:11" x14ac:dyDescent="0.3">
      <c r="K107" s="22"/>
    </row>
    <row r="108" spans="1:11" x14ac:dyDescent="0.3">
      <c r="K108" s="22"/>
    </row>
    <row r="109" spans="1:11" x14ac:dyDescent="0.3">
      <c r="K109" s="22"/>
    </row>
    <row r="110" spans="1:11" x14ac:dyDescent="0.3">
      <c r="K110" s="22"/>
    </row>
    <row r="111" spans="1:11" x14ac:dyDescent="0.3">
      <c r="K111" s="22"/>
    </row>
    <row r="112" spans="1:11" x14ac:dyDescent="0.3">
      <c r="K112" s="22"/>
    </row>
    <row r="113" spans="1:11" x14ac:dyDescent="0.3">
      <c r="A113" s="77" t="s">
        <v>366</v>
      </c>
      <c r="B113" s="78" t="s">
        <v>11</v>
      </c>
      <c r="C113" s="79" t="s">
        <v>92</v>
      </c>
      <c r="D113" s="78" t="s">
        <v>566</v>
      </c>
      <c r="E113" s="67"/>
      <c r="G113" s="14" t="s">
        <v>11</v>
      </c>
      <c r="H113" s="14" t="s">
        <v>58</v>
      </c>
      <c r="I113" s="14" t="s">
        <v>77</v>
      </c>
      <c r="J113" s="12">
        <v>278</v>
      </c>
      <c r="K113" s="22" t="str">
        <f t="shared" si="3"/>
        <v>[{order:"278",result:"Milan 4-2 Brescia",playerday:"Rui Costa",year:"2005", category:"SerieA",prow:["DL","CC","SerieAWin"], pcolumn: ["Milan","POR","ITA"],ylink:"https://twitter.com/MyGreatest11/status/1620180964482904064"}],</v>
      </c>
    </row>
    <row r="114" spans="1:11" x14ac:dyDescent="0.3">
      <c r="A114" s="80"/>
      <c r="B114" s="81" t="str">
        <f>_xlfn.CONCAT(B113," ",C113," ",D113,)</f>
        <v>Milan 4-2 Brescia</v>
      </c>
      <c r="C114" s="82"/>
      <c r="D114" s="81"/>
      <c r="E114" s="67"/>
      <c r="F114" s="16" t="s">
        <v>47</v>
      </c>
      <c r="G114" s="154"/>
      <c r="H114" s="154"/>
      <c r="I114" s="154"/>
      <c r="K114" s="22" t="str">
        <f t="shared" si="3"/>
        <v/>
      </c>
    </row>
    <row r="115" spans="1:11" x14ac:dyDescent="0.3">
      <c r="A115" s="80"/>
      <c r="B115" s="81" t="s">
        <v>565</v>
      </c>
      <c r="C115" s="82"/>
      <c r="D115" s="81"/>
      <c r="E115" s="67"/>
      <c r="F115" s="16" t="s">
        <v>33</v>
      </c>
      <c r="G115" s="154"/>
      <c r="H115" s="154"/>
      <c r="I115" s="154"/>
      <c r="K115" s="22" t="str">
        <f t="shared" si="3"/>
        <v/>
      </c>
    </row>
    <row r="116" spans="1:11" x14ac:dyDescent="0.3">
      <c r="A116" s="80"/>
      <c r="B116" s="83" t="s">
        <v>1114</v>
      </c>
      <c r="C116" s="82"/>
      <c r="D116" s="81"/>
      <c r="E116" s="67"/>
      <c r="F116" s="16" t="s">
        <v>56</v>
      </c>
      <c r="G116" s="154"/>
      <c r="H116" s="154"/>
      <c r="I116" s="154"/>
      <c r="K116" s="22" t="str">
        <f t="shared" si="3"/>
        <v/>
      </c>
    </row>
    <row r="117" spans="1:11" x14ac:dyDescent="0.3">
      <c r="K117" s="22" t="str">
        <f t="shared" si="3"/>
        <v/>
      </c>
    </row>
    <row r="118" spans="1:11" x14ac:dyDescent="0.3">
      <c r="K118" s="22" t="str">
        <f t="shared" si="3"/>
        <v/>
      </c>
    </row>
    <row r="119" spans="1:11" x14ac:dyDescent="0.3">
      <c r="A119" s="77">
        <v>2015</v>
      </c>
      <c r="B119" s="78" t="s">
        <v>28</v>
      </c>
      <c r="C119" s="79" t="s">
        <v>408</v>
      </c>
      <c r="D119" s="78" t="s">
        <v>11</v>
      </c>
      <c r="E119" s="67"/>
      <c r="G119" s="14" t="s">
        <v>28</v>
      </c>
      <c r="H119" s="14" t="s">
        <v>11</v>
      </c>
      <c r="I119" s="14" t="s">
        <v>36</v>
      </c>
      <c r="J119" s="12">
        <v>286</v>
      </c>
      <c r="K119" s="22" t="str">
        <f t="shared" si="3"/>
        <v>[{order:"286",result:"Parma 4-5 Milan",playerday:"Jérémy Ménez",year:"2015", category:"SerieA",prow:["DL","CC","SerieAWin"], pcolumn: ["Parma","Milan","FRA"],ylink:"https://youtu.be/Gn18wd7yNZc?si=_mMHYYO4Y4P3V7Qb&amp;t=201"}],</v>
      </c>
    </row>
    <row r="120" spans="1:11" x14ac:dyDescent="0.3">
      <c r="A120" s="80"/>
      <c r="B120" s="81" t="str">
        <f>_xlfn.CONCAT(B119," ",C119," ",D119,)</f>
        <v>Parma 4-5 Milan</v>
      </c>
      <c r="C120" s="82"/>
      <c r="D120" s="81"/>
      <c r="E120" s="67"/>
      <c r="F120" s="16" t="s">
        <v>47</v>
      </c>
      <c r="G120" s="154"/>
      <c r="H120" s="154"/>
      <c r="I120" s="154"/>
      <c r="K120" s="22" t="str">
        <f t="shared" si="3"/>
        <v/>
      </c>
    </row>
    <row r="121" spans="1:11" x14ac:dyDescent="0.3">
      <c r="A121" s="80"/>
      <c r="B121" s="81" t="s">
        <v>577</v>
      </c>
      <c r="C121" s="82"/>
      <c r="D121" s="81"/>
      <c r="E121" s="67"/>
      <c r="F121" s="16" t="s">
        <v>33</v>
      </c>
      <c r="G121" s="154"/>
      <c r="H121" s="154"/>
      <c r="I121" s="154"/>
      <c r="K121" s="22" t="str">
        <f t="shared" si="3"/>
        <v/>
      </c>
    </row>
    <row r="122" spans="1:11" x14ac:dyDescent="0.3">
      <c r="A122" s="80"/>
      <c r="B122" s="83" t="s">
        <v>1115</v>
      </c>
      <c r="C122" s="82"/>
      <c r="D122" s="81"/>
      <c r="E122" s="67"/>
      <c r="F122" s="16" t="s">
        <v>56</v>
      </c>
      <c r="G122" s="154"/>
      <c r="H122" s="154"/>
      <c r="I122" s="154"/>
      <c r="K122" s="22" t="str">
        <f t="shared" si="3"/>
        <v/>
      </c>
    </row>
    <row r="123" spans="1:11" x14ac:dyDescent="0.3">
      <c r="K123" s="22" t="str">
        <f t="shared" si="3"/>
        <v/>
      </c>
    </row>
    <row r="124" spans="1:11" x14ac:dyDescent="0.3">
      <c r="K124" s="22" t="str">
        <f t="shared" si="3"/>
        <v/>
      </c>
    </row>
    <row r="125" spans="1:11" x14ac:dyDescent="0.3">
      <c r="A125" s="77" t="s">
        <v>366</v>
      </c>
      <c r="B125" s="78" t="s">
        <v>44</v>
      </c>
      <c r="C125" s="79" t="s">
        <v>139</v>
      </c>
      <c r="D125" s="78" t="s">
        <v>74</v>
      </c>
      <c r="E125" s="67"/>
      <c r="G125" s="14" t="s">
        <v>74</v>
      </c>
      <c r="H125" s="14" t="s">
        <v>44</v>
      </c>
      <c r="I125" s="14" t="s">
        <v>77</v>
      </c>
      <c r="J125" s="12">
        <v>127</v>
      </c>
      <c r="K125" s="22" t="str">
        <f t="shared" si="3"/>
        <v>[{order:"127",result:"Inter 2-3 Roma",playerday:"Francesco Totti",year:"2005", category:"SerieA",prow:["SerieAWin","DL","Played WC 2006"], pcolumn: ["Roma","Inter","ITA"],ylink:"https://www.youtube.com/watch?v=-7MI9nmDhJk"}],</v>
      </c>
    </row>
    <row r="126" spans="1:11" x14ac:dyDescent="0.3">
      <c r="A126" s="80"/>
      <c r="B126" s="81" t="str">
        <f>_xlfn.CONCAT(B125," ",C125," ",D125,)</f>
        <v>Inter 2-3 Roma</v>
      </c>
      <c r="C126" s="82"/>
      <c r="D126" s="81"/>
      <c r="E126" s="67"/>
      <c r="F126" s="16" t="s">
        <v>56</v>
      </c>
      <c r="G126" s="154"/>
      <c r="H126" s="154"/>
      <c r="I126" s="154"/>
      <c r="K126" s="22" t="str">
        <f t="shared" si="3"/>
        <v/>
      </c>
    </row>
    <row r="127" spans="1:11" x14ac:dyDescent="0.3">
      <c r="A127" s="80"/>
      <c r="B127" s="81" t="s">
        <v>522</v>
      </c>
      <c r="C127" s="82"/>
      <c r="D127" s="81"/>
      <c r="E127" s="67"/>
      <c r="F127" s="16" t="s">
        <v>47</v>
      </c>
      <c r="G127" s="154"/>
      <c r="H127" s="154"/>
      <c r="I127" s="154"/>
      <c r="K127" s="22" t="str">
        <f t="shared" si="3"/>
        <v/>
      </c>
    </row>
    <row r="128" spans="1:11" x14ac:dyDescent="0.3">
      <c r="A128" s="80"/>
      <c r="B128" s="83" t="s">
        <v>1015</v>
      </c>
      <c r="C128" s="82"/>
      <c r="D128" s="81"/>
      <c r="E128" s="67"/>
      <c r="F128" s="16" t="s">
        <v>54</v>
      </c>
      <c r="G128" s="154"/>
      <c r="H128" s="154"/>
      <c r="I128" s="154"/>
      <c r="K128" s="22" t="str">
        <f t="shared" si="3"/>
        <v/>
      </c>
    </row>
    <row r="129" spans="1:22" x14ac:dyDescent="0.3">
      <c r="K129" s="22" t="str">
        <f t="shared" si="3"/>
        <v/>
      </c>
    </row>
    <row r="130" spans="1:22" x14ac:dyDescent="0.3">
      <c r="K130" s="22" t="str">
        <f t="shared" si="3"/>
        <v/>
      </c>
    </row>
    <row r="131" spans="1:22" x14ac:dyDescent="0.3">
      <c r="A131" s="462" t="s">
        <v>130</v>
      </c>
      <c r="B131" s="463" t="s">
        <v>463</v>
      </c>
      <c r="C131" s="464" t="s">
        <v>310</v>
      </c>
      <c r="D131" s="465" t="s">
        <v>74</v>
      </c>
      <c r="E131" s="67"/>
      <c r="G131" s="14" t="s">
        <v>77</v>
      </c>
      <c r="H131" s="31" t="s">
        <v>1339</v>
      </c>
      <c r="I131" s="14" t="s">
        <v>56</v>
      </c>
      <c r="J131" s="12">
        <v>324</v>
      </c>
      <c r="K131" s="22" t="str">
        <f t="shared" si="3"/>
        <v>[{order:"324",result:"Sampdoria 1-4 Roma",playerday:"Francesco Totti",year:"2006", category:"SerieA",prow:["Roma","startF","WC01"], pcolumn: ["ITA","it0510","SerieAWin"],ylink:"https://www.youtube.com/watch?v=7ToqcZh_540"}],</v>
      </c>
    </row>
    <row r="132" spans="1:22" x14ac:dyDescent="0.3">
      <c r="A132" s="466"/>
      <c r="B132" s="88" t="str">
        <f>_xlfn.CONCAT(B131," ",C131," ",D131,)</f>
        <v>Sampdoria 1-4 Roma</v>
      </c>
      <c r="C132" s="89"/>
      <c r="D132" s="467"/>
      <c r="E132" s="67"/>
      <c r="F132" s="16" t="s">
        <v>74</v>
      </c>
      <c r="G132" s="64"/>
      <c r="H132" s="64"/>
      <c r="I132" s="64"/>
      <c r="K132" s="22" t="str">
        <f t="shared" ref="K132:K225" si="5">IF(A132&gt;0,"[{"&amp;"order:"&amp;CHAR(34)&amp;J132&amp;CHAR(34)&amp;",result:"&amp;CHAR(34)&amp;B133&amp;CHAR(34)&amp;",playerday:"&amp;CHAR(34)&amp;B135&amp;CHAR(34)&amp;",year:"&amp;CHAR(34)&amp;A132&amp;CHAR(34)&amp;", category:" &amp; CHAR(34) &amp;$A$1&amp;CHAR(34)&amp;",prow:["&amp;CHAR(34)&amp;F133&amp;CHAR(34)&amp;","&amp;CHAR(34)&amp;F134&amp;CHAR(34)&amp;","&amp;CHAR(34)&amp;F135&amp;CHAR(34)&amp;"], pcolumn: ["&amp;CHAR(34)&amp;G132&amp;CHAR(34)&amp;","&amp;CHAR(34)&amp;H132&amp;CHAR(34)&amp;","&amp;CHAR(34)&amp;I132&amp;CHAR(34)&amp;"]"&amp;",ylink:"&amp;CHAR(34)&amp;B134&amp;CHAR(34)&amp;"}"&amp;"],","")</f>
        <v/>
      </c>
    </row>
    <row r="133" spans="1:22" x14ac:dyDescent="0.3">
      <c r="A133" s="466"/>
      <c r="B133" s="88" t="s">
        <v>462</v>
      </c>
      <c r="C133" s="89"/>
      <c r="D133" s="467"/>
      <c r="E133" s="67"/>
      <c r="F133" s="16" t="s">
        <v>1218</v>
      </c>
      <c r="G133" s="64"/>
      <c r="H133" s="64"/>
      <c r="I133" s="64"/>
      <c r="K133" s="22" t="str">
        <f>IF(A133&gt;0,"[{"&amp;"order:"&amp;CHAR(34)&amp;J133&amp;CHAR(34)&amp;",result:"&amp;CHAR(34)&amp;B134&amp;CHAR(34)&amp;",playerday:"&amp;CHAR(34)&amp;B153&amp;CHAR(34)&amp;",year:"&amp;CHAR(34)&amp;A133&amp;CHAR(34)&amp;", category:" &amp; CHAR(34) &amp;$A$1&amp;CHAR(34)&amp;",prow:["&amp;CHAR(34)&amp;F134&amp;CHAR(34)&amp;","&amp;CHAR(34)&amp;F135&amp;CHAR(34)&amp;","&amp;CHAR(34)&amp;F153&amp;CHAR(34)&amp;"], pcolumn: ["&amp;CHAR(34)&amp;G133&amp;CHAR(34)&amp;","&amp;CHAR(34)&amp;H133&amp;CHAR(34)&amp;","&amp;CHAR(34)&amp;I133&amp;CHAR(34)&amp;"]"&amp;",ylink:"&amp;CHAR(34)&amp;B135&amp;CHAR(34)&amp;"}"&amp;"],","")</f>
        <v/>
      </c>
    </row>
    <row r="134" spans="1:22" x14ac:dyDescent="0.3">
      <c r="A134" s="468"/>
      <c r="B134" s="469" t="s">
        <v>1015</v>
      </c>
      <c r="C134" s="470"/>
      <c r="D134" s="471"/>
      <c r="E134" s="67"/>
      <c r="F134" s="16" t="s">
        <v>31</v>
      </c>
      <c r="G134" s="64"/>
      <c r="H134" s="64"/>
      <c r="I134" s="64"/>
      <c r="K134" s="22" t="str">
        <f>IF(A134&gt;0,"[{"&amp;"order:"&amp;CHAR(34)&amp;J134&amp;CHAR(34)&amp;",result:"&amp;CHAR(34)&amp;B135&amp;CHAR(34)&amp;",playerday:"&amp;CHAR(34)&amp;B154&amp;CHAR(34)&amp;",year:"&amp;CHAR(34)&amp;A134&amp;CHAR(34)&amp;", category:" &amp; CHAR(34) &amp;$A$1&amp;CHAR(34)&amp;",prow:["&amp;CHAR(34)&amp;F135&amp;CHAR(34)&amp;","&amp;CHAR(34)&amp;F153&amp;CHAR(34)&amp;","&amp;CHAR(34)&amp;F154&amp;CHAR(34)&amp;"], pcolumn: ["&amp;CHAR(34)&amp;G134&amp;CHAR(34)&amp;","&amp;CHAR(34)&amp;H134&amp;CHAR(34)&amp;","&amp;CHAR(34)&amp;I134&amp;CHAR(34)&amp;"]"&amp;",ylink:"&amp;CHAR(34)&amp;B153&amp;CHAR(34)&amp;"}"&amp;"],","")</f>
        <v/>
      </c>
    </row>
    <row r="135" spans="1:22" x14ac:dyDescent="0.3">
      <c r="A135" s="67"/>
      <c r="B135" s="32"/>
      <c r="C135" s="33"/>
      <c r="D135" s="32"/>
      <c r="E135" s="67"/>
      <c r="G135" s="11"/>
      <c r="H135" s="11"/>
      <c r="I135" s="11"/>
      <c r="K135" s="22" t="str">
        <f>IF(A135&gt;0,"[{"&amp;"order:"&amp;CHAR(34)&amp;J135&amp;CHAR(34)&amp;",result:"&amp;CHAR(34)&amp;B153&amp;CHAR(34)&amp;",playerday:"&amp;CHAR(34)&amp;B155&amp;CHAR(34)&amp;",year:"&amp;CHAR(34)&amp;A135&amp;CHAR(34)&amp;", category:" &amp; CHAR(34) &amp;$A$1&amp;CHAR(34)&amp;",prow:["&amp;CHAR(34)&amp;F153&amp;CHAR(34)&amp;","&amp;CHAR(34)&amp;F154&amp;CHAR(34)&amp;","&amp;CHAR(34)&amp;F155&amp;CHAR(34)&amp;"], pcolumn: ["&amp;CHAR(34)&amp;G135&amp;CHAR(34)&amp;","&amp;CHAR(34)&amp;H135&amp;CHAR(34)&amp;","&amp;CHAR(34)&amp;I135&amp;CHAR(34)&amp;"]"&amp;",ylink:"&amp;CHAR(34)&amp;B154&amp;CHAR(34)&amp;"}"&amp;"],","")</f>
        <v/>
      </c>
    </row>
    <row r="136" spans="1:22" x14ac:dyDescent="0.3">
      <c r="A136" s="67"/>
      <c r="B136" s="32"/>
      <c r="C136" s="33"/>
      <c r="D136" s="32"/>
      <c r="E136" s="67"/>
      <c r="G136" s="11"/>
      <c r="H136" s="11"/>
      <c r="I136" s="11"/>
      <c r="K136" s="22"/>
    </row>
    <row r="137" spans="1:22" x14ac:dyDescent="0.3">
      <c r="K137" s="22"/>
    </row>
    <row r="138" spans="1:22" x14ac:dyDescent="0.3">
      <c r="K138" s="22"/>
    </row>
    <row r="139" spans="1:22" x14ac:dyDescent="0.3">
      <c r="K139" s="22"/>
    </row>
    <row r="140" spans="1:22" x14ac:dyDescent="0.3">
      <c r="K140" s="22"/>
    </row>
    <row r="141" spans="1:22" x14ac:dyDescent="0.3">
      <c r="K141" s="22"/>
    </row>
    <row r="142" spans="1:22" x14ac:dyDescent="0.3">
      <c r="K142" s="22"/>
    </row>
    <row r="143" spans="1:22" x14ac:dyDescent="0.3">
      <c r="A143" s="542">
        <v>2008</v>
      </c>
      <c r="B143" s="543" t="s">
        <v>4</v>
      </c>
      <c r="C143" s="544" t="s">
        <v>139</v>
      </c>
      <c r="D143" s="545" t="s">
        <v>344</v>
      </c>
      <c r="E143" s="67"/>
      <c r="G143" s="14" t="s">
        <v>344</v>
      </c>
      <c r="H143" s="31" t="s">
        <v>74</v>
      </c>
      <c r="I143" s="14" t="s">
        <v>4</v>
      </c>
      <c r="J143" s="12">
        <v>582</v>
      </c>
      <c r="K143" s="22" t="str">
        <f t="shared" ref="K143:K148" si="6">IF(A143&gt;0,"[{"&amp;"order:"&amp;CHAR(34)&amp;J143&amp;CHAR(34)&amp;",result:"&amp;CHAR(34)&amp;B144&amp;CHAR(34)&amp;",playerday:"&amp;CHAR(34)&amp;B146&amp;CHAR(34)&amp;",year:"&amp;CHAR(34)&amp;A143&amp;CHAR(34)&amp;", category:" &amp; CHAR(34) &amp;$A$1&amp;CHAR(34)&amp;",prow:["&amp;CHAR(34)&amp;F144&amp;CHAR(34)&amp;","&amp;CHAR(34)&amp;F145&amp;CHAR(34)&amp;","&amp;CHAR(34)&amp;F146&amp;CHAR(34)&amp;"], pcolumn: ["&amp;CHAR(34)&amp;G143&amp;CHAR(34)&amp;","&amp;CHAR(34)&amp;H143&amp;CHAR(34)&amp;","&amp;CHAR(34)&amp;I143&amp;CHAR(34)&amp;"]"&amp;",ylink:"&amp;CHAR(34)&amp;B145&amp;CHAR(34)&amp;"}"&amp;"],","")</f>
        <v>[{order:"582",result:"Juventus 2-3 Fiorentina",playerday:"Dani Osvaldo",year:"2008", category:"SerieA",prow:["it0510","ITA","SerieAWin"], pcolumn: ["Fiorentina","Roma","Juventus"],ylink:"https://www.youtube.com/watch?v=d96TD0nr7zI"}],</v>
      </c>
      <c r="L143" s="12" t="str">
        <f>""</f>
        <v/>
      </c>
      <c r="M143" s="34" t="str">
        <f>""</f>
        <v/>
      </c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x14ac:dyDescent="0.3">
      <c r="A144" s="546"/>
      <c r="B144" s="547" t="str">
        <f>_xlfn.CONCAT(B143," ",C143," ",D143)</f>
        <v>Juventus 2-3 Fiorentina</v>
      </c>
      <c r="C144" s="548"/>
      <c r="D144" s="549"/>
      <c r="E144" s="67"/>
      <c r="F144" s="16" t="s">
        <v>1339</v>
      </c>
      <c r="G144" s="554"/>
      <c r="H144" s="554"/>
      <c r="I144" s="554"/>
      <c r="K144" s="22" t="str">
        <f t="shared" si="6"/>
        <v/>
      </c>
      <c r="L144" s="12" t="str">
        <f>""</f>
        <v/>
      </c>
      <c r="M144" s="32" t="str">
        <f>""</f>
        <v/>
      </c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x14ac:dyDescent="0.3">
      <c r="A145" s="546"/>
      <c r="B145" s="547" t="s">
        <v>1561</v>
      </c>
      <c r="C145" s="548"/>
      <c r="D145" s="549"/>
      <c r="E145" s="67"/>
      <c r="F145" s="16" t="s">
        <v>77</v>
      </c>
      <c r="G145" s="554"/>
      <c r="H145" s="554"/>
      <c r="I145" s="554"/>
      <c r="K145" s="22" t="str">
        <f t="shared" si="6"/>
        <v/>
      </c>
      <c r="L145" s="12" t="str">
        <f>""</f>
        <v/>
      </c>
      <c r="M145" s="32" t="str">
        <f>""</f>
        <v/>
      </c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x14ac:dyDescent="0.3">
      <c r="A146" s="550"/>
      <c r="B146" s="551" t="s">
        <v>1560</v>
      </c>
      <c r="C146" s="552"/>
      <c r="D146" s="553"/>
      <c r="E146" s="67"/>
      <c r="F146" s="16" t="s">
        <v>56</v>
      </c>
      <c r="G146" s="554"/>
      <c r="H146" s="554"/>
      <c r="I146" s="554"/>
      <c r="K146" s="22" t="str">
        <f t="shared" si="6"/>
        <v/>
      </c>
      <c r="L146" s="12" t="str">
        <f>""</f>
        <v/>
      </c>
      <c r="M146" s="32"/>
      <c r="O146" s="13"/>
      <c r="R146" s="11"/>
      <c r="S146" s="11"/>
      <c r="T146" s="11"/>
      <c r="U146" s="11"/>
    </row>
    <row r="147" spans="1:22" x14ac:dyDescent="0.3">
      <c r="A147" s="22"/>
      <c r="B147" s="22"/>
      <c r="C147" s="22"/>
      <c r="D147" s="22"/>
      <c r="E147" s="67"/>
      <c r="F147" s="22"/>
      <c r="G147" s="22"/>
      <c r="H147" s="22"/>
      <c r="I147" s="22"/>
      <c r="K147" s="22" t="str">
        <f t="shared" si="6"/>
        <v/>
      </c>
      <c r="L147" s="12" t="str">
        <f>""</f>
        <v/>
      </c>
      <c r="M147" s="32"/>
      <c r="O147" s="13"/>
      <c r="R147" s="11"/>
      <c r="S147" s="11"/>
      <c r="T147" s="11"/>
      <c r="U147" s="11"/>
    </row>
    <row r="148" spans="1:22" x14ac:dyDescent="0.3">
      <c r="A148" s="22"/>
      <c r="B148" s="22"/>
      <c r="C148" s="22"/>
      <c r="D148" s="22"/>
      <c r="E148" s="67"/>
      <c r="F148" s="22"/>
      <c r="G148" s="22"/>
      <c r="H148" s="22"/>
      <c r="I148" s="22"/>
      <c r="K148" s="22" t="str">
        <f t="shared" si="6"/>
        <v/>
      </c>
      <c r="M148" s="32"/>
      <c r="O148" s="13"/>
      <c r="R148" s="11"/>
      <c r="S148" s="11"/>
      <c r="T148" s="11"/>
      <c r="U148" s="11"/>
    </row>
    <row r="149" spans="1:22" x14ac:dyDescent="0.3">
      <c r="K149" s="22"/>
    </row>
    <row r="150" spans="1:22" x14ac:dyDescent="0.3">
      <c r="K150" s="22"/>
    </row>
    <row r="151" spans="1:22" x14ac:dyDescent="0.3">
      <c r="K151" s="22"/>
    </row>
    <row r="152" spans="1:22" x14ac:dyDescent="0.3">
      <c r="K152" s="22"/>
    </row>
    <row r="153" spans="1:22" x14ac:dyDescent="0.3">
      <c r="K153" s="22" t="str">
        <f t="shared" si="5"/>
        <v/>
      </c>
    </row>
    <row r="154" spans="1:22" s="390" customFormat="1" x14ac:dyDescent="0.3">
      <c r="A154" s="461"/>
      <c r="C154" s="392"/>
      <c r="J154" s="12"/>
      <c r="K154" s="393" t="str">
        <f t="shared" si="5"/>
        <v/>
      </c>
    </row>
    <row r="155" spans="1:22" x14ac:dyDescent="0.3">
      <c r="A155" s="555" t="s">
        <v>496</v>
      </c>
      <c r="B155" s="556" t="s">
        <v>44</v>
      </c>
      <c r="C155" s="557" t="s">
        <v>141</v>
      </c>
      <c r="D155" s="558" t="s">
        <v>344</v>
      </c>
      <c r="E155" s="67"/>
      <c r="G155" s="14" t="s">
        <v>44</v>
      </c>
      <c r="H155" s="31" t="s">
        <v>344</v>
      </c>
      <c r="I155" s="14" t="s">
        <v>65</v>
      </c>
      <c r="J155" s="12">
        <v>274</v>
      </c>
      <c r="K155" s="22" t="str">
        <f t="shared" si="5"/>
        <v>[{order:"274",result:"Inter 2-0 Fiorentina",playerday:"Zlatan Ibrahimović",year:"2009", category:"SerieA",prow:["DL","Played Euro 2008","PO"], pcolumn: ["Inter","Fiorentina","SWE"],ylink:"https://www.youtube.com/watch?v=BeJ3uhbSP8Q"}],</v>
      </c>
    </row>
    <row r="156" spans="1:22" x14ac:dyDescent="0.3">
      <c r="A156" s="523"/>
      <c r="B156" s="94" t="str">
        <f>_xlfn.CONCAT(B155," ",C155," ",D155,)</f>
        <v>Inter 2-0 Fiorentina</v>
      </c>
      <c r="C156" s="95"/>
      <c r="D156" s="524"/>
      <c r="E156" s="67"/>
      <c r="F156" s="16" t="s">
        <v>47</v>
      </c>
      <c r="G156" s="173"/>
      <c r="H156" s="173"/>
      <c r="I156" s="173"/>
      <c r="K156" s="22" t="str">
        <f t="shared" si="5"/>
        <v/>
      </c>
    </row>
    <row r="157" spans="1:22" x14ac:dyDescent="0.3">
      <c r="A157" s="523"/>
      <c r="B157" s="94" t="s">
        <v>1259</v>
      </c>
      <c r="C157" s="95"/>
      <c r="D157" s="524"/>
      <c r="E157" s="67"/>
      <c r="F157" s="16" t="s">
        <v>147</v>
      </c>
      <c r="G157" s="173"/>
      <c r="H157" s="173"/>
      <c r="I157" s="173"/>
      <c r="K157" s="22" t="str">
        <f t="shared" si="5"/>
        <v/>
      </c>
    </row>
    <row r="158" spans="1:22" x14ac:dyDescent="0.3">
      <c r="A158" s="525"/>
      <c r="B158" s="526" t="s">
        <v>1117</v>
      </c>
      <c r="C158" s="527"/>
      <c r="D158" s="528"/>
      <c r="E158" s="67"/>
      <c r="F158" s="16" t="s">
        <v>38</v>
      </c>
      <c r="G158" s="173"/>
      <c r="H158" s="173"/>
      <c r="I158" s="173"/>
      <c r="K158" s="22" t="str">
        <f t="shared" si="5"/>
        <v/>
      </c>
    </row>
    <row r="159" spans="1:22" x14ac:dyDescent="0.3">
      <c r="K159" s="22" t="str">
        <f t="shared" si="5"/>
        <v/>
      </c>
    </row>
    <row r="160" spans="1:22" x14ac:dyDescent="0.3">
      <c r="K160" s="22" t="str">
        <f t="shared" si="5"/>
        <v/>
      </c>
    </row>
    <row r="161" spans="1:11" x14ac:dyDescent="0.3">
      <c r="K161" s="22" t="str">
        <f t="shared" si="5"/>
        <v/>
      </c>
    </row>
    <row r="162" spans="1:11" x14ac:dyDescent="0.3">
      <c r="K162" s="22" t="str">
        <f t="shared" si="5"/>
        <v/>
      </c>
    </row>
    <row r="163" spans="1:11" x14ac:dyDescent="0.3">
      <c r="K163" s="22" t="str">
        <f t="shared" si="5"/>
        <v/>
      </c>
    </row>
    <row r="164" spans="1:11" x14ac:dyDescent="0.3">
      <c r="K164" s="22" t="str">
        <f t="shared" si="5"/>
        <v/>
      </c>
    </row>
    <row r="165" spans="1:11" s="390" customFormat="1" x14ac:dyDescent="0.3">
      <c r="A165" s="461"/>
      <c r="C165" s="392"/>
      <c r="J165" s="12"/>
      <c r="K165" s="393" t="str">
        <f t="shared" si="5"/>
        <v/>
      </c>
    </row>
    <row r="166" spans="1:11" x14ac:dyDescent="0.3">
      <c r="A166" s="185" t="s">
        <v>383</v>
      </c>
      <c r="B166" s="186" t="s">
        <v>70</v>
      </c>
      <c r="C166" s="187" t="s">
        <v>444</v>
      </c>
      <c r="D166" s="188" t="s">
        <v>44</v>
      </c>
      <c r="E166" s="67"/>
      <c r="G166" s="14" t="s">
        <v>70</v>
      </c>
      <c r="H166" s="31" t="s">
        <v>44</v>
      </c>
      <c r="I166" s="14" t="s">
        <v>74</v>
      </c>
      <c r="J166" s="12">
        <v>598</v>
      </c>
      <c r="K166" s="22" t="str">
        <f t="shared" si="5"/>
        <v>[{order:"598",result:"Lazio 0-2 Inter",playerday:"Oh  no",year:"2010", category:"SerieA",prow:["SerieAWin","DF","CC"], pcolumn: ["Lazio","Inter","Roma"],ylink:"https://www.youtube.com/watch?v=gqw_TO96hgM"}],</v>
      </c>
    </row>
    <row r="167" spans="1:11" x14ac:dyDescent="0.3">
      <c r="A167" s="189"/>
      <c r="B167" s="96" t="str">
        <f>_xlfn.CONCAT(B166," ",C166," ",D166,)</f>
        <v>Lazio 0-2 Inter</v>
      </c>
      <c r="C167" s="97"/>
      <c r="D167" s="190"/>
      <c r="E167" s="67"/>
      <c r="F167" s="16" t="s">
        <v>56</v>
      </c>
      <c r="G167" s="20"/>
      <c r="H167" s="20"/>
      <c r="I167" s="20"/>
      <c r="K167" s="22" t="str">
        <f t="shared" si="5"/>
        <v/>
      </c>
    </row>
    <row r="168" spans="1:11" x14ac:dyDescent="0.3">
      <c r="A168" s="189"/>
      <c r="B168" s="96" t="s">
        <v>809</v>
      </c>
      <c r="C168" s="97"/>
      <c r="D168" s="190"/>
      <c r="E168" s="67"/>
      <c r="F168" s="16" t="s">
        <v>52</v>
      </c>
      <c r="G168" s="20"/>
      <c r="H168" s="20"/>
      <c r="I168" s="20"/>
      <c r="K168" s="22" t="str">
        <f t="shared" si="5"/>
        <v/>
      </c>
    </row>
    <row r="169" spans="1:11" x14ac:dyDescent="0.3">
      <c r="A169" s="191"/>
      <c r="B169" s="192" t="s">
        <v>810</v>
      </c>
      <c r="C169" s="193"/>
      <c r="D169" s="194"/>
      <c r="E169" s="67"/>
      <c r="F169" s="16" t="s">
        <v>33</v>
      </c>
      <c r="G169" s="20"/>
      <c r="H169" s="20"/>
      <c r="I169" s="20"/>
      <c r="K169" s="22" t="str">
        <f t="shared" si="5"/>
        <v/>
      </c>
    </row>
    <row r="170" spans="1:11" x14ac:dyDescent="0.3">
      <c r="A170" s="67"/>
      <c r="B170" s="32"/>
      <c r="C170" s="33"/>
      <c r="D170" s="32"/>
      <c r="E170" s="67"/>
      <c r="G170" s="11"/>
      <c r="H170" s="11"/>
      <c r="I170" s="11"/>
      <c r="K170" s="22" t="str">
        <f t="shared" si="5"/>
        <v/>
      </c>
    </row>
    <row r="171" spans="1:11" x14ac:dyDescent="0.3">
      <c r="A171" s="67"/>
      <c r="B171" s="32"/>
      <c r="C171" s="33"/>
      <c r="D171" s="32"/>
      <c r="E171" s="67"/>
      <c r="G171" s="11"/>
      <c r="H171" s="11"/>
      <c r="I171" s="11"/>
      <c r="K171" s="22" t="str">
        <f t="shared" si="5"/>
        <v/>
      </c>
    </row>
    <row r="172" spans="1:11" x14ac:dyDescent="0.3">
      <c r="A172" s="185" t="s">
        <v>383</v>
      </c>
      <c r="B172" s="186" t="s">
        <v>28</v>
      </c>
      <c r="C172" s="187" t="s">
        <v>152</v>
      </c>
      <c r="D172" s="188" t="s">
        <v>11</v>
      </c>
      <c r="E172" s="67"/>
      <c r="G172" s="14" t="s">
        <v>11</v>
      </c>
      <c r="H172" s="31" t="s">
        <v>28</v>
      </c>
      <c r="I172" s="14" t="s">
        <v>15</v>
      </c>
      <c r="J172" s="12">
        <v>320</v>
      </c>
      <c r="K172" s="22" t="str">
        <f t="shared" si="5"/>
        <v>[{order:"320",result:"Parma 0-1 Milan",playerday:"Andrea Pirlo",year:"2010", category:"SerieA",prow:["ITA","CC","startA"], pcolumn: ["Milan","Parma","Played WC 2010"],ylink:"https://www.youtube.com/watch?v=P0pwRmHSwCk"}],</v>
      </c>
    </row>
    <row r="173" spans="1:11" x14ac:dyDescent="0.3">
      <c r="A173" s="189"/>
      <c r="B173" s="96" t="str">
        <f>_xlfn.CONCAT(B172," ",C172," ",D172,)</f>
        <v>Parma 0-1 Milan</v>
      </c>
      <c r="C173" s="97"/>
      <c r="D173" s="190"/>
      <c r="E173" s="67"/>
      <c r="F173" s="16" t="s">
        <v>77</v>
      </c>
      <c r="G173" s="20"/>
      <c r="H173" s="20"/>
      <c r="I173" s="20"/>
      <c r="K173" s="22" t="str">
        <f t="shared" si="5"/>
        <v/>
      </c>
    </row>
    <row r="174" spans="1:11" x14ac:dyDescent="0.3">
      <c r="A174" s="189"/>
      <c r="B174" s="96" t="s">
        <v>751</v>
      </c>
      <c r="C174" s="97"/>
      <c r="D174" s="190"/>
      <c r="E174" s="67"/>
      <c r="F174" s="16" t="s">
        <v>33</v>
      </c>
      <c r="G174" s="20"/>
      <c r="H174" s="20"/>
      <c r="I174" s="20"/>
      <c r="K174" s="22" t="str">
        <f t="shared" si="5"/>
        <v/>
      </c>
    </row>
    <row r="175" spans="1:11" x14ac:dyDescent="0.3">
      <c r="A175" s="191"/>
      <c r="B175" s="192" t="s">
        <v>1106</v>
      </c>
      <c r="C175" s="193"/>
      <c r="D175" s="194"/>
      <c r="E175" s="67"/>
      <c r="F175" s="16" t="s">
        <v>882</v>
      </c>
      <c r="G175" s="20"/>
      <c r="H175" s="20"/>
      <c r="I175" s="20"/>
      <c r="K175" s="22" t="str">
        <f t="shared" si="5"/>
        <v/>
      </c>
    </row>
    <row r="176" spans="1:11" x14ac:dyDescent="0.3">
      <c r="A176" s="67"/>
      <c r="B176" s="32"/>
      <c r="C176" s="33"/>
      <c r="D176" s="32"/>
      <c r="E176" s="67"/>
      <c r="G176" s="11"/>
      <c r="H176" s="11"/>
      <c r="I176" s="11"/>
      <c r="K176" s="22" t="str">
        <f t="shared" si="5"/>
        <v/>
      </c>
    </row>
    <row r="177" spans="1:11" x14ac:dyDescent="0.3">
      <c r="A177" s="67"/>
      <c r="B177" s="32"/>
      <c r="C177" s="33"/>
      <c r="D177" s="32"/>
      <c r="E177" s="67"/>
      <c r="G177" s="11"/>
      <c r="H177" s="11"/>
      <c r="I177" s="11"/>
      <c r="K177" s="22" t="str">
        <f t="shared" si="5"/>
        <v/>
      </c>
    </row>
    <row r="178" spans="1:11" x14ac:dyDescent="0.3">
      <c r="A178" s="185" t="s">
        <v>383</v>
      </c>
      <c r="B178" s="186" t="s">
        <v>44</v>
      </c>
      <c r="C178" s="187" t="s">
        <v>141</v>
      </c>
      <c r="D178" s="188" t="s">
        <v>4</v>
      </c>
      <c r="E178" s="67"/>
      <c r="G178" s="14" t="s">
        <v>44</v>
      </c>
      <c r="H178" s="31" t="s">
        <v>4</v>
      </c>
      <c r="I178" s="14" t="s">
        <v>56</v>
      </c>
      <c r="J178" s="12">
        <v>331</v>
      </c>
      <c r="K178" s="22" t="str">
        <f t="shared" si="5"/>
        <v>[{order:"331",result:"Inter 2-0 Juventus",playerday:"Maicon Sisenando",year:"2010", category:"SerieA",prow:["DF","BRA","Roma"], pcolumn: ["Inter","Juventus","SerieAWin"],ylink:"https://www.youtube.com/watch?v=X2AeGxmOqiU"}],</v>
      </c>
    </row>
    <row r="179" spans="1:11" x14ac:dyDescent="0.3">
      <c r="A179" s="189"/>
      <c r="B179" s="96" t="str">
        <f>_xlfn.CONCAT(B178," ",C178," ",D178,)</f>
        <v>Inter 2-0 Juventus</v>
      </c>
      <c r="C179" s="97"/>
      <c r="D179" s="190"/>
      <c r="E179" s="67"/>
      <c r="F179" s="16" t="s">
        <v>52</v>
      </c>
      <c r="G179" s="20"/>
      <c r="H179" s="20"/>
      <c r="I179" s="20"/>
      <c r="K179" s="22" t="str">
        <f t="shared" si="5"/>
        <v/>
      </c>
    </row>
    <row r="180" spans="1:11" x14ac:dyDescent="0.3">
      <c r="A180" s="189"/>
      <c r="B180" s="96" t="s">
        <v>1105</v>
      </c>
      <c r="C180" s="97"/>
      <c r="D180" s="190"/>
      <c r="E180" s="67"/>
      <c r="F180" s="16" t="s">
        <v>35</v>
      </c>
      <c r="G180" s="20"/>
      <c r="H180" s="20"/>
      <c r="I180" s="20"/>
      <c r="K180" s="22" t="str">
        <f t="shared" si="5"/>
        <v/>
      </c>
    </row>
    <row r="181" spans="1:11" x14ac:dyDescent="0.3">
      <c r="A181" s="191"/>
      <c r="B181" s="192" t="s">
        <v>981</v>
      </c>
      <c r="C181" s="193"/>
      <c r="D181" s="194"/>
      <c r="E181" s="67"/>
      <c r="F181" s="16" t="s">
        <v>74</v>
      </c>
      <c r="G181" s="20"/>
      <c r="H181" s="20"/>
      <c r="I181" s="20"/>
      <c r="K181" s="22" t="str">
        <f t="shared" si="5"/>
        <v/>
      </c>
    </row>
    <row r="182" spans="1:11" x14ac:dyDescent="0.3">
      <c r="A182" s="67"/>
      <c r="B182" s="32"/>
      <c r="C182" s="33"/>
      <c r="D182" s="32"/>
      <c r="E182" s="67"/>
      <c r="G182" s="11"/>
      <c r="H182" s="11"/>
      <c r="I182" s="11"/>
      <c r="K182" s="22" t="str">
        <f t="shared" si="5"/>
        <v/>
      </c>
    </row>
    <row r="183" spans="1:11" x14ac:dyDescent="0.3">
      <c r="A183" s="67"/>
      <c r="B183" s="32"/>
      <c r="C183" s="33"/>
      <c r="D183" s="32"/>
      <c r="E183" s="67"/>
      <c r="G183" s="11"/>
      <c r="H183" s="11"/>
      <c r="I183" s="11"/>
      <c r="K183" s="22" t="str">
        <f>IF(A183&gt;0,"[{"&amp;"order:"&amp;CHAR(34)&amp;J183&amp;CHAR(34)&amp;",result:"&amp;CHAR(34)&amp;B184&amp;CHAR(34)&amp;",playerday:"&amp;CHAR(34)&amp;B199&amp;CHAR(34)&amp;",year:"&amp;CHAR(34)&amp;A183&amp;CHAR(34)&amp;", category:" &amp; CHAR(34) &amp;$A$1&amp;CHAR(34)&amp;",prow:["&amp;CHAR(34)&amp;F184&amp;CHAR(34)&amp;","&amp;CHAR(34)&amp;F185&amp;CHAR(34)&amp;","&amp;CHAR(34)&amp;F199&amp;CHAR(34)&amp;"], pcolumn: ["&amp;CHAR(34)&amp;G183&amp;CHAR(34)&amp;","&amp;CHAR(34)&amp;H183&amp;CHAR(34)&amp;","&amp;CHAR(34)&amp;I183&amp;CHAR(34)&amp;"]"&amp;",ylink:"&amp;CHAR(34)&amp;B185&amp;CHAR(34)&amp;"}"&amp;"],","")</f>
        <v/>
      </c>
    </row>
    <row r="184" spans="1:11" x14ac:dyDescent="0.3">
      <c r="A184" s="185" t="s">
        <v>383</v>
      </c>
      <c r="B184" s="186" t="s">
        <v>74</v>
      </c>
      <c r="C184" s="187" t="s">
        <v>118</v>
      </c>
      <c r="D184" s="188" t="s">
        <v>4</v>
      </c>
      <c r="E184" s="67"/>
      <c r="G184" s="14" t="s">
        <v>74</v>
      </c>
      <c r="H184" s="31" t="s">
        <v>1335</v>
      </c>
      <c r="I184" s="14" t="s">
        <v>1405</v>
      </c>
      <c r="J184" s="12">
        <v>541</v>
      </c>
      <c r="K184" s="22" t="str">
        <f t="shared" ref="K184:K188" si="7">IF(A184&gt;0,"[{"&amp;"order:"&amp;CHAR(34)&amp;J184&amp;CHAR(34)&amp;",result:"&amp;CHAR(34)&amp;B185&amp;CHAR(34)&amp;",playerday:"&amp;CHAR(34)&amp;B187&amp;CHAR(34)&amp;",year:"&amp;CHAR(34)&amp;A184&amp;CHAR(34)&amp;", category:" &amp; CHAR(34) &amp;$A$1&amp;CHAR(34)&amp;",prow:["&amp;CHAR(34)&amp;F185&amp;CHAR(34)&amp;","&amp;CHAR(34)&amp;F186&amp;CHAR(34)&amp;","&amp;CHAR(34)&amp;F187&amp;CHAR(34)&amp;"], pcolumn: ["&amp;CHAR(34)&amp;G184&amp;CHAR(34)&amp;","&amp;CHAR(34)&amp;H184&amp;CHAR(34)&amp;","&amp;CHAR(34)&amp;I184&amp;CHAR(34)&amp;"]"&amp;",ylink:"&amp;CHAR(34)&amp;B186&amp;CHAR(34)&amp;"}"&amp;"],","")</f>
        <v>[{order:"541",result:"Roma 2-1 Juventus",playerday:"John Arne Riise",year:"2010", category:"SerieA",prow:["Liverpool","DF","it0510"], pcolumn: ["Roma","it1015","namehas_J"],ylink:"https://www.youtube.com/watch?v=X2AeGxmOqiU"}],</v>
      </c>
    </row>
    <row r="185" spans="1:11" x14ac:dyDescent="0.3">
      <c r="A185" s="189"/>
      <c r="B185" s="96" t="str">
        <f>_xlfn.CONCAT(B184," ",C184," ",D184,)</f>
        <v>Roma 2-1 Juventus</v>
      </c>
      <c r="C185" s="97"/>
      <c r="D185" s="190"/>
      <c r="E185" s="67"/>
      <c r="F185" s="16" t="s">
        <v>9</v>
      </c>
      <c r="G185" s="20"/>
      <c r="H185" s="20"/>
      <c r="I185" s="20"/>
      <c r="K185" s="22" t="str">
        <f t="shared" si="7"/>
        <v/>
      </c>
    </row>
    <row r="186" spans="1:11" x14ac:dyDescent="0.3">
      <c r="A186" s="189"/>
      <c r="B186" s="96" t="s">
        <v>1105</v>
      </c>
      <c r="C186" s="97"/>
      <c r="D186" s="190"/>
      <c r="E186" s="67"/>
      <c r="F186" s="16" t="s">
        <v>52</v>
      </c>
      <c r="G186" s="20"/>
      <c r="H186" s="20"/>
      <c r="I186" s="20"/>
      <c r="K186" s="22" t="str">
        <f t="shared" si="7"/>
        <v/>
      </c>
    </row>
    <row r="187" spans="1:11" x14ac:dyDescent="0.3">
      <c r="A187" s="191"/>
      <c r="B187" s="192" t="s">
        <v>1451</v>
      </c>
      <c r="C187" s="193"/>
      <c r="D187" s="194"/>
      <c r="E187" s="67"/>
      <c r="F187" s="16" t="s">
        <v>1339</v>
      </c>
      <c r="G187" s="20"/>
      <c r="H187" s="20"/>
      <c r="I187" s="20"/>
      <c r="K187" s="22" t="str">
        <f t="shared" si="7"/>
        <v/>
      </c>
    </row>
    <row r="188" spans="1:11" x14ac:dyDescent="0.3">
      <c r="A188" s="67"/>
      <c r="B188" s="32"/>
      <c r="C188" s="33"/>
      <c r="D188" s="687">
        <v>40202</v>
      </c>
      <c r="E188" s="67"/>
      <c r="G188" s="11"/>
      <c r="H188" s="11"/>
      <c r="I188" s="11"/>
      <c r="K188" s="22" t="str">
        <f t="shared" si="7"/>
        <v/>
      </c>
    </row>
    <row r="189" spans="1:11" x14ac:dyDescent="0.3">
      <c r="A189" s="67"/>
      <c r="B189" s="32"/>
      <c r="C189" s="33"/>
      <c r="D189" s="32"/>
      <c r="E189" s="67"/>
      <c r="G189" s="11"/>
      <c r="H189" s="11"/>
      <c r="I189" s="11"/>
      <c r="K189" s="22" t="str">
        <f>IF(A189&gt;0,"[{"&amp;"order:"&amp;CHAR(34)&amp;J189&amp;CHAR(34)&amp;",result:"&amp;CHAR(34)&amp;B190&amp;CHAR(34)&amp;",playerday:"&amp;CHAR(34)&amp;B205&amp;CHAR(34)&amp;",year:"&amp;CHAR(34)&amp;A189&amp;CHAR(34)&amp;", category:" &amp; CHAR(34) &amp;$A$1&amp;CHAR(34)&amp;",prow:["&amp;CHAR(34)&amp;F190&amp;CHAR(34)&amp;","&amp;CHAR(34)&amp;F191&amp;CHAR(34)&amp;","&amp;CHAR(34)&amp;F205&amp;CHAR(34)&amp;"], pcolumn: ["&amp;CHAR(34)&amp;G189&amp;CHAR(34)&amp;","&amp;CHAR(34)&amp;H189&amp;CHAR(34)&amp;","&amp;CHAR(34)&amp;I189&amp;CHAR(34)&amp;"]"&amp;",ylink:"&amp;CHAR(34)&amp;B191&amp;CHAR(34)&amp;"}"&amp;"],","")</f>
        <v/>
      </c>
    </row>
    <row r="190" spans="1:11" x14ac:dyDescent="0.3">
      <c r="K190" s="22"/>
    </row>
    <row r="191" spans="1:11" x14ac:dyDescent="0.3">
      <c r="K191" s="22"/>
    </row>
    <row r="192" spans="1:11" x14ac:dyDescent="0.3">
      <c r="K192" s="22"/>
    </row>
    <row r="193" spans="1:11" x14ac:dyDescent="0.3">
      <c r="K193" s="22"/>
    </row>
    <row r="194" spans="1:11" x14ac:dyDescent="0.3">
      <c r="K194" s="22"/>
    </row>
    <row r="195" spans="1:11" x14ac:dyDescent="0.3">
      <c r="K195" s="22"/>
    </row>
    <row r="196" spans="1:11" x14ac:dyDescent="0.3">
      <c r="K196" s="22"/>
    </row>
    <row r="197" spans="1:11" x14ac:dyDescent="0.3">
      <c r="K197" s="22"/>
    </row>
    <row r="198" spans="1:11" x14ac:dyDescent="0.3">
      <c r="K198" s="22"/>
    </row>
    <row r="199" spans="1:11" x14ac:dyDescent="0.3">
      <c r="K199" s="22" t="str">
        <f t="shared" si="5"/>
        <v/>
      </c>
    </row>
    <row r="200" spans="1:11" x14ac:dyDescent="0.3">
      <c r="K200" s="22" t="str">
        <f t="shared" si="5"/>
        <v/>
      </c>
    </row>
    <row r="201" spans="1:11" x14ac:dyDescent="0.3">
      <c r="K201" s="22" t="str">
        <f t="shared" si="5"/>
        <v/>
      </c>
    </row>
    <row r="202" spans="1:11" s="390" customFormat="1" x14ac:dyDescent="0.3">
      <c r="A202" s="461"/>
      <c r="C202" s="392"/>
      <c r="J202" s="12"/>
      <c r="K202" s="393" t="str">
        <f t="shared" si="5"/>
        <v/>
      </c>
    </row>
    <row r="203" spans="1:11" x14ac:dyDescent="0.3">
      <c r="A203" s="269" t="s">
        <v>584</v>
      </c>
      <c r="B203" s="270" t="s">
        <v>135</v>
      </c>
      <c r="C203" s="271" t="s">
        <v>122</v>
      </c>
      <c r="D203" s="272" t="s">
        <v>11</v>
      </c>
      <c r="G203" s="14" t="s">
        <v>39</v>
      </c>
      <c r="H203" s="31" t="s">
        <v>112</v>
      </c>
      <c r="I203" s="14" t="s">
        <v>1335</v>
      </c>
      <c r="J203" s="12">
        <v>503</v>
      </c>
      <c r="K203" s="22" t="str">
        <f t="shared" si="5"/>
        <v>[{order:"503",result:"Napoli 3-1 Milan",playerday:"Edinson Cavani",year:"2011", category:"SerieA",prow:["Napoli","SerieAWin","DL"], pcolumn: ["URU","ParisSG","it1015"],ylink:"https://www.youtube.com/watch?v=viRZq_WIHqk"}],</v>
      </c>
    </row>
    <row r="204" spans="1:11" x14ac:dyDescent="0.3">
      <c r="A204" s="273"/>
      <c r="B204" s="40" t="str">
        <f>_xlfn.CONCAT(B203," ",C203," ",D203,)</f>
        <v>Napoli 3-1 Milan</v>
      </c>
      <c r="C204" s="41"/>
      <c r="D204" s="49"/>
      <c r="F204" s="16" t="s">
        <v>135</v>
      </c>
      <c r="G204" s="64"/>
      <c r="H204" s="64"/>
      <c r="I204" s="64"/>
      <c r="K204" s="22" t="str">
        <f t="shared" si="5"/>
        <v/>
      </c>
    </row>
    <row r="205" spans="1:11" x14ac:dyDescent="0.3">
      <c r="A205" s="273"/>
      <c r="B205" s="40" t="s">
        <v>785</v>
      </c>
      <c r="C205" s="41"/>
      <c r="D205" s="49"/>
      <c r="F205" s="16" t="s">
        <v>56</v>
      </c>
      <c r="G205" s="64"/>
      <c r="H205" s="64"/>
      <c r="I205" s="64"/>
      <c r="K205" s="22" t="str">
        <f t="shared" si="5"/>
        <v/>
      </c>
    </row>
    <row r="206" spans="1:11" x14ac:dyDescent="0.3">
      <c r="A206" s="274"/>
      <c r="B206" s="50" t="s">
        <v>1136</v>
      </c>
      <c r="C206" s="51"/>
      <c r="D206" s="52"/>
      <c r="F206" s="16" t="s">
        <v>47</v>
      </c>
      <c r="G206" s="64"/>
      <c r="H206" s="64"/>
      <c r="I206" s="64"/>
      <c r="K206" s="22" t="str">
        <f t="shared" si="5"/>
        <v/>
      </c>
    </row>
    <row r="207" spans="1:11" x14ac:dyDescent="0.3">
      <c r="A207" s="67"/>
      <c r="B207" s="32"/>
      <c r="C207" s="33"/>
      <c r="D207" s="32"/>
      <c r="F207" s="13"/>
      <c r="G207" s="98"/>
      <c r="H207" s="98"/>
      <c r="I207" s="98"/>
      <c r="K207" s="22" t="str">
        <f t="shared" si="5"/>
        <v/>
      </c>
    </row>
    <row r="208" spans="1:11" x14ac:dyDescent="0.3">
      <c r="A208" s="67"/>
      <c r="B208" s="32"/>
      <c r="C208" s="33"/>
      <c r="D208" s="32"/>
      <c r="F208" s="13"/>
      <c r="G208" s="98"/>
      <c r="H208" s="98"/>
      <c r="I208" s="98"/>
      <c r="K208" s="22" t="str">
        <f t="shared" si="5"/>
        <v/>
      </c>
    </row>
    <row r="209" spans="1:11" x14ac:dyDescent="0.3">
      <c r="A209" s="269" t="s">
        <v>584</v>
      </c>
      <c r="B209" s="270" t="s">
        <v>620</v>
      </c>
      <c r="C209" s="271" t="s">
        <v>537</v>
      </c>
      <c r="D209" s="272" t="s">
        <v>135</v>
      </c>
      <c r="G209" s="14" t="s">
        <v>622</v>
      </c>
      <c r="H209" s="31" t="s">
        <v>1389</v>
      </c>
      <c r="I209" s="14" t="s">
        <v>135</v>
      </c>
      <c r="J209" s="12">
        <v>404</v>
      </c>
      <c r="K209" s="22" t="str">
        <f t="shared" si="5"/>
        <v>[{order:"404",result:"Sassuolo 1-6 Napoli",playerday:"Khvicha Kvaratskhelia",year:"2011", category:"SerieA",prow:["DL","Played Euro 2024","SerieAWin"], pcolumn: ["GEO","namehas_K","Napoli"],ylink:"https://www.youtube.com/watch?v=KVVZ9AFv-74"}],</v>
      </c>
    </row>
    <row r="210" spans="1:11" x14ac:dyDescent="0.3">
      <c r="A210" s="273"/>
      <c r="B210" s="40" t="str">
        <f>_xlfn.CONCAT(B209," ",C209," ",D209,)</f>
        <v>Sassuolo 1-6 Napoli</v>
      </c>
      <c r="C210" s="41"/>
      <c r="D210" s="49"/>
      <c r="F210" s="16" t="s">
        <v>47</v>
      </c>
      <c r="G210" s="64"/>
      <c r="H210" s="64"/>
      <c r="I210" s="64"/>
      <c r="K210" s="22" t="str">
        <f t="shared" si="5"/>
        <v/>
      </c>
    </row>
    <row r="211" spans="1:11" x14ac:dyDescent="0.3">
      <c r="A211" s="273"/>
      <c r="B211" s="40" t="s">
        <v>621</v>
      </c>
      <c r="C211" s="41"/>
      <c r="D211" s="49"/>
      <c r="F211" s="16" t="s">
        <v>998</v>
      </c>
      <c r="G211" s="64"/>
      <c r="H211" s="64"/>
      <c r="I211" s="64"/>
      <c r="K211" s="22" t="str">
        <f t="shared" si="5"/>
        <v/>
      </c>
    </row>
    <row r="212" spans="1:11" x14ac:dyDescent="0.3">
      <c r="A212" s="274"/>
      <c r="B212" s="50" t="s">
        <v>1199</v>
      </c>
      <c r="C212" s="51"/>
      <c r="D212" s="52"/>
      <c r="F212" s="16" t="s">
        <v>56</v>
      </c>
      <c r="G212" s="64"/>
      <c r="H212" s="64"/>
      <c r="I212" s="64"/>
      <c r="K212" s="22" t="str">
        <f t="shared" si="5"/>
        <v/>
      </c>
    </row>
    <row r="213" spans="1:11" x14ac:dyDescent="0.3">
      <c r="A213" s="67"/>
      <c r="B213" s="32"/>
      <c r="C213" s="33"/>
      <c r="D213" s="32"/>
      <c r="F213" s="13"/>
      <c r="G213" s="98"/>
      <c r="H213" s="98"/>
      <c r="I213" s="98"/>
      <c r="K213" s="22" t="str">
        <f t="shared" si="5"/>
        <v/>
      </c>
    </row>
    <row r="214" spans="1:11" x14ac:dyDescent="0.3">
      <c r="A214" s="67"/>
      <c r="B214" s="32"/>
      <c r="C214" s="33"/>
      <c r="D214" s="32"/>
      <c r="F214" s="13"/>
      <c r="G214" s="98"/>
      <c r="H214" s="98"/>
      <c r="I214" s="98"/>
      <c r="K214" s="22" t="str">
        <f t="shared" si="5"/>
        <v/>
      </c>
    </row>
    <row r="215" spans="1:11" x14ac:dyDescent="0.3">
      <c r="A215" s="269" t="s">
        <v>584</v>
      </c>
      <c r="B215" s="270" t="s">
        <v>4</v>
      </c>
      <c r="C215" s="271" t="s">
        <v>129</v>
      </c>
      <c r="D215" s="272" t="s">
        <v>28</v>
      </c>
      <c r="G215" s="14" t="s">
        <v>77</v>
      </c>
      <c r="H215" s="31" t="s">
        <v>77</v>
      </c>
      <c r="I215" s="14" t="s">
        <v>77</v>
      </c>
      <c r="J215" s="12">
        <v>298</v>
      </c>
      <c r="K215" s="22" t="str">
        <f t="shared" si="5"/>
        <v>[{order:"298",result:"Juventus 4-1 Parma",playerday:"Claudio Marchisio",year:"2011", category:"SerieA",prow:["Juventus","Parma","CC"], pcolumn: ["ITA","ITA","ITA"],ylink:"https://www.youtube.com/watch?v=kLjaxmGesDg"}],</v>
      </c>
    </row>
    <row r="216" spans="1:11" x14ac:dyDescent="0.3">
      <c r="A216" s="273"/>
      <c r="B216" s="40" t="str">
        <f>_xlfn.CONCAT(B215," ",C215," ",D215,)</f>
        <v>Juventus 4-1 Parma</v>
      </c>
      <c r="C216" s="41"/>
      <c r="D216" s="49"/>
      <c r="F216" s="16" t="s">
        <v>4</v>
      </c>
      <c r="G216" s="64"/>
      <c r="H216" s="64"/>
      <c r="I216" s="64"/>
      <c r="K216" s="22" t="str">
        <f t="shared" si="5"/>
        <v/>
      </c>
    </row>
    <row r="217" spans="1:11" x14ac:dyDescent="0.3">
      <c r="A217" s="273"/>
      <c r="B217" s="40" t="s">
        <v>1197</v>
      </c>
      <c r="C217" s="41"/>
      <c r="D217" s="49"/>
      <c r="F217" s="16" t="s">
        <v>28</v>
      </c>
      <c r="G217" s="64"/>
      <c r="H217" s="64"/>
      <c r="I217" s="64"/>
      <c r="K217" s="22" t="str">
        <f t="shared" si="5"/>
        <v/>
      </c>
    </row>
    <row r="218" spans="1:11" x14ac:dyDescent="0.3">
      <c r="A218" s="274"/>
      <c r="B218" s="50" t="s">
        <v>1198</v>
      </c>
      <c r="C218" s="51"/>
      <c r="D218" s="52"/>
      <c r="F218" s="16" t="s">
        <v>33</v>
      </c>
      <c r="G218" s="64"/>
      <c r="H218" s="64"/>
      <c r="I218" s="64"/>
      <c r="K218" s="22" t="str">
        <f t="shared" si="5"/>
        <v/>
      </c>
    </row>
    <row r="219" spans="1:11" x14ac:dyDescent="0.3">
      <c r="A219" s="67"/>
      <c r="B219" s="32"/>
      <c r="C219" s="33"/>
      <c r="D219" s="32"/>
      <c r="F219" s="13"/>
      <c r="G219" s="98"/>
      <c r="H219" s="98"/>
      <c r="I219" s="98"/>
      <c r="K219" s="22" t="str">
        <f t="shared" si="5"/>
        <v/>
      </c>
    </row>
    <row r="220" spans="1:11" x14ac:dyDescent="0.3">
      <c r="A220" s="67"/>
      <c r="B220" s="32"/>
      <c r="C220" s="33"/>
      <c r="D220" s="32"/>
      <c r="F220" s="13"/>
      <c r="G220" s="98"/>
      <c r="H220" s="98"/>
      <c r="I220" s="98"/>
      <c r="K220" s="22" t="str">
        <f t="shared" si="5"/>
        <v/>
      </c>
    </row>
    <row r="221" spans="1:11" x14ac:dyDescent="0.3">
      <c r="A221" s="269">
        <v>1999</v>
      </c>
      <c r="B221" s="270" t="s">
        <v>44</v>
      </c>
      <c r="C221" s="271" t="s">
        <v>162</v>
      </c>
      <c r="D221" s="272" t="s">
        <v>642</v>
      </c>
      <c r="G221" s="14" t="s">
        <v>39</v>
      </c>
      <c r="H221" s="31" t="s">
        <v>77</v>
      </c>
      <c r="I221" s="14" t="s">
        <v>44</v>
      </c>
      <c r="J221" s="12">
        <v>361</v>
      </c>
      <c r="K221" s="22" t="str">
        <f t="shared" si="5"/>
        <v>[{order:"361",result:"Inter 6-0 Leece",playerday:"Álvaro Recoba",year:"1999", category:"SerieA",prow:["CC","CC","CC"], pcolumn: ["URU","ITA","Inter"],ylink:"https://www.youtube.com/watch?v=eWg-7-i_YXs"}],</v>
      </c>
    </row>
    <row r="222" spans="1:11" x14ac:dyDescent="0.3">
      <c r="A222" s="273"/>
      <c r="B222" s="40" t="str">
        <f>_xlfn.CONCAT(B221," ",C221," ",D221,)</f>
        <v>Inter 6-0 Leece</v>
      </c>
      <c r="C222" s="41"/>
      <c r="D222" s="49"/>
      <c r="F222" s="16" t="s">
        <v>33</v>
      </c>
      <c r="G222" s="64"/>
      <c r="H222" s="64"/>
      <c r="I222" s="64"/>
      <c r="K222" s="22" t="str">
        <f t="shared" si="5"/>
        <v/>
      </c>
    </row>
    <row r="223" spans="1:11" x14ac:dyDescent="0.3">
      <c r="A223" s="273"/>
      <c r="B223" s="40" t="s">
        <v>643</v>
      </c>
      <c r="C223" s="41"/>
      <c r="D223" s="49"/>
      <c r="F223" s="16" t="s">
        <v>33</v>
      </c>
      <c r="G223" s="64"/>
      <c r="H223" s="64"/>
      <c r="I223" s="64"/>
      <c r="K223" s="22" t="str">
        <f t="shared" si="5"/>
        <v/>
      </c>
    </row>
    <row r="224" spans="1:11" x14ac:dyDescent="0.3">
      <c r="A224" s="274"/>
      <c r="B224" s="50" t="s">
        <v>1196</v>
      </c>
      <c r="C224" s="51"/>
      <c r="D224" s="52"/>
      <c r="F224" s="16" t="s">
        <v>33</v>
      </c>
      <c r="G224" s="64"/>
      <c r="H224" s="64"/>
      <c r="I224" s="64"/>
      <c r="K224" s="22" t="str">
        <f t="shared" si="5"/>
        <v/>
      </c>
    </row>
    <row r="225" spans="1:11" x14ac:dyDescent="0.3">
      <c r="A225" s="67"/>
      <c r="B225" s="32"/>
      <c r="C225" s="33"/>
      <c r="D225" s="687">
        <v>36485</v>
      </c>
      <c r="F225" s="13"/>
      <c r="G225" s="98"/>
      <c r="H225" s="98"/>
      <c r="I225" s="98"/>
      <c r="K225" s="22" t="str">
        <f t="shared" si="5"/>
        <v/>
      </c>
    </row>
    <row r="226" spans="1:11" x14ac:dyDescent="0.3">
      <c r="A226" s="67"/>
      <c r="B226" s="32"/>
      <c r="C226" s="33"/>
      <c r="D226" s="32"/>
      <c r="F226" s="13"/>
      <c r="G226" s="98"/>
      <c r="H226" s="98"/>
      <c r="I226" s="98"/>
      <c r="K226" s="22" t="str">
        <f t="shared" ref="K226:K351" si="8">IF(A226&gt;0,"[{"&amp;"order:"&amp;CHAR(34)&amp;J226&amp;CHAR(34)&amp;",result:"&amp;CHAR(34)&amp;B227&amp;CHAR(34)&amp;",playerday:"&amp;CHAR(34)&amp;B229&amp;CHAR(34)&amp;",year:"&amp;CHAR(34)&amp;A226&amp;CHAR(34)&amp;", category:" &amp; CHAR(34) &amp;$A$1&amp;CHAR(34)&amp;",prow:["&amp;CHAR(34)&amp;F227&amp;CHAR(34)&amp;","&amp;CHAR(34)&amp;F228&amp;CHAR(34)&amp;","&amp;CHAR(34)&amp;F229&amp;CHAR(34)&amp;"], pcolumn: ["&amp;CHAR(34)&amp;G226&amp;CHAR(34)&amp;","&amp;CHAR(34)&amp;H226&amp;CHAR(34)&amp;","&amp;CHAR(34)&amp;I226&amp;CHAR(34)&amp;"]"&amp;",ylink:"&amp;CHAR(34)&amp;B228&amp;CHAR(34)&amp;"}"&amp;"],","")</f>
        <v/>
      </c>
    </row>
    <row r="227" spans="1:11" x14ac:dyDescent="0.3">
      <c r="K227" s="22" t="str">
        <f t="shared" si="8"/>
        <v/>
      </c>
    </row>
    <row r="228" spans="1:11" x14ac:dyDescent="0.3">
      <c r="K228" s="22" t="str">
        <f t="shared" si="8"/>
        <v/>
      </c>
    </row>
    <row r="229" spans="1:11" x14ac:dyDescent="0.3">
      <c r="K229" s="22" t="str">
        <f t="shared" si="8"/>
        <v/>
      </c>
    </row>
    <row r="230" spans="1:11" x14ac:dyDescent="0.3">
      <c r="K230" s="22" t="str">
        <f t="shared" si="8"/>
        <v/>
      </c>
    </row>
    <row r="231" spans="1:11" x14ac:dyDescent="0.3">
      <c r="K231" s="22" t="str">
        <f t="shared" si="8"/>
        <v/>
      </c>
    </row>
    <row r="232" spans="1:11" x14ac:dyDescent="0.3">
      <c r="K232" s="22" t="str">
        <f t="shared" si="8"/>
        <v/>
      </c>
    </row>
    <row r="233" spans="1:11" x14ac:dyDescent="0.3">
      <c r="K233" s="22" t="str">
        <f t="shared" si="8"/>
        <v/>
      </c>
    </row>
    <row r="234" spans="1:11" x14ac:dyDescent="0.3">
      <c r="K234" s="22" t="str">
        <f t="shared" si="8"/>
        <v/>
      </c>
    </row>
    <row r="235" spans="1:11" s="390" customFormat="1" x14ac:dyDescent="0.3">
      <c r="A235" s="461"/>
      <c r="C235" s="392"/>
      <c r="J235" s="12"/>
      <c r="K235" s="22" t="str">
        <f t="shared" si="8"/>
        <v/>
      </c>
    </row>
    <row r="236" spans="1:11" x14ac:dyDescent="0.3">
      <c r="A236" s="576" t="s">
        <v>316</v>
      </c>
      <c r="B236" s="577" t="s">
        <v>135</v>
      </c>
      <c r="C236" s="578" t="s">
        <v>140</v>
      </c>
      <c r="D236" s="579" t="s">
        <v>70</v>
      </c>
      <c r="E236" s="67"/>
      <c r="G236" s="14" t="s">
        <v>135</v>
      </c>
      <c r="H236" s="31" t="s">
        <v>70</v>
      </c>
      <c r="I236" s="14" t="s">
        <v>60</v>
      </c>
      <c r="J236" s="12">
        <v>528</v>
      </c>
      <c r="K236" s="22" t="str">
        <f t="shared" si="8"/>
        <v>[{order:"528",result:"Napoli 3-0 Lazio",playerday:"Miroslav Klose",year:"2012", category:"SerieA",prow:["DL","DL","DL"], pcolumn: ["Napoli","Lazio","GER"],ylink:"https://www.youtube.com/shorts/n7rOCCBTC0E"}],</v>
      </c>
    </row>
    <row r="237" spans="1:11" x14ac:dyDescent="0.3">
      <c r="A237" s="580"/>
      <c r="B237" s="581" t="str">
        <f>_xlfn.CONCAT(B236," ",C236," ",D236,)</f>
        <v>Napoli 3-0 Lazio</v>
      </c>
      <c r="C237" s="582"/>
      <c r="D237" s="583"/>
      <c r="E237" s="67"/>
      <c r="F237" s="16" t="s">
        <v>47</v>
      </c>
      <c r="G237" s="588"/>
      <c r="H237" s="588"/>
      <c r="I237" s="588"/>
      <c r="K237" s="22" t="str">
        <f t="shared" si="8"/>
        <v/>
      </c>
    </row>
    <row r="238" spans="1:11" x14ac:dyDescent="0.3">
      <c r="A238" s="580"/>
      <c r="B238" s="581" t="s">
        <v>509</v>
      </c>
      <c r="C238" s="582"/>
      <c r="D238" s="583"/>
      <c r="E238" s="67"/>
      <c r="F238" s="16" t="s">
        <v>47</v>
      </c>
      <c r="G238" s="588"/>
      <c r="H238" s="588"/>
      <c r="I238" s="588"/>
      <c r="K238" s="22" t="str">
        <f>IF(A238&gt;0,"[{"&amp;"order:"&amp;CHAR(34)&amp;J238&amp;CHAR(34)&amp;",result:"&amp;CHAR(34)&amp;B239&amp;CHAR(34)&amp;",playerday:"&amp;CHAR(34)&amp;B248&amp;CHAR(34)&amp;",year:"&amp;CHAR(34)&amp;A238&amp;CHAR(34)&amp;", category:" &amp; CHAR(34) &amp;$A$1&amp;CHAR(34)&amp;",prow:["&amp;CHAR(34)&amp;F239&amp;CHAR(34)&amp;","&amp;CHAR(34)&amp;F240&amp;CHAR(34)&amp;","&amp;CHAR(34)&amp;F248&amp;CHAR(34)&amp;"], pcolumn: ["&amp;CHAR(34)&amp;G238&amp;CHAR(34)&amp;","&amp;CHAR(34)&amp;H238&amp;CHAR(34)&amp;","&amp;CHAR(34)&amp;I238&amp;CHAR(34)&amp;"]"&amp;",ylink:"&amp;CHAR(34)&amp;B240&amp;CHAR(34)&amp;"}"&amp;"],","")</f>
        <v/>
      </c>
    </row>
    <row r="239" spans="1:11" x14ac:dyDescent="0.3">
      <c r="A239" s="584"/>
      <c r="B239" s="585" t="s">
        <v>1017</v>
      </c>
      <c r="C239" s="586"/>
      <c r="D239" s="587"/>
      <c r="E239" s="67"/>
      <c r="F239" s="16" t="s">
        <v>47</v>
      </c>
      <c r="G239" s="588"/>
      <c r="H239" s="588"/>
      <c r="I239" s="588"/>
      <c r="K239" s="22" t="str">
        <f>IF(A239&gt;0,"[{"&amp;"order:"&amp;CHAR(34)&amp;J239&amp;CHAR(34)&amp;",result:"&amp;CHAR(34)&amp;B240&amp;CHAR(34)&amp;",playerday:"&amp;CHAR(34)&amp;B249&amp;CHAR(34)&amp;",year:"&amp;CHAR(34)&amp;A239&amp;CHAR(34)&amp;", category:" &amp; CHAR(34) &amp;$A$1&amp;CHAR(34)&amp;",prow:["&amp;CHAR(34)&amp;F240&amp;CHAR(34)&amp;","&amp;CHAR(34)&amp;F248&amp;CHAR(34)&amp;","&amp;CHAR(34)&amp;F249&amp;CHAR(34)&amp;"], pcolumn: ["&amp;CHAR(34)&amp;G239&amp;CHAR(34)&amp;","&amp;CHAR(34)&amp;H239&amp;CHAR(34)&amp;","&amp;CHAR(34)&amp;I239&amp;CHAR(34)&amp;"]"&amp;",ylink:"&amp;CHAR(34)&amp;B248&amp;CHAR(34)&amp;"}"&amp;"],","")</f>
        <v/>
      </c>
    </row>
    <row r="240" spans="1:11" x14ac:dyDescent="0.3">
      <c r="A240" s="67"/>
      <c r="B240" s="32"/>
      <c r="C240" s="33"/>
      <c r="D240" s="32"/>
      <c r="E240" s="67"/>
      <c r="G240" s="11"/>
      <c r="H240" s="11"/>
      <c r="I240" s="11"/>
      <c r="K240" s="22" t="str">
        <f>IF(A240&gt;0,"[{"&amp;"order:"&amp;CHAR(34)&amp;J240&amp;CHAR(34)&amp;",result:"&amp;CHAR(34)&amp;B248&amp;CHAR(34)&amp;",playerday:"&amp;CHAR(34)&amp;B250&amp;CHAR(34)&amp;",year:"&amp;CHAR(34)&amp;A240&amp;CHAR(34)&amp;", category:" &amp; CHAR(34) &amp;$A$1&amp;CHAR(34)&amp;",prow:["&amp;CHAR(34)&amp;F248&amp;CHAR(34)&amp;","&amp;CHAR(34)&amp;F249&amp;CHAR(34)&amp;","&amp;CHAR(34)&amp;F250&amp;CHAR(34)&amp;"], pcolumn: ["&amp;CHAR(34)&amp;G240&amp;CHAR(34)&amp;","&amp;CHAR(34)&amp;H240&amp;CHAR(34)&amp;","&amp;CHAR(34)&amp;I240&amp;CHAR(34)&amp;"]"&amp;",ylink:"&amp;CHAR(34)&amp;B249&amp;CHAR(34)&amp;"}"&amp;"],","")</f>
        <v/>
      </c>
    </row>
    <row r="241" spans="1:11" x14ac:dyDescent="0.3">
      <c r="A241" s="67"/>
      <c r="B241" s="32"/>
      <c r="C241" s="33"/>
      <c r="D241" s="32"/>
      <c r="E241" s="67"/>
      <c r="G241" s="11"/>
      <c r="H241" s="11"/>
      <c r="I241" s="11"/>
      <c r="K241" s="22"/>
    </row>
    <row r="242" spans="1:11" x14ac:dyDescent="0.3">
      <c r="A242" s="576" t="s">
        <v>316</v>
      </c>
      <c r="B242" s="577" t="s">
        <v>74</v>
      </c>
      <c r="C242" s="578" t="s">
        <v>116</v>
      </c>
      <c r="D242" s="579" t="s">
        <v>344</v>
      </c>
      <c r="E242" s="67"/>
      <c r="G242" s="14" t="s">
        <v>344</v>
      </c>
      <c r="H242" s="31" t="s">
        <v>59</v>
      </c>
      <c r="I242" s="14" t="s">
        <v>69</v>
      </c>
      <c r="J242" s="12">
        <v>588</v>
      </c>
      <c r="K242" s="22" t="str">
        <f t="shared" ref="K242:K243" si="9">IF(A242&gt;0,"[{"&amp;"order:"&amp;CHAR(34)&amp;J242&amp;CHAR(34)&amp;",result:"&amp;CHAR(34)&amp;B243&amp;CHAR(34)&amp;",playerday:"&amp;CHAR(34)&amp;B245&amp;CHAR(34)&amp;",year:"&amp;CHAR(34)&amp;A242&amp;CHAR(34)&amp;", category:" &amp; CHAR(34) &amp;$A$1&amp;CHAR(34)&amp;",prow:["&amp;CHAR(34)&amp;F243&amp;CHAR(34)&amp;","&amp;CHAR(34)&amp;F244&amp;CHAR(34)&amp;","&amp;CHAR(34)&amp;F245&amp;CHAR(34)&amp;"], pcolumn: ["&amp;CHAR(34)&amp;G242&amp;CHAR(34)&amp;","&amp;CHAR(34)&amp;H242&amp;CHAR(34)&amp;","&amp;CHAR(34)&amp;I242&amp;CHAR(34)&amp;"]"&amp;",ylink:"&amp;CHAR(34)&amp;B244&amp;CHAR(34)&amp;"}"&amp;"],","")</f>
        <v>[{order:"588",result:"Roma 1-2 Fiorentina",playerday:"Stevan Jovetić",year:"2012", category:"SerieA",prow:["NoWorl","DL","namehas_J"], pcolumn: ["Fiorentina","Man City","Sevilla"],ylink:"https://www.youtube.com/watch?v=sGlaZZ748lA"}],</v>
      </c>
    </row>
    <row r="243" spans="1:11" x14ac:dyDescent="0.3">
      <c r="A243" s="580"/>
      <c r="B243" s="581" t="str">
        <f>_xlfn.CONCAT(B242," ",C242," ",D242,)</f>
        <v>Roma 1-2 Fiorentina</v>
      </c>
      <c r="C243" s="582"/>
      <c r="D243" s="583"/>
      <c r="E243" s="67"/>
      <c r="F243" s="16" t="s">
        <v>1546</v>
      </c>
      <c r="G243" s="588"/>
      <c r="H243" s="588"/>
      <c r="I243" s="588"/>
      <c r="K243" s="22" t="str">
        <f t="shared" si="9"/>
        <v/>
      </c>
    </row>
    <row r="244" spans="1:11" x14ac:dyDescent="0.3">
      <c r="A244" s="580"/>
      <c r="B244" s="581" t="s">
        <v>1574</v>
      </c>
      <c r="C244" s="582"/>
      <c r="D244" s="583"/>
      <c r="E244" s="67"/>
      <c r="F244" s="16" t="s">
        <v>47</v>
      </c>
      <c r="G244" s="588"/>
      <c r="H244" s="588"/>
      <c r="I244" s="588"/>
      <c r="K244" s="22" t="str">
        <f>IF(A244&gt;0,"[{"&amp;"order:"&amp;CHAR(34)&amp;J244&amp;CHAR(34)&amp;",result:"&amp;CHAR(34)&amp;B245&amp;CHAR(34)&amp;",playerday:"&amp;CHAR(34)&amp;B254&amp;CHAR(34)&amp;",year:"&amp;CHAR(34)&amp;A244&amp;CHAR(34)&amp;", category:" &amp; CHAR(34) &amp;$A$1&amp;CHAR(34)&amp;",prow:["&amp;CHAR(34)&amp;F245&amp;CHAR(34)&amp;","&amp;CHAR(34)&amp;F246&amp;CHAR(34)&amp;","&amp;CHAR(34)&amp;F254&amp;CHAR(34)&amp;"], pcolumn: ["&amp;CHAR(34)&amp;G244&amp;CHAR(34)&amp;","&amp;CHAR(34)&amp;H244&amp;CHAR(34)&amp;","&amp;CHAR(34)&amp;I244&amp;CHAR(34)&amp;"]"&amp;",ylink:"&amp;CHAR(34)&amp;B246&amp;CHAR(34)&amp;"}"&amp;"],","")</f>
        <v/>
      </c>
    </row>
    <row r="245" spans="1:11" x14ac:dyDescent="0.3">
      <c r="A245" s="584"/>
      <c r="B245" s="585" t="s">
        <v>1573</v>
      </c>
      <c r="C245" s="586"/>
      <c r="D245" s="587"/>
      <c r="E245" s="67"/>
      <c r="F245" s="16" t="s">
        <v>1405</v>
      </c>
      <c r="G245" s="588"/>
      <c r="H245" s="588"/>
      <c r="I245" s="588"/>
      <c r="K245" s="22" t="str">
        <f>IF(A245&gt;0,"[{"&amp;"order:"&amp;CHAR(34)&amp;J245&amp;CHAR(34)&amp;",result:"&amp;CHAR(34)&amp;B246&amp;CHAR(34)&amp;",playerday:"&amp;CHAR(34)&amp;B255&amp;CHAR(34)&amp;",year:"&amp;CHAR(34)&amp;A245&amp;CHAR(34)&amp;", category:" &amp; CHAR(34) &amp;$A$1&amp;CHAR(34)&amp;",prow:["&amp;CHAR(34)&amp;F246&amp;CHAR(34)&amp;","&amp;CHAR(34)&amp;F254&amp;CHAR(34)&amp;","&amp;CHAR(34)&amp;F255&amp;CHAR(34)&amp;"], pcolumn: ["&amp;CHAR(34)&amp;G245&amp;CHAR(34)&amp;","&amp;CHAR(34)&amp;H245&amp;CHAR(34)&amp;","&amp;CHAR(34)&amp;I245&amp;CHAR(34)&amp;"]"&amp;",ylink:"&amp;CHAR(34)&amp;B254&amp;CHAR(34)&amp;"}"&amp;"],","")</f>
        <v/>
      </c>
    </row>
    <row r="246" spans="1:11" x14ac:dyDescent="0.3">
      <c r="A246" s="67"/>
      <c r="B246" s="32"/>
      <c r="C246" s="33"/>
      <c r="D246" s="32"/>
      <c r="E246" s="67"/>
      <c r="G246" s="11"/>
      <c r="H246" s="11"/>
      <c r="I246" s="11"/>
      <c r="K246" s="22" t="str">
        <f>IF(A246&gt;0,"[{"&amp;"order:"&amp;CHAR(34)&amp;J246&amp;CHAR(34)&amp;",result:"&amp;CHAR(34)&amp;B254&amp;CHAR(34)&amp;",playerday:"&amp;CHAR(34)&amp;B256&amp;CHAR(34)&amp;",year:"&amp;CHAR(34)&amp;A246&amp;CHAR(34)&amp;", category:" &amp; CHAR(34) &amp;$A$1&amp;CHAR(34)&amp;",prow:["&amp;CHAR(34)&amp;F254&amp;CHAR(34)&amp;","&amp;CHAR(34)&amp;F255&amp;CHAR(34)&amp;","&amp;CHAR(34)&amp;F256&amp;CHAR(34)&amp;"], pcolumn: ["&amp;CHAR(34)&amp;G246&amp;CHAR(34)&amp;","&amp;CHAR(34)&amp;H246&amp;CHAR(34)&amp;","&amp;CHAR(34)&amp;I246&amp;CHAR(34)&amp;"]"&amp;",ylink:"&amp;CHAR(34)&amp;B255&amp;CHAR(34)&amp;"}"&amp;"],","")</f>
        <v/>
      </c>
    </row>
    <row r="247" spans="1:11" x14ac:dyDescent="0.3">
      <c r="A247" s="67"/>
      <c r="B247" s="32"/>
      <c r="C247" s="33"/>
      <c r="D247" s="32"/>
      <c r="E247" s="67"/>
      <c r="G247" s="11"/>
      <c r="H247" s="11"/>
      <c r="I247" s="11"/>
      <c r="K247" s="22"/>
    </row>
    <row r="248" spans="1:11" x14ac:dyDescent="0.3">
      <c r="K248" s="22" t="str">
        <f t="shared" si="8"/>
        <v/>
      </c>
    </row>
    <row r="249" spans="1:11" s="390" customFormat="1" x14ac:dyDescent="0.3">
      <c r="A249" s="461"/>
      <c r="C249" s="392"/>
      <c r="J249" s="12"/>
      <c r="K249" s="393" t="str">
        <f t="shared" si="8"/>
        <v/>
      </c>
    </row>
    <row r="250" spans="1:11" x14ac:dyDescent="0.3">
      <c r="A250" s="257" t="s">
        <v>233</v>
      </c>
      <c r="B250" s="258" t="s">
        <v>11</v>
      </c>
      <c r="C250" s="259" t="s">
        <v>83</v>
      </c>
      <c r="D250" s="260" t="s">
        <v>727</v>
      </c>
      <c r="E250" s="67"/>
      <c r="G250" s="14" t="s">
        <v>11</v>
      </c>
      <c r="H250" s="14" t="s">
        <v>59</v>
      </c>
      <c r="I250" s="14" t="s">
        <v>44</v>
      </c>
      <c r="J250" s="12">
        <v>293</v>
      </c>
      <c r="K250" s="22" t="str">
        <f t="shared" si="8"/>
        <v>[{order:"293",result:"Milan 1-0 Bologna",playerday:"Mario Balotelli",year:"2014", category:"SerieA",prow:["Liverpool","ITA","DL"], pcolumn: ["Milan","Man City","Inter"],ylink:"https://youtu.be/ITTeMuRYLk4?si=jJyLZGpWugBBmzdY&amp;t=118"}],</v>
      </c>
    </row>
    <row r="251" spans="1:11" x14ac:dyDescent="0.3">
      <c r="A251" s="261"/>
      <c r="B251" s="262" t="str">
        <f>_xlfn.CONCAT(B250," ",C250," ",D250,)</f>
        <v>Milan 1-0 Bologna</v>
      </c>
      <c r="C251" s="263"/>
      <c r="D251" s="264"/>
      <c r="E251" s="67"/>
      <c r="F251" s="16" t="s">
        <v>9</v>
      </c>
      <c r="G251" s="208"/>
      <c r="H251" s="208"/>
      <c r="I251" s="208"/>
      <c r="K251" s="22" t="str">
        <f t="shared" si="8"/>
        <v/>
      </c>
    </row>
    <row r="252" spans="1:11" x14ac:dyDescent="0.3">
      <c r="A252" s="261"/>
      <c r="B252" s="262" t="s">
        <v>726</v>
      </c>
      <c r="C252" s="263"/>
      <c r="D252" s="264"/>
      <c r="E252" s="67"/>
      <c r="F252" s="16" t="s">
        <v>77</v>
      </c>
      <c r="G252" s="208"/>
      <c r="H252" s="208"/>
      <c r="I252" s="208"/>
      <c r="K252" s="22" t="str">
        <f t="shared" si="8"/>
        <v/>
      </c>
    </row>
    <row r="253" spans="1:11" x14ac:dyDescent="0.3">
      <c r="A253" s="265"/>
      <c r="B253" s="266" t="s">
        <v>1139</v>
      </c>
      <c r="C253" s="267"/>
      <c r="D253" s="268"/>
      <c r="E253" s="67"/>
      <c r="F253" s="16" t="s">
        <v>47</v>
      </c>
      <c r="G253" s="208"/>
      <c r="H253" s="208"/>
      <c r="I253" s="208"/>
      <c r="K253" s="22" t="str">
        <f t="shared" si="8"/>
        <v/>
      </c>
    </row>
    <row r="254" spans="1:11" x14ac:dyDescent="0.3">
      <c r="A254" s="67"/>
      <c r="B254" s="32"/>
      <c r="C254" s="33"/>
      <c r="D254" s="32"/>
      <c r="E254" s="67"/>
      <c r="F254" s="22"/>
      <c r="G254" s="11"/>
      <c r="H254" s="11"/>
      <c r="I254" s="11"/>
      <c r="K254" s="22" t="str">
        <f t="shared" si="8"/>
        <v/>
      </c>
    </row>
    <row r="255" spans="1:11" x14ac:dyDescent="0.3">
      <c r="A255" s="67"/>
      <c r="B255" s="32"/>
      <c r="C255" s="33"/>
      <c r="D255" s="32"/>
      <c r="E255" s="67"/>
      <c r="F255" s="22"/>
      <c r="G255" s="11"/>
      <c r="H255" s="11"/>
      <c r="I255" s="11"/>
      <c r="K255" s="22" t="str">
        <f t="shared" si="8"/>
        <v/>
      </c>
    </row>
    <row r="256" spans="1:11" x14ac:dyDescent="0.3">
      <c r="A256" s="257" t="s">
        <v>233</v>
      </c>
      <c r="B256" s="258" t="s">
        <v>344</v>
      </c>
      <c r="C256" s="259" t="s">
        <v>155</v>
      </c>
      <c r="D256" s="260" t="s">
        <v>135</v>
      </c>
      <c r="E256" s="67"/>
      <c r="G256" s="14" t="s">
        <v>344</v>
      </c>
      <c r="H256" s="14" t="s">
        <v>135</v>
      </c>
      <c r="I256" s="14" t="s">
        <v>63</v>
      </c>
      <c r="J256" s="12">
        <v>136</v>
      </c>
      <c r="K256" s="22" t="str">
        <f t="shared" si="8"/>
        <v>[{order:"136",result:"Fiorentina 1-3 Napoli",playerday:"Lorenzo Insigne",year:"2014", category:"SerieA",prow:["DL","DF","ITA"], pcolumn: ["Fiorentina","Napoli","Played WC 2014"],ylink:"https://www.youtube.com/watch?v=u5L8PonZLD0"}],</v>
      </c>
    </row>
    <row r="257" spans="1:14" x14ac:dyDescent="0.3">
      <c r="A257" s="261"/>
      <c r="B257" s="262" t="str">
        <f>_xlfn.CONCAT(B256," ",C256," ",D256,)</f>
        <v>Fiorentina 1-3 Napoli</v>
      </c>
      <c r="C257" s="263"/>
      <c r="D257" s="264"/>
      <c r="E257" s="67"/>
      <c r="F257" s="16" t="s">
        <v>47</v>
      </c>
      <c r="G257" s="208"/>
      <c r="H257" s="208"/>
      <c r="I257" s="208"/>
      <c r="K257" s="22" t="str">
        <f t="shared" si="8"/>
        <v/>
      </c>
    </row>
    <row r="258" spans="1:14" x14ac:dyDescent="0.3">
      <c r="A258" s="261"/>
      <c r="B258" s="262" t="s">
        <v>451</v>
      </c>
      <c r="C258" s="263"/>
      <c r="D258" s="264"/>
      <c r="E258" s="67"/>
      <c r="F258" s="16" t="s">
        <v>52</v>
      </c>
      <c r="G258" s="208"/>
      <c r="H258" s="208"/>
      <c r="I258" s="208"/>
      <c r="K258" s="22" t="str">
        <f t="shared" si="8"/>
        <v/>
      </c>
      <c r="N258" s="12" t="s">
        <v>452</v>
      </c>
    </row>
    <row r="259" spans="1:14" x14ac:dyDescent="0.3">
      <c r="A259" s="265"/>
      <c r="B259" s="266" t="s">
        <v>1138</v>
      </c>
      <c r="C259" s="267"/>
      <c r="D259" s="268"/>
      <c r="E259" s="67"/>
      <c r="F259" s="16" t="s">
        <v>77</v>
      </c>
      <c r="G259" s="208"/>
      <c r="H259" s="208"/>
      <c r="I259" s="208"/>
      <c r="K259" s="22" t="str">
        <f>IF(A259&gt;0,"[{"&amp;"order:"&amp;CHAR(34)&amp;J259&amp;CHAR(34)&amp;",result:"&amp;CHAR(34)&amp;B260&amp;CHAR(34)&amp;",playerday:"&amp;CHAR(34)&amp;B270&amp;CHAR(34)&amp;",year:"&amp;CHAR(34)&amp;A259&amp;CHAR(34)&amp;", category:" &amp; CHAR(34) &amp;$A$1&amp;CHAR(34)&amp;",prow:["&amp;CHAR(34)&amp;F260&amp;CHAR(34)&amp;","&amp;CHAR(34)&amp;F261&amp;CHAR(34)&amp;","&amp;CHAR(34)&amp;F270&amp;CHAR(34)&amp;"], pcolumn: ["&amp;CHAR(34)&amp;G259&amp;CHAR(34)&amp;","&amp;CHAR(34)&amp;H259&amp;CHAR(34)&amp;","&amp;CHAR(34)&amp;I259&amp;CHAR(34)&amp;"]"&amp;",ylink:"&amp;CHAR(34)&amp;B261&amp;CHAR(34)&amp;"}"&amp;"],","")</f>
        <v/>
      </c>
    </row>
    <row r="260" spans="1:14" x14ac:dyDescent="0.3">
      <c r="K260" s="22" t="str">
        <f>IF(A260&gt;0,"[{"&amp;"order:"&amp;CHAR(34)&amp;J260&amp;CHAR(34)&amp;",result:"&amp;CHAR(34)&amp;B261&amp;CHAR(34)&amp;",playerday:"&amp;CHAR(34)&amp;B271&amp;CHAR(34)&amp;",year:"&amp;CHAR(34)&amp;A260&amp;CHAR(34)&amp;", category:" &amp; CHAR(34) &amp;$A$1&amp;CHAR(34)&amp;",prow:["&amp;CHAR(34)&amp;F261&amp;CHAR(34)&amp;","&amp;CHAR(34)&amp;F270&amp;CHAR(34)&amp;","&amp;CHAR(34)&amp;F271&amp;CHAR(34)&amp;"], pcolumn: ["&amp;CHAR(34)&amp;G260&amp;CHAR(34)&amp;","&amp;CHAR(34)&amp;H260&amp;CHAR(34)&amp;","&amp;CHAR(34)&amp;I260&amp;CHAR(34)&amp;"]"&amp;",ylink:"&amp;CHAR(34)&amp;B270&amp;CHAR(34)&amp;"}"&amp;"],","")</f>
        <v/>
      </c>
    </row>
    <row r="261" spans="1:14" x14ac:dyDescent="0.3">
      <c r="K261" s="22" t="str">
        <f>IF(A261&gt;0,"[{"&amp;"order:"&amp;CHAR(34)&amp;J261&amp;CHAR(34)&amp;",result:"&amp;CHAR(34)&amp;B270&amp;CHAR(34)&amp;",playerday:"&amp;CHAR(34)&amp;B272&amp;CHAR(34)&amp;",year:"&amp;CHAR(34)&amp;A261&amp;CHAR(34)&amp;", category:" &amp; CHAR(34) &amp;$A$1&amp;CHAR(34)&amp;",prow:["&amp;CHAR(34)&amp;F270&amp;CHAR(34)&amp;","&amp;CHAR(34)&amp;F271&amp;CHAR(34)&amp;","&amp;CHAR(34)&amp;F272&amp;CHAR(34)&amp;"], pcolumn: ["&amp;CHAR(34)&amp;G261&amp;CHAR(34)&amp;","&amp;CHAR(34)&amp;H261&amp;CHAR(34)&amp;","&amp;CHAR(34)&amp;I261&amp;CHAR(34)&amp;"]"&amp;",ylink:"&amp;CHAR(34)&amp;B271&amp;CHAR(34)&amp;"}"&amp;"],","")</f>
        <v/>
      </c>
    </row>
    <row r="262" spans="1:14" x14ac:dyDescent="0.3">
      <c r="A262" s="257" t="s">
        <v>233</v>
      </c>
      <c r="B262" s="258" t="s">
        <v>28</v>
      </c>
      <c r="C262" s="259" t="s">
        <v>120</v>
      </c>
      <c r="D262" s="260" t="s">
        <v>344</v>
      </c>
      <c r="E262" s="67"/>
      <c r="G262" s="14" t="s">
        <v>27</v>
      </c>
      <c r="H262" s="14" t="s">
        <v>344</v>
      </c>
      <c r="I262" s="14" t="s">
        <v>113</v>
      </c>
      <c r="J262" s="12">
        <v>409</v>
      </c>
      <c r="K262" s="22" t="str">
        <f t="shared" ref="K262:K264" si="10">IF(A262&gt;0,"[{"&amp;"order:"&amp;CHAR(34)&amp;J262&amp;CHAR(34)&amp;",result:"&amp;CHAR(34)&amp;B263&amp;CHAR(34)&amp;",playerday:"&amp;CHAR(34)&amp;B265&amp;CHAR(34)&amp;",year:"&amp;CHAR(34)&amp;A262&amp;CHAR(34)&amp;", category:" &amp; CHAR(34) &amp;$A$1&amp;CHAR(34)&amp;",prow:["&amp;CHAR(34)&amp;F263&amp;CHAR(34)&amp;","&amp;CHAR(34)&amp;F264&amp;CHAR(34)&amp;","&amp;CHAR(34)&amp;F265&amp;CHAR(34)&amp;"], pcolumn: ["&amp;CHAR(34)&amp;G262&amp;CHAR(34)&amp;","&amp;CHAR(34)&amp;H262&amp;CHAR(34)&amp;","&amp;CHAR(34)&amp;I262&amp;CHAR(34)&amp;"]"&amp;",ylink:"&amp;CHAR(34)&amp;B264&amp;CHAR(34)&amp;"}"&amp;"],","")</f>
        <v>[{order:"409",result:"Parma 2-2 Fiorentina",playerday:"Matías Fernández",year:"2014", category:"SerieA",prow:["namehas_M","CC","it1015"], pcolumn: ["Villarreal","Fiorentina","CHI"],ylink:"https://www.youtube.com/watch?v=3IfRd8uYBgA"}],</v>
      </c>
    </row>
    <row r="263" spans="1:14" x14ac:dyDescent="0.3">
      <c r="A263" s="261"/>
      <c r="B263" s="262" t="str">
        <f>_xlfn.CONCAT(B262," ",C262," ",D262,)</f>
        <v>Parma 2-2 Fiorentina</v>
      </c>
      <c r="C263" s="263"/>
      <c r="D263" s="264"/>
      <c r="E263" s="67"/>
      <c r="F263" s="16" t="s">
        <v>1360</v>
      </c>
      <c r="G263" s="208"/>
      <c r="H263" s="208"/>
      <c r="I263" s="208"/>
      <c r="K263" s="22" t="str">
        <f t="shared" si="10"/>
        <v/>
      </c>
    </row>
    <row r="264" spans="1:14" x14ac:dyDescent="0.3">
      <c r="A264" s="261"/>
      <c r="B264" s="262" t="s">
        <v>1506</v>
      </c>
      <c r="C264" s="263"/>
      <c r="D264" s="264"/>
      <c r="E264" s="67"/>
      <c r="F264" s="16" t="s">
        <v>33</v>
      </c>
      <c r="G264" s="208"/>
      <c r="H264" s="208"/>
      <c r="I264" s="208"/>
      <c r="K264" s="22" t="str">
        <f t="shared" si="10"/>
        <v/>
      </c>
    </row>
    <row r="265" spans="1:14" x14ac:dyDescent="0.3">
      <c r="A265" s="265"/>
      <c r="B265" s="266" t="s">
        <v>1336</v>
      </c>
      <c r="C265" s="267"/>
      <c r="D265" s="268"/>
      <c r="E265" s="67"/>
      <c r="F265" s="16" t="s">
        <v>1335</v>
      </c>
      <c r="G265" s="208"/>
      <c r="H265" s="208"/>
      <c r="I265" s="208"/>
      <c r="K265" s="22" t="str">
        <f>IF(A265&gt;0,"[{"&amp;"order:"&amp;CHAR(34)&amp;J265&amp;CHAR(34)&amp;",result:"&amp;CHAR(34)&amp;B266&amp;CHAR(34)&amp;",playerday:"&amp;CHAR(34)&amp;B276&amp;CHAR(34)&amp;",year:"&amp;CHAR(34)&amp;A265&amp;CHAR(34)&amp;", category:" &amp; CHAR(34) &amp;$A$1&amp;CHAR(34)&amp;",prow:["&amp;CHAR(34)&amp;F266&amp;CHAR(34)&amp;","&amp;CHAR(34)&amp;F267&amp;CHAR(34)&amp;","&amp;CHAR(34)&amp;F276&amp;CHAR(34)&amp;"], pcolumn: ["&amp;CHAR(34)&amp;G265&amp;CHAR(34)&amp;","&amp;CHAR(34)&amp;H265&amp;CHAR(34)&amp;","&amp;CHAR(34)&amp;I265&amp;CHAR(34)&amp;"]"&amp;",ylink:"&amp;CHAR(34)&amp;B267&amp;CHAR(34)&amp;"}"&amp;"],","")</f>
        <v/>
      </c>
    </row>
    <row r="266" spans="1:14" x14ac:dyDescent="0.3">
      <c r="K266" s="22" t="str">
        <f>IF(A266&gt;0,"[{"&amp;"order:"&amp;CHAR(34)&amp;J266&amp;CHAR(34)&amp;",result:"&amp;CHAR(34)&amp;B267&amp;CHAR(34)&amp;",playerday:"&amp;CHAR(34)&amp;B277&amp;CHAR(34)&amp;",year:"&amp;CHAR(34)&amp;A266&amp;CHAR(34)&amp;", category:" &amp; CHAR(34) &amp;$A$1&amp;CHAR(34)&amp;",prow:["&amp;CHAR(34)&amp;F267&amp;CHAR(34)&amp;","&amp;CHAR(34)&amp;F276&amp;CHAR(34)&amp;","&amp;CHAR(34)&amp;F277&amp;CHAR(34)&amp;"], pcolumn: ["&amp;CHAR(34)&amp;G266&amp;CHAR(34)&amp;","&amp;CHAR(34)&amp;H266&amp;CHAR(34)&amp;","&amp;CHAR(34)&amp;I266&amp;CHAR(34)&amp;"]"&amp;",ylink:"&amp;CHAR(34)&amp;B276&amp;CHAR(34)&amp;"}"&amp;"],","")</f>
        <v/>
      </c>
    </row>
    <row r="267" spans="1:14" x14ac:dyDescent="0.3">
      <c r="K267" s="22"/>
    </row>
    <row r="268" spans="1:14" x14ac:dyDescent="0.3">
      <c r="K268" s="22"/>
    </row>
    <row r="269" spans="1:14" x14ac:dyDescent="0.3">
      <c r="K269" s="22"/>
    </row>
    <row r="270" spans="1:14" x14ac:dyDescent="0.3">
      <c r="K270" s="22" t="str">
        <f t="shared" si="8"/>
        <v/>
      </c>
    </row>
    <row r="271" spans="1:14" x14ac:dyDescent="0.3">
      <c r="K271" s="22" t="str">
        <f t="shared" si="8"/>
        <v/>
      </c>
    </row>
    <row r="272" spans="1:14" x14ac:dyDescent="0.3">
      <c r="K272" s="22" t="str">
        <f t="shared" si="8"/>
        <v/>
      </c>
    </row>
    <row r="273" spans="1:11" x14ac:dyDescent="0.3">
      <c r="K273" s="22" t="str">
        <f t="shared" si="8"/>
        <v/>
      </c>
    </row>
    <row r="274" spans="1:11" s="390" customFormat="1" x14ac:dyDescent="0.3">
      <c r="A274" s="461"/>
      <c r="C274" s="392"/>
      <c r="J274" s="12"/>
      <c r="K274" s="393" t="str">
        <f t="shared" si="8"/>
        <v/>
      </c>
    </row>
    <row r="275" spans="1:11" x14ac:dyDescent="0.3">
      <c r="A275" s="286">
        <v>2015</v>
      </c>
      <c r="B275" s="287" t="s">
        <v>28</v>
      </c>
      <c r="C275" s="288" t="s">
        <v>408</v>
      </c>
      <c r="D275" s="289" t="s">
        <v>11</v>
      </c>
      <c r="E275" s="67"/>
      <c r="G275" s="14" t="s">
        <v>28</v>
      </c>
      <c r="H275" s="14" t="s">
        <v>11</v>
      </c>
      <c r="I275" s="14" t="s">
        <v>36</v>
      </c>
      <c r="J275" s="12">
        <v>286</v>
      </c>
      <c r="K275" s="22" t="str">
        <f t="shared" si="8"/>
        <v>[{order:"286",result:"Parma 4-5 Milan",playerday:"Jérémy Ménez",year:"2015", category:"SerieA",prow:["DL","CC","SerieAWin"], pcolumn: ["Parma","Milan","FRA"],ylink:"https://youtu.be/Gn18wd7yNZc?si=_mMHYYO4Y4P3V7Qb&amp;t=201"}],</v>
      </c>
    </row>
    <row r="276" spans="1:11" x14ac:dyDescent="0.3">
      <c r="A276" s="290"/>
      <c r="B276" s="103" t="str">
        <f>_xlfn.CONCAT(B275," ",C275," ",D275,)</f>
        <v>Parma 4-5 Milan</v>
      </c>
      <c r="C276" s="104"/>
      <c r="D276" s="291"/>
      <c r="E276" s="67"/>
      <c r="F276" s="16" t="s">
        <v>47</v>
      </c>
      <c r="G276" s="113"/>
      <c r="H276" s="113"/>
      <c r="I276" s="113"/>
      <c r="K276" s="22" t="str">
        <f t="shared" si="8"/>
        <v/>
      </c>
    </row>
    <row r="277" spans="1:11" x14ac:dyDescent="0.3">
      <c r="A277" s="290"/>
      <c r="B277" s="103" t="s">
        <v>577</v>
      </c>
      <c r="C277" s="104"/>
      <c r="D277" s="291"/>
      <c r="E277" s="67"/>
      <c r="F277" s="16" t="s">
        <v>33</v>
      </c>
      <c r="G277" s="113"/>
      <c r="H277" s="113"/>
      <c r="I277" s="113"/>
      <c r="K277" s="22" t="str">
        <f t="shared" si="8"/>
        <v/>
      </c>
    </row>
    <row r="278" spans="1:11" x14ac:dyDescent="0.3">
      <c r="A278" s="292"/>
      <c r="B278" s="293" t="s">
        <v>1115</v>
      </c>
      <c r="C278" s="294"/>
      <c r="D278" s="295"/>
      <c r="E278" s="67"/>
      <c r="F278" s="16" t="s">
        <v>56</v>
      </c>
      <c r="G278" s="113"/>
      <c r="H278" s="113"/>
      <c r="I278" s="113"/>
      <c r="K278" s="22" t="str">
        <f>IF(A278&gt;0,"[{"&amp;"order:"&amp;CHAR(34)&amp;J278&amp;CHAR(34)&amp;",result:"&amp;CHAR(34)&amp;B279&amp;CHAR(34)&amp;",playerday:"&amp;CHAR(34)&amp;B328&amp;CHAR(34)&amp;",year:"&amp;CHAR(34)&amp;A278&amp;CHAR(34)&amp;", category:" &amp; CHAR(34) &amp;$A$1&amp;CHAR(34)&amp;",prow:["&amp;CHAR(34)&amp;F279&amp;CHAR(34)&amp;","&amp;CHAR(34)&amp;F280&amp;CHAR(34)&amp;","&amp;CHAR(34)&amp;F328&amp;CHAR(34)&amp;"], pcolumn: ["&amp;CHAR(34)&amp;G278&amp;CHAR(34)&amp;","&amp;CHAR(34)&amp;H278&amp;CHAR(34)&amp;","&amp;CHAR(34)&amp;I278&amp;CHAR(34)&amp;"]"&amp;",ylink:"&amp;CHAR(34)&amp;B280&amp;CHAR(34)&amp;"}"&amp;"],","")</f>
        <v/>
      </c>
    </row>
    <row r="279" spans="1:11" x14ac:dyDescent="0.3">
      <c r="K279" s="22" t="str">
        <f>IF(A279&gt;0,"[{"&amp;"order:"&amp;CHAR(34)&amp;J279&amp;CHAR(34)&amp;",result:"&amp;CHAR(34)&amp;B280&amp;CHAR(34)&amp;",playerday:"&amp;CHAR(34)&amp;B329&amp;CHAR(34)&amp;",year:"&amp;CHAR(34)&amp;A279&amp;CHAR(34)&amp;", category:" &amp; CHAR(34) &amp;$A$1&amp;CHAR(34)&amp;",prow:["&amp;CHAR(34)&amp;F280&amp;CHAR(34)&amp;","&amp;CHAR(34)&amp;F328&amp;CHAR(34)&amp;","&amp;CHAR(34)&amp;F329&amp;CHAR(34)&amp;"], pcolumn: ["&amp;CHAR(34)&amp;G279&amp;CHAR(34)&amp;","&amp;CHAR(34)&amp;H279&amp;CHAR(34)&amp;","&amp;CHAR(34)&amp;I279&amp;CHAR(34)&amp;"]"&amp;",ylink:"&amp;CHAR(34)&amp;B328&amp;CHAR(34)&amp;"}"&amp;"],","")</f>
        <v/>
      </c>
    </row>
    <row r="280" spans="1:11" x14ac:dyDescent="0.3">
      <c r="K280" s="22" t="str">
        <f>IF(A280&gt;0,"[{"&amp;"order:"&amp;CHAR(34)&amp;J280&amp;CHAR(34)&amp;",result:"&amp;CHAR(34)&amp;B328&amp;CHAR(34)&amp;",playerday:"&amp;CHAR(34)&amp;B330&amp;CHAR(34)&amp;",year:"&amp;CHAR(34)&amp;A280&amp;CHAR(34)&amp;", category:" &amp; CHAR(34) &amp;$A$1&amp;CHAR(34)&amp;",prow:["&amp;CHAR(34)&amp;F328&amp;CHAR(34)&amp;","&amp;CHAR(34)&amp;F329&amp;CHAR(34)&amp;","&amp;CHAR(34)&amp;F330&amp;CHAR(34)&amp;"], pcolumn: ["&amp;CHAR(34)&amp;G280&amp;CHAR(34)&amp;","&amp;CHAR(34)&amp;H280&amp;CHAR(34)&amp;","&amp;CHAR(34)&amp;I280&amp;CHAR(34)&amp;"]"&amp;",ylink:"&amp;CHAR(34)&amp;B329&amp;CHAR(34)&amp;"}"&amp;"],","")</f>
        <v/>
      </c>
    </row>
    <row r="281" spans="1:11" x14ac:dyDescent="0.3">
      <c r="K281" s="22"/>
    </row>
    <row r="282" spans="1:11" x14ac:dyDescent="0.3">
      <c r="K282" s="22"/>
    </row>
    <row r="283" spans="1:11" x14ac:dyDescent="0.3">
      <c r="K283" s="22"/>
    </row>
    <row r="284" spans="1:11" x14ac:dyDescent="0.3">
      <c r="A284" s="496">
        <v>2016</v>
      </c>
      <c r="B284" s="497" t="s">
        <v>1455</v>
      </c>
      <c r="C284" s="498" t="s">
        <v>116</v>
      </c>
      <c r="D284" s="499" t="s">
        <v>74</v>
      </c>
      <c r="E284" s="67"/>
      <c r="G284" s="16" t="s">
        <v>1430</v>
      </c>
      <c r="H284" s="16" t="s">
        <v>20</v>
      </c>
      <c r="I284" s="16" t="s">
        <v>112</v>
      </c>
      <c r="J284" s="12">
        <v>442</v>
      </c>
      <c r="K284" s="22" t="str">
        <f t="shared" ref="K284:K289" si="11">IF(A284&gt;0,"[{"&amp;"order:"&amp;CHAR(34)&amp;J284&amp;CHAR(34)&amp;",result:"&amp;CHAR(34)&amp;B285&amp;CHAR(34)&amp;",playerday:"&amp;CHAR(34)&amp;B287&amp;CHAR(34)&amp;",year:"&amp;CHAR(34)&amp;A284&amp;CHAR(34)&amp;", category:" &amp; CHAR(34) &amp;$A$1&amp;CHAR(34)&amp;",prow:["&amp;CHAR(34)&amp;F285&amp;CHAR(34)&amp;","&amp;CHAR(34)&amp;F286&amp;CHAR(34)&amp;","&amp;CHAR(34)&amp;F287&amp;CHAR(34)&amp;"], pcolumn: ["&amp;CHAR(34)&amp;G284&amp;CHAR(34)&amp;","&amp;CHAR(34)&amp;H284&amp;CHAR(34)&amp;","&amp;CHAR(34)&amp;I284&amp;CHAR(34)&amp;"]"&amp;",ylink:"&amp;CHAR(34)&amp;B286&amp;CHAR(34)&amp;"}"&amp;"],","")</f>
        <v>[{order:"442",result:"Udinese 1-2 Roma",playerday:"Alessandro Florenzi",year:"2016", category:"SerieA",prow:["DF","Roma","Milan"], pcolumn: ["it1520","Valencia","ParisSG"],ylink:"https://www.youtube.com/watch?v=52uwkum0Eco"}],</v>
      </c>
    </row>
    <row r="285" spans="1:11" x14ac:dyDescent="0.3">
      <c r="A285" s="500"/>
      <c r="B285" s="501" t="str">
        <f>_xlfn.CONCAT(B284," ",C284," ",D284)</f>
        <v>Udinese 1-2 Roma</v>
      </c>
      <c r="C285" s="502"/>
      <c r="D285" s="503"/>
      <c r="E285" s="67"/>
      <c r="F285" s="16" t="s">
        <v>52</v>
      </c>
      <c r="G285" s="508"/>
      <c r="H285" s="508"/>
      <c r="I285" s="508"/>
      <c r="K285" s="22" t="str">
        <f t="shared" si="11"/>
        <v/>
      </c>
    </row>
    <row r="286" spans="1:11" x14ac:dyDescent="0.3">
      <c r="A286" s="500"/>
      <c r="B286" s="501" t="s">
        <v>1456</v>
      </c>
      <c r="C286" s="502"/>
      <c r="D286" s="503"/>
      <c r="E286" s="67"/>
      <c r="F286" s="16" t="s">
        <v>74</v>
      </c>
      <c r="G286" s="508"/>
      <c r="H286" s="508"/>
      <c r="I286" s="508"/>
      <c r="K286" s="22" t="str">
        <f t="shared" si="11"/>
        <v/>
      </c>
    </row>
    <row r="287" spans="1:11" x14ac:dyDescent="0.3">
      <c r="A287" s="504"/>
      <c r="B287" s="505" t="s">
        <v>1275</v>
      </c>
      <c r="C287" s="506"/>
      <c r="D287" s="507"/>
      <c r="E287" s="67"/>
      <c r="F287" s="16" t="s">
        <v>11</v>
      </c>
      <c r="G287" s="508"/>
      <c r="H287" s="508"/>
      <c r="I287" s="508"/>
      <c r="K287" s="22" t="str">
        <f t="shared" si="11"/>
        <v/>
      </c>
    </row>
    <row r="288" spans="1:11" x14ac:dyDescent="0.3">
      <c r="A288" s="67"/>
      <c r="B288" s="32"/>
      <c r="C288" s="33"/>
      <c r="D288" s="32"/>
      <c r="E288" s="67"/>
      <c r="G288" s="11"/>
      <c r="H288" s="11"/>
      <c r="I288" s="11"/>
      <c r="K288" s="22" t="str">
        <f t="shared" si="11"/>
        <v/>
      </c>
    </row>
    <row r="289" spans="1:11" x14ac:dyDescent="0.3">
      <c r="A289" s="67"/>
      <c r="B289" s="32"/>
      <c r="C289" s="33"/>
      <c r="D289" s="32"/>
      <c r="E289" s="67"/>
      <c r="G289" s="11"/>
      <c r="H289" s="11"/>
      <c r="I289" s="11"/>
      <c r="K289" s="22" t="str">
        <f t="shared" si="11"/>
        <v/>
      </c>
    </row>
    <row r="290" spans="1:11" x14ac:dyDescent="0.3">
      <c r="K290" s="22"/>
    </row>
    <row r="291" spans="1:11" x14ac:dyDescent="0.3">
      <c r="K291" s="22"/>
    </row>
    <row r="292" spans="1:11" x14ac:dyDescent="0.3">
      <c r="K292" s="22"/>
    </row>
    <row r="293" spans="1:11" x14ac:dyDescent="0.3">
      <c r="K293" s="22"/>
    </row>
    <row r="294" spans="1:11" x14ac:dyDescent="0.3">
      <c r="K294" s="22"/>
    </row>
    <row r="295" spans="1:11" x14ac:dyDescent="0.3">
      <c r="K295" s="22"/>
    </row>
    <row r="296" spans="1:11" x14ac:dyDescent="0.3">
      <c r="K296" s="22"/>
    </row>
    <row r="297" spans="1:11" x14ac:dyDescent="0.3">
      <c r="K297" s="22"/>
    </row>
    <row r="298" spans="1:11" x14ac:dyDescent="0.3">
      <c r="K298" s="22"/>
    </row>
    <row r="299" spans="1:11" x14ac:dyDescent="0.3">
      <c r="K299" s="22"/>
    </row>
    <row r="300" spans="1:11" x14ac:dyDescent="0.3">
      <c r="K300" s="22"/>
    </row>
    <row r="301" spans="1:11" x14ac:dyDescent="0.3">
      <c r="K301" s="22"/>
    </row>
    <row r="302" spans="1:11" x14ac:dyDescent="0.3">
      <c r="K302" s="22"/>
    </row>
    <row r="303" spans="1:11" x14ac:dyDescent="0.3">
      <c r="K303" s="22"/>
    </row>
    <row r="304" spans="1:11" x14ac:dyDescent="0.3">
      <c r="K304" s="22"/>
    </row>
    <row r="305" spans="1:11" x14ac:dyDescent="0.3">
      <c r="K305" s="22"/>
    </row>
    <row r="306" spans="1:11" x14ac:dyDescent="0.3">
      <c r="A306" s="232">
        <v>2017</v>
      </c>
      <c r="B306" s="233" t="s">
        <v>44</v>
      </c>
      <c r="C306" s="234" t="s">
        <v>155</v>
      </c>
      <c r="D306" s="235" t="s">
        <v>74</v>
      </c>
      <c r="E306" s="67"/>
      <c r="G306" s="14" t="s">
        <v>74</v>
      </c>
      <c r="H306" s="14" t="s">
        <v>1430</v>
      </c>
      <c r="I306" s="14" t="s">
        <v>56</v>
      </c>
      <c r="J306" s="12">
        <v>473</v>
      </c>
      <c r="K306" s="22" t="str">
        <f t="shared" ref="K306:K311" si="12">IF(A306&gt;0,"[{"&amp;"order:"&amp;CHAR(34)&amp;J306&amp;CHAR(34)&amp;",result:"&amp;CHAR(34)&amp;B307&amp;CHAR(34)&amp;",playerday:"&amp;CHAR(34)&amp;B309&amp;CHAR(34)&amp;",year:"&amp;CHAR(34)&amp;A306&amp;CHAR(34)&amp;", category:" &amp; CHAR(34) &amp;$A$1&amp;CHAR(34)&amp;",prow:["&amp;CHAR(34)&amp;F307&amp;CHAR(34)&amp;","&amp;CHAR(34)&amp;F308&amp;CHAR(34)&amp;","&amp;CHAR(34)&amp;F309&amp;CHAR(34)&amp;"], pcolumn: ["&amp;CHAR(34)&amp;G306&amp;CHAR(34)&amp;","&amp;CHAR(34)&amp;H306&amp;CHAR(34)&amp;","&amp;CHAR(34)&amp;I306&amp;CHAR(34)&amp;"]"&amp;",ylink:"&amp;CHAR(34)&amp;B308&amp;CHAR(34)&amp;"}"&amp;"],","")</f>
        <v>[{order:"473",result:"Inter 1-3 Roma",playerday:"Radja Nainggolan",year:"2017", category:"SerieA",prow:["Inter","BEL","CC"], pcolumn: ["Roma","it1520","SerieAWin"],ylink:"https://youtu.be/DRAyEzsQ_d8?si=35b46f3NzlpzrL6d&amp;t=67"}],</v>
      </c>
    </row>
    <row r="307" spans="1:11" x14ac:dyDescent="0.3">
      <c r="A307" s="236"/>
      <c r="B307" s="237" t="str">
        <f>_xlfn.CONCAT(B306," ",C306," ",D306,)</f>
        <v>Inter 1-3 Roma</v>
      </c>
      <c r="C307" s="238"/>
      <c r="D307" s="239"/>
      <c r="F307" s="14" t="s">
        <v>44</v>
      </c>
      <c r="G307" s="231"/>
      <c r="H307" s="231"/>
      <c r="I307" s="231"/>
      <c r="K307" s="22" t="str">
        <f t="shared" si="12"/>
        <v/>
      </c>
    </row>
    <row r="308" spans="1:11" x14ac:dyDescent="0.3">
      <c r="A308" s="236"/>
      <c r="B308" s="240" t="s">
        <v>1534</v>
      </c>
      <c r="C308" s="238"/>
      <c r="D308" s="239"/>
      <c r="F308" s="16" t="s">
        <v>76</v>
      </c>
      <c r="G308" s="231"/>
      <c r="H308" s="231"/>
      <c r="I308" s="231"/>
      <c r="K308" s="22" t="str">
        <f t="shared" si="12"/>
        <v/>
      </c>
    </row>
    <row r="309" spans="1:11" x14ac:dyDescent="0.3">
      <c r="A309" s="241"/>
      <c r="B309" s="242" t="s">
        <v>1533</v>
      </c>
      <c r="C309" s="243"/>
      <c r="D309" s="244"/>
      <c r="F309" s="16" t="s">
        <v>33</v>
      </c>
      <c r="G309" s="231"/>
      <c r="H309" s="231"/>
      <c r="I309" s="231"/>
      <c r="K309" s="22" t="str">
        <f t="shared" si="12"/>
        <v/>
      </c>
    </row>
    <row r="310" spans="1:11" x14ac:dyDescent="0.3">
      <c r="A310" s="67"/>
      <c r="B310" s="32"/>
      <c r="C310" s="33"/>
      <c r="D310" s="32"/>
      <c r="E310" s="67"/>
      <c r="G310" s="11"/>
      <c r="H310" s="11"/>
      <c r="I310" s="11"/>
      <c r="K310" s="22" t="str">
        <f t="shared" si="12"/>
        <v/>
      </c>
    </row>
    <row r="311" spans="1:11" x14ac:dyDescent="0.3">
      <c r="A311" s="67"/>
      <c r="B311" s="32"/>
      <c r="C311" s="33"/>
      <c r="D311" s="32"/>
      <c r="E311" s="67"/>
      <c r="G311" s="11"/>
      <c r="H311" s="11"/>
      <c r="I311" s="11"/>
      <c r="K311" s="22" t="str">
        <f t="shared" si="12"/>
        <v/>
      </c>
    </row>
    <row r="312" spans="1:11" x14ac:dyDescent="0.3">
      <c r="K312" s="22"/>
    </row>
    <row r="313" spans="1:11" x14ac:dyDescent="0.3">
      <c r="K313" s="22"/>
    </row>
    <row r="314" spans="1:11" x14ac:dyDescent="0.3">
      <c r="K314" s="22"/>
    </row>
    <row r="315" spans="1:11" x14ac:dyDescent="0.3">
      <c r="K315" s="22"/>
    </row>
    <row r="316" spans="1:11" x14ac:dyDescent="0.3">
      <c r="K316" s="22"/>
    </row>
    <row r="317" spans="1:11" x14ac:dyDescent="0.3">
      <c r="K317" s="22"/>
    </row>
    <row r="318" spans="1:11" x14ac:dyDescent="0.3">
      <c r="K318" s="22"/>
    </row>
    <row r="319" spans="1:11" x14ac:dyDescent="0.3">
      <c r="K319" s="22"/>
    </row>
    <row r="320" spans="1:11" x14ac:dyDescent="0.3">
      <c r="K320" s="22"/>
    </row>
    <row r="321" spans="1:11" x14ac:dyDescent="0.3">
      <c r="K321" s="22"/>
    </row>
    <row r="322" spans="1:11" x14ac:dyDescent="0.3">
      <c r="K322" s="22"/>
    </row>
    <row r="323" spans="1:11" x14ac:dyDescent="0.3">
      <c r="K323" s="22"/>
    </row>
    <row r="324" spans="1:11" x14ac:dyDescent="0.3">
      <c r="K324" s="22"/>
    </row>
    <row r="325" spans="1:11" x14ac:dyDescent="0.3">
      <c r="K325" s="22"/>
    </row>
    <row r="326" spans="1:11" x14ac:dyDescent="0.3">
      <c r="K326" s="22"/>
    </row>
    <row r="327" spans="1:11" x14ac:dyDescent="0.3">
      <c r="K327" s="22"/>
    </row>
    <row r="328" spans="1:11" x14ac:dyDescent="0.3">
      <c r="K328" s="22" t="str">
        <f t="shared" si="8"/>
        <v/>
      </c>
    </row>
    <row r="329" spans="1:11" s="390" customFormat="1" x14ac:dyDescent="0.3">
      <c r="A329" s="461"/>
      <c r="C329" s="392"/>
      <c r="J329" s="12"/>
      <c r="K329" s="22" t="str">
        <f t="shared" si="8"/>
        <v/>
      </c>
    </row>
    <row r="330" spans="1:11" x14ac:dyDescent="0.3">
      <c r="A330" s="125" t="s">
        <v>485</v>
      </c>
      <c r="B330" s="126" t="s">
        <v>463</v>
      </c>
      <c r="C330" s="127" t="s">
        <v>140</v>
      </c>
      <c r="D330" s="126" t="s">
        <v>135</v>
      </c>
      <c r="E330" s="67"/>
      <c r="G330" s="14" t="s">
        <v>1455</v>
      </c>
      <c r="H330" s="14" t="s">
        <v>4</v>
      </c>
      <c r="I330" s="14" t="s">
        <v>135</v>
      </c>
      <c r="J330" s="12">
        <v>465</v>
      </c>
      <c r="K330" s="22" t="str">
        <f t="shared" si="8"/>
        <v>[{order:"465",result:"Sampdoria 3-0 Napoli",playerday:"Fabio Quagliarella",year:"2018", category:"SerieA",prow:["DL","ITA","it1520"], pcolumn: ["Udinese","Juventus","Napoli"],ylink:"https://www.youtube.com/watch?v=7yyA5Fbn7m8"}],</v>
      </c>
    </row>
    <row r="331" spans="1:11" x14ac:dyDescent="0.3">
      <c r="A331" s="219"/>
      <c r="B331" s="220" t="str">
        <f>_xlfn.CONCAT(B330," ",C330," ",D330,)</f>
        <v>Sampdoria 3-0 Napoli</v>
      </c>
      <c r="C331" s="221"/>
      <c r="D331" s="222"/>
      <c r="E331" s="67"/>
      <c r="F331" s="16" t="s">
        <v>47</v>
      </c>
      <c r="G331" s="17"/>
      <c r="H331" s="17"/>
      <c r="I331" s="17"/>
      <c r="K331" s="22" t="str">
        <f t="shared" si="8"/>
        <v/>
      </c>
    </row>
    <row r="332" spans="1:11" x14ac:dyDescent="0.3">
      <c r="A332" s="223"/>
      <c r="B332" s="224" t="s">
        <v>705</v>
      </c>
      <c r="C332" s="225"/>
      <c r="D332" s="226"/>
      <c r="E332" s="67"/>
      <c r="F332" s="16" t="s">
        <v>77</v>
      </c>
      <c r="G332" s="17"/>
      <c r="H332" s="17"/>
      <c r="I332" s="17"/>
      <c r="K332" s="22" t="str">
        <f t="shared" si="8"/>
        <v/>
      </c>
    </row>
    <row r="333" spans="1:11" x14ac:dyDescent="0.3">
      <c r="A333" s="227"/>
      <c r="B333" s="230" t="s">
        <v>1078</v>
      </c>
      <c r="C333" s="228"/>
      <c r="D333" s="229"/>
      <c r="E333" s="67"/>
      <c r="F333" s="16" t="s">
        <v>1430</v>
      </c>
      <c r="G333" s="17"/>
      <c r="H333" s="17"/>
      <c r="I333" s="17"/>
      <c r="K333" s="22" t="str">
        <f t="shared" si="8"/>
        <v/>
      </c>
    </row>
    <row r="334" spans="1:11" x14ac:dyDescent="0.3">
      <c r="A334" s="67"/>
      <c r="B334" s="32"/>
      <c r="C334" s="33"/>
      <c r="D334" s="32"/>
      <c r="E334" s="67"/>
      <c r="F334" s="22"/>
      <c r="G334" s="67"/>
      <c r="H334" s="67"/>
      <c r="I334" s="67"/>
      <c r="K334" s="22" t="str">
        <f t="shared" si="8"/>
        <v/>
      </c>
    </row>
    <row r="335" spans="1:11" x14ac:dyDescent="0.3">
      <c r="A335" s="67"/>
      <c r="B335" s="32"/>
      <c r="C335" s="33"/>
      <c r="D335" s="32"/>
      <c r="E335" s="67"/>
      <c r="F335" s="22"/>
      <c r="G335" s="67"/>
      <c r="H335" s="67"/>
      <c r="I335" s="67"/>
      <c r="K335" s="22" t="str">
        <f t="shared" si="8"/>
        <v/>
      </c>
    </row>
    <row r="336" spans="1:11" x14ac:dyDescent="0.3">
      <c r="A336" s="125" t="s">
        <v>485</v>
      </c>
      <c r="B336" s="126" t="s">
        <v>759</v>
      </c>
      <c r="C336" s="127" t="s">
        <v>120</v>
      </c>
      <c r="D336" s="126" t="s">
        <v>70</v>
      </c>
      <c r="E336" s="67"/>
      <c r="G336" s="14" t="s">
        <v>70</v>
      </c>
      <c r="H336" s="14" t="s">
        <v>50</v>
      </c>
      <c r="I336" s="14" t="s">
        <v>69</v>
      </c>
      <c r="J336" s="12">
        <v>270</v>
      </c>
      <c r="K336" s="22" t="str">
        <f t="shared" si="8"/>
        <v>[{order:"270",result:"Cagliari 2-2 Lazio",playerday:"Ciro Immobile",year:"2018", category:"SerieA",prow:["DL","DL","DL"], pcolumn: ["Lazio","Borussia","Sevilla"],ylink:"https://www.youtube.com/watch?v=nlXmWTQgc1E"}],</v>
      </c>
    </row>
    <row r="337" spans="1:11" x14ac:dyDescent="0.3">
      <c r="A337" s="219"/>
      <c r="B337" s="220" t="str">
        <f>_xlfn.CONCAT(B336," ",C336," ",D336,)</f>
        <v>Cagliari 2-2 Lazio</v>
      </c>
      <c r="C337" s="221"/>
      <c r="D337" s="222"/>
      <c r="E337" s="67"/>
      <c r="F337" s="16" t="s">
        <v>47</v>
      </c>
      <c r="G337" s="17"/>
      <c r="H337" s="17"/>
      <c r="I337" s="17"/>
      <c r="K337" s="22" t="str">
        <f t="shared" si="8"/>
        <v/>
      </c>
    </row>
    <row r="338" spans="1:11" x14ac:dyDescent="0.3">
      <c r="A338" s="223"/>
      <c r="B338" s="224" t="s">
        <v>758</v>
      </c>
      <c r="C338" s="225"/>
      <c r="D338" s="226"/>
      <c r="E338" s="67"/>
      <c r="F338" s="16" t="s">
        <v>47</v>
      </c>
      <c r="G338" s="17"/>
      <c r="H338" s="17"/>
      <c r="I338" s="17"/>
      <c r="K338" s="22" t="str">
        <f t="shared" si="8"/>
        <v/>
      </c>
    </row>
    <row r="339" spans="1:11" x14ac:dyDescent="0.3">
      <c r="A339" s="227"/>
      <c r="B339" s="230" t="s">
        <v>1077</v>
      </c>
      <c r="C339" s="228"/>
      <c r="D339" s="229"/>
      <c r="E339" s="67"/>
      <c r="F339" s="16" t="s">
        <v>47</v>
      </c>
      <c r="G339" s="17"/>
      <c r="H339" s="17"/>
      <c r="I339" s="17"/>
      <c r="K339" s="22" t="str">
        <f t="shared" si="8"/>
        <v/>
      </c>
    </row>
    <row r="340" spans="1:11" x14ac:dyDescent="0.3">
      <c r="A340" s="67"/>
      <c r="B340" s="32"/>
      <c r="C340" s="33"/>
      <c r="D340" s="32"/>
      <c r="E340" s="67"/>
      <c r="F340" s="22"/>
      <c r="G340" s="67"/>
      <c r="H340" s="67"/>
      <c r="I340" s="67"/>
      <c r="K340" s="22" t="str">
        <f t="shared" si="8"/>
        <v/>
      </c>
    </row>
    <row r="341" spans="1:11" x14ac:dyDescent="0.3">
      <c r="A341" s="67"/>
      <c r="B341" s="32"/>
      <c r="C341" s="33"/>
      <c r="D341" s="32"/>
      <c r="E341" s="67"/>
      <c r="F341" s="22"/>
      <c r="G341" s="67"/>
      <c r="H341" s="67"/>
      <c r="I341" s="67"/>
      <c r="K341" s="22" t="str">
        <f t="shared" si="8"/>
        <v/>
      </c>
    </row>
    <row r="342" spans="1:11" x14ac:dyDescent="0.3">
      <c r="F342" s="22"/>
      <c r="G342" s="13"/>
      <c r="H342" s="13"/>
      <c r="I342" s="13"/>
      <c r="K342" s="22" t="str">
        <f t="shared" si="8"/>
        <v/>
      </c>
    </row>
    <row r="343" spans="1:11" x14ac:dyDescent="0.3">
      <c r="F343" s="22"/>
      <c r="G343" s="13"/>
      <c r="H343" s="13"/>
      <c r="I343" s="13"/>
      <c r="K343" s="22" t="str">
        <f t="shared" si="8"/>
        <v/>
      </c>
    </row>
    <row r="344" spans="1:11" x14ac:dyDescent="0.3">
      <c r="F344" s="22"/>
      <c r="G344" s="13"/>
      <c r="H344" s="13"/>
      <c r="I344" s="13"/>
      <c r="K344" s="22" t="str">
        <f t="shared" si="8"/>
        <v/>
      </c>
    </row>
    <row r="345" spans="1:11" x14ac:dyDescent="0.3">
      <c r="F345" s="22"/>
      <c r="G345" s="13"/>
      <c r="H345" s="13"/>
      <c r="I345" s="13"/>
      <c r="K345" s="22" t="str">
        <f t="shared" si="8"/>
        <v/>
      </c>
    </row>
    <row r="346" spans="1:11" x14ac:dyDescent="0.3">
      <c r="F346" s="22"/>
      <c r="G346" s="13"/>
      <c r="H346" s="13"/>
      <c r="I346" s="13"/>
      <c r="K346" s="22" t="str">
        <f t="shared" si="8"/>
        <v/>
      </c>
    </row>
    <row r="347" spans="1:11" x14ac:dyDescent="0.3">
      <c r="F347" s="22"/>
      <c r="G347" s="13"/>
      <c r="H347" s="13"/>
      <c r="I347" s="13"/>
      <c r="K347" s="22" t="str">
        <f t="shared" si="8"/>
        <v/>
      </c>
    </row>
    <row r="348" spans="1:11" x14ac:dyDescent="0.3">
      <c r="F348" s="22"/>
      <c r="G348" s="13"/>
      <c r="H348" s="13"/>
      <c r="I348" s="13"/>
      <c r="K348" s="22" t="str">
        <f t="shared" si="8"/>
        <v/>
      </c>
    </row>
    <row r="349" spans="1:11" x14ac:dyDescent="0.3">
      <c r="A349" s="359" t="s">
        <v>259</v>
      </c>
      <c r="B349" s="360" t="s">
        <v>463</v>
      </c>
      <c r="C349" s="361" t="s">
        <v>116</v>
      </c>
      <c r="D349" s="362" t="s">
        <v>4</v>
      </c>
      <c r="E349" s="67"/>
      <c r="G349" s="14" t="s">
        <v>1547</v>
      </c>
      <c r="H349" s="14" t="s">
        <v>1517</v>
      </c>
      <c r="I349" s="14" t="s">
        <v>1548</v>
      </c>
      <c r="J349" s="12">
        <v>500</v>
      </c>
      <c r="K349" s="22" t="str">
        <f t="shared" si="8"/>
        <v>[{order:"500",result:"Sampdoria 1-2 Juventus",playerday:"Cristiano Ronaldo",year:"2019", category:"SerieA",prow:["DL","namehas_C","namehas_R"], pcolumn: ["Juventus_goals_50-500","Man Utd_goals_50-500","Real Madrid_goals_50-500"],ylink:"https://www.youtube.com/watch?v=AunImole9HI"}],</v>
      </c>
    </row>
    <row r="350" spans="1:11" x14ac:dyDescent="0.3">
      <c r="A350" s="314"/>
      <c r="B350" s="348" t="str">
        <f>_xlfn.CONCAT(B349," ",C349," ",D349,)</f>
        <v>Sampdoria 1-2 Juventus</v>
      </c>
      <c r="C350" s="315"/>
      <c r="D350" s="316"/>
      <c r="E350" s="67"/>
      <c r="F350" s="16" t="s">
        <v>47</v>
      </c>
      <c r="G350" s="363"/>
      <c r="H350" s="363"/>
      <c r="I350" s="363"/>
      <c r="K350" s="22" t="str">
        <f t="shared" si="8"/>
        <v/>
      </c>
    </row>
    <row r="351" spans="1:11" x14ac:dyDescent="0.3">
      <c r="A351" s="314"/>
      <c r="B351" s="348" t="s">
        <v>471</v>
      </c>
      <c r="C351" s="315"/>
      <c r="D351" s="316"/>
      <c r="E351" s="67"/>
      <c r="F351" s="16" t="s">
        <v>1391</v>
      </c>
      <c r="G351" s="363"/>
      <c r="H351" s="363"/>
      <c r="I351" s="363"/>
      <c r="K351" s="22" t="str">
        <f t="shared" si="8"/>
        <v/>
      </c>
    </row>
    <row r="352" spans="1:11" x14ac:dyDescent="0.3">
      <c r="A352" s="317"/>
      <c r="B352" s="349" t="s">
        <v>960</v>
      </c>
      <c r="C352" s="318"/>
      <c r="D352" s="319"/>
      <c r="E352" s="67"/>
      <c r="F352" s="16" t="s">
        <v>1390</v>
      </c>
      <c r="G352" s="363"/>
      <c r="H352" s="363"/>
      <c r="I352" s="363"/>
      <c r="K352" s="22" t="str">
        <f t="shared" ref="K352:K403" si="13">IF(A352&gt;0,"[{"&amp;"order:"&amp;CHAR(34)&amp;J352&amp;CHAR(34)&amp;",result:"&amp;CHAR(34)&amp;B353&amp;CHAR(34)&amp;",playerday:"&amp;CHAR(34)&amp;B355&amp;CHAR(34)&amp;",year:"&amp;CHAR(34)&amp;A352&amp;CHAR(34)&amp;", category:" &amp; CHAR(34) &amp;$A$1&amp;CHAR(34)&amp;",prow:["&amp;CHAR(34)&amp;F353&amp;CHAR(34)&amp;","&amp;CHAR(34)&amp;F354&amp;CHAR(34)&amp;","&amp;CHAR(34)&amp;F355&amp;CHAR(34)&amp;"], pcolumn: ["&amp;CHAR(34)&amp;G352&amp;CHAR(34)&amp;","&amp;CHAR(34)&amp;H352&amp;CHAR(34)&amp;","&amp;CHAR(34)&amp;I352&amp;CHAR(34)&amp;"]"&amp;",ylink:"&amp;CHAR(34)&amp;B354&amp;CHAR(34)&amp;"}"&amp;"],","")</f>
        <v/>
      </c>
    </row>
    <row r="353" spans="1:14" x14ac:dyDescent="0.3">
      <c r="A353" s="142"/>
      <c r="F353" s="32"/>
      <c r="K353" s="22" t="str">
        <f t="shared" si="13"/>
        <v/>
      </c>
    </row>
    <row r="354" spans="1:14" x14ac:dyDescent="0.3">
      <c r="A354" s="13"/>
      <c r="B354" s="13"/>
      <c r="D354" s="13"/>
      <c r="E354" s="13"/>
      <c r="F354" s="13"/>
      <c r="G354" s="13"/>
      <c r="H354" s="13"/>
      <c r="I354" s="13"/>
      <c r="K354" s="22" t="str">
        <f t="shared" si="13"/>
        <v/>
      </c>
      <c r="L354" s="13"/>
      <c r="M354" s="13"/>
      <c r="N354" s="13"/>
    </row>
    <row r="355" spans="1:14" x14ac:dyDescent="0.3">
      <c r="A355" s="13"/>
      <c r="B355" s="13"/>
      <c r="D355" s="13"/>
      <c r="E355" s="13"/>
      <c r="F355" s="13"/>
      <c r="G355" s="13"/>
      <c r="H355" s="13"/>
      <c r="I355" s="13"/>
      <c r="K355" s="22" t="str">
        <f>IF(A355&gt;0,"[{"&amp;"order:"&amp;CHAR(34)&amp;J355&amp;CHAR(34)&amp;",result:"&amp;CHAR(34)&amp;B356&amp;CHAR(34)&amp;",playerday:"&amp;CHAR(34)&amp;B370&amp;CHAR(34)&amp;",year:"&amp;CHAR(34)&amp;A355&amp;CHAR(34)&amp;", category:" &amp; CHAR(34) &amp;$A$1&amp;CHAR(34)&amp;",prow:["&amp;CHAR(34)&amp;F356&amp;CHAR(34)&amp;","&amp;CHAR(34)&amp;F357&amp;CHAR(34)&amp;","&amp;CHAR(34)&amp;F370&amp;CHAR(34)&amp;"], pcolumn: ["&amp;CHAR(34)&amp;G355&amp;CHAR(34)&amp;","&amp;CHAR(34)&amp;H355&amp;CHAR(34)&amp;","&amp;CHAR(34)&amp;I355&amp;CHAR(34)&amp;"]"&amp;",ylink:"&amp;CHAR(34)&amp;B357&amp;CHAR(34)&amp;"}"&amp;"],","")</f>
        <v/>
      </c>
      <c r="L355" s="13"/>
      <c r="M355" s="13"/>
      <c r="N355" s="13"/>
    </row>
    <row r="356" spans="1:14" x14ac:dyDescent="0.3">
      <c r="A356" s="13"/>
      <c r="B356" s="13"/>
      <c r="D356" s="13"/>
      <c r="E356" s="13"/>
      <c r="F356" s="13"/>
      <c r="G356" s="13"/>
      <c r="H356" s="13"/>
      <c r="I356" s="13"/>
      <c r="K356" s="22" t="str">
        <f>IF(A356&gt;0,"[{"&amp;"order:"&amp;CHAR(34)&amp;J356&amp;CHAR(34)&amp;",result:"&amp;CHAR(34)&amp;B357&amp;CHAR(34)&amp;",playerday:"&amp;CHAR(34)&amp;B371&amp;CHAR(34)&amp;",year:"&amp;CHAR(34)&amp;A356&amp;CHAR(34)&amp;", category:" &amp; CHAR(34) &amp;$A$1&amp;CHAR(34)&amp;",prow:["&amp;CHAR(34)&amp;F357&amp;CHAR(34)&amp;","&amp;CHAR(34)&amp;F370&amp;CHAR(34)&amp;","&amp;CHAR(34)&amp;F371&amp;CHAR(34)&amp;"], pcolumn: ["&amp;CHAR(34)&amp;G356&amp;CHAR(34)&amp;","&amp;CHAR(34)&amp;H356&amp;CHAR(34)&amp;","&amp;CHAR(34)&amp;I356&amp;CHAR(34)&amp;"]"&amp;",ylink:"&amp;CHAR(34)&amp;B370&amp;CHAR(34)&amp;"}"&amp;"],","")</f>
        <v/>
      </c>
      <c r="L356" s="13"/>
      <c r="M356" s="13"/>
      <c r="N356" s="13"/>
    </row>
    <row r="357" spans="1:14" x14ac:dyDescent="0.3">
      <c r="A357" s="13"/>
      <c r="B357" s="13"/>
      <c r="D357" s="13"/>
      <c r="E357" s="13"/>
      <c r="F357" s="13"/>
      <c r="G357" s="13"/>
      <c r="H357" s="13"/>
      <c r="I357" s="13"/>
      <c r="K357" s="22" t="str">
        <f>IF(A357&gt;0,"[{"&amp;"order:"&amp;CHAR(34)&amp;J357&amp;CHAR(34)&amp;",result:"&amp;CHAR(34)&amp;B370&amp;CHAR(34)&amp;",playerday:"&amp;CHAR(34)&amp;B372&amp;CHAR(34)&amp;",year:"&amp;CHAR(34)&amp;A357&amp;CHAR(34)&amp;", category:" &amp; CHAR(34) &amp;$A$1&amp;CHAR(34)&amp;",prow:["&amp;CHAR(34)&amp;F370&amp;CHAR(34)&amp;","&amp;CHAR(34)&amp;F371&amp;CHAR(34)&amp;","&amp;CHAR(34)&amp;F372&amp;CHAR(34)&amp;"], pcolumn: ["&amp;CHAR(34)&amp;G357&amp;CHAR(34)&amp;","&amp;CHAR(34)&amp;H357&amp;CHAR(34)&amp;","&amp;CHAR(34)&amp;I357&amp;CHAR(34)&amp;"]"&amp;",ylink:"&amp;CHAR(34)&amp;B371&amp;CHAR(34)&amp;"}"&amp;"],","")</f>
        <v/>
      </c>
      <c r="L357" s="13"/>
      <c r="M357" s="13"/>
      <c r="N357" s="13"/>
    </row>
    <row r="358" spans="1:14" x14ac:dyDescent="0.3">
      <c r="A358" s="13"/>
      <c r="B358" s="13"/>
      <c r="D358" s="13"/>
      <c r="E358" s="13"/>
      <c r="F358" s="13"/>
      <c r="G358" s="13"/>
      <c r="H358" s="13"/>
      <c r="I358" s="13"/>
      <c r="K358" s="22"/>
      <c r="L358" s="13"/>
      <c r="M358" s="13"/>
      <c r="N358" s="13"/>
    </row>
    <row r="359" spans="1:14" x14ac:dyDescent="0.3">
      <c r="A359" s="13"/>
      <c r="B359" s="13"/>
      <c r="D359" s="13"/>
      <c r="E359" s="13"/>
      <c r="F359" s="13"/>
      <c r="G359" s="13"/>
      <c r="H359" s="13"/>
      <c r="I359" s="13"/>
      <c r="K359" s="22"/>
      <c r="L359" s="13"/>
      <c r="M359" s="13"/>
      <c r="N359" s="13"/>
    </row>
    <row r="360" spans="1:14" x14ac:dyDescent="0.3">
      <c r="A360" s="13"/>
      <c r="B360" s="13"/>
      <c r="D360" s="13"/>
      <c r="E360" s="13"/>
      <c r="F360" s="13"/>
      <c r="G360" s="13"/>
      <c r="H360" s="13"/>
      <c r="I360" s="13"/>
      <c r="K360" s="22"/>
      <c r="L360" s="13"/>
      <c r="M360" s="13"/>
      <c r="N360" s="13"/>
    </row>
    <row r="361" spans="1:14" x14ac:dyDescent="0.3">
      <c r="A361" s="196" t="s">
        <v>287</v>
      </c>
      <c r="B361" s="197" t="s">
        <v>70</v>
      </c>
      <c r="C361" s="198" t="s">
        <v>118</v>
      </c>
      <c r="D361" s="199" t="s">
        <v>344</v>
      </c>
      <c r="E361" s="67"/>
      <c r="G361" s="14" t="s">
        <v>17</v>
      </c>
      <c r="H361" s="14" t="s">
        <v>344</v>
      </c>
      <c r="I361" s="14" t="s">
        <v>36</v>
      </c>
      <c r="J361" s="12">
        <v>509</v>
      </c>
      <c r="K361" s="22" t="str">
        <f t="shared" ref="K361:K366" si="14">IF(A361&gt;0,"[{"&amp;"order:"&amp;CHAR(34)&amp;J361&amp;CHAR(34)&amp;",result:"&amp;CHAR(34)&amp;B362&amp;CHAR(34)&amp;",playerday:"&amp;CHAR(34)&amp;B364&amp;CHAR(34)&amp;",year:"&amp;CHAR(34)&amp;A361&amp;CHAR(34)&amp;", category:" &amp; CHAR(34) &amp;$A$1&amp;CHAR(34)&amp;",prow:["&amp;CHAR(34)&amp;F362&amp;CHAR(34)&amp;","&amp;CHAR(34)&amp;F363&amp;CHAR(34)&amp;","&amp;CHAR(34)&amp;F364&amp;CHAR(34)&amp;"], pcolumn: ["&amp;CHAR(34)&amp;G361&amp;CHAR(34)&amp;","&amp;CHAR(34)&amp;H361&amp;CHAR(34)&amp;","&amp;CHAR(34)&amp;I361&amp;CHAR(34)&amp;"]"&amp;",ylink:"&amp;CHAR(34)&amp;B363&amp;CHAR(34)&amp;"}"&amp;"],","")</f>
        <v>[{order:"509",result:"Lazio 2-1 Fiorentina",playerday:"Franck Ribéry",year:"2021", category:"SerieA",prow:["it2024","CC","DL"], pcolumn: ["Bayern","Fiorentina","FRA"],ylink:"https://www.youtube.com/watch?v=1pD6GwBLm3w"}],</v>
      </c>
      <c r="M361" s="13"/>
      <c r="N361" s="13"/>
    </row>
    <row r="362" spans="1:14" x14ac:dyDescent="0.3">
      <c r="A362" s="200"/>
      <c r="B362" s="201" t="str">
        <f>_xlfn.CONCAT(B361," ",C361," ",D361,)</f>
        <v>Lazio 2-1 Fiorentina</v>
      </c>
      <c r="C362" s="202"/>
      <c r="D362" s="203"/>
      <c r="E362" s="67"/>
      <c r="F362" s="16" t="s">
        <v>1355</v>
      </c>
      <c r="G362" s="195"/>
      <c r="H362" s="195"/>
      <c r="I362" s="195"/>
      <c r="K362" s="22" t="str">
        <f t="shared" si="14"/>
        <v/>
      </c>
      <c r="M362" s="13"/>
      <c r="N362" s="13"/>
    </row>
    <row r="363" spans="1:14" x14ac:dyDescent="0.3">
      <c r="A363" s="200"/>
      <c r="B363" s="201" t="s">
        <v>1562</v>
      </c>
      <c r="C363" s="202"/>
      <c r="D363" s="203"/>
      <c r="E363" s="67"/>
      <c r="F363" s="16" t="s">
        <v>33</v>
      </c>
      <c r="G363" s="195"/>
      <c r="H363" s="195"/>
      <c r="I363" s="195"/>
      <c r="K363" s="22" t="str">
        <f t="shared" si="14"/>
        <v/>
      </c>
      <c r="M363" s="13"/>
      <c r="N363" s="13"/>
    </row>
    <row r="364" spans="1:14" x14ac:dyDescent="0.3">
      <c r="A364" s="204"/>
      <c r="B364" s="205" t="s">
        <v>1222</v>
      </c>
      <c r="C364" s="206"/>
      <c r="D364" s="207"/>
      <c r="E364" s="67"/>
      <c r="F364" s="16" t="s">
        <v>47</v>
      </c>
      <c r="G364" s="195"/>
      <c r="H364" s="195"/>
      <c r="I364" s="195"/>
      <c r="K364" s="22" t="str">
        <f t="shared" si="14"/>
        <v/>
      </c>
      <c r="M364" s="13"/>
      <c r="N364" s="13"/>
    </row>
    <row r="365" spans="1:14" x14ac:dyDescent="0.3">
      <c r="A365" s="67"/>
      <c r="B365" s="32"/>
      <c r="C365" s="33"/>
      <c r="D365" s="32"/>
      <c r="E365" s="67"/>
      <c r="G365" s="67"/>
      <c r="H365" s="67"/>
      <c r="I365" s="67"/>
      <c r="K365" s="22" t="str">
        <f t="shared" si="14"/>
        <v/>
      </c>
      <c r="M365" s="13"/>
      <c r="N365" s="13"/>
    </row>
    <row r="366" spans="1:14" x14ac:dyDescent="0.3">
      <c r="A366" s="67"/>
      <c r="B366" s="32"/>
      <c r="C366" s="33"/>
      <c r="D366" s="32"/>
      <c r="E366" s="67"/>
      <c r="G366" s="67"/>
      <c r="H366" s="67"/>
      <c r="I366" s="67"/>
      <c r="K366" s="22" t="str">
        <f t="shared" si="14"/>
        <v/>
      </c>
      <c r="M366" s="13"/>
      <c r="N366" s="13"/>
    </row>
    <row r="367" spans="1:14" x14ac:dyDescent="0.3">
      <c r="A367" s="196" t="s">
        <v>287</v>
      </c>
      <c r="B367" s="197" t="s">
        <v>11</v>
      </c>
      <c r="C367" s="198" t="s">
        <v>83</v>
      </c>
      <c r="D367" s="199" t="s">
        <v>759</v>
      </c>
      <c r="E367" s="67"/>
      <c r="G367" s="14" t="s">
        <v>11</v>
      </c>
      <c r="H367" s="14" t="s">
        <v>532</v>
      </c>
      <c r="I367" s="14" t="s">
        <v>56</v>
      </c>
      <c r="J367" s="12">
        <v>358</v>
      </c>
      <c r="K367" s="22" t="str">
        <f t="shared" ref="K367:K372" si="15">IF(A367&gt;0,"[{"&amp;"order:"&amp;CHAR(34)&amp;J367&amp;CHAR(34)&amp;",result:"&amp;CHAR(34)&amp;B368&amp;CHAR(34)&amp;",playerday:"&amp;CHAR(34)&amp;B370&amp;CHAR(34)&amp;",year:"&amp;CHAR(34)&amp;A367&amp;CHAR(34)&amp;", category:" &amp; CHAR(34) &amp;$A$1&amp;CHAR(34)&amp;",prow:["&amp;CHAR(34)&amp;F368&amp;CHAR(34)&amp;","&amp;CHAR(34)&amp;F369&amp;CHAR(34)&amp;","&amp;CHAR(34)&amp;F370&amp;CHAR(34)&amp;"], pcolumn: ["&amp;CHAR(34)&amp;G367&amp;CHAR(34)&amp;","&amp;CHAR(34)&amp;H367&amp;CHAR(34)&amp;","&amp;CHAR(34)&amp;I367&amp;CHAR(34)&amp;"]"&amp;",ylink:"&amp;CHAR(34)&amp;B369&amp;CHAR(34)&amp;"}"&amp;"],","")</f>
        <v>[{order:"358",result:"Milan 1-0 Cagliari",playerday:"Sandro Tonali",year:"2021", category:"SerieA",prow:["CC","startS","ITA"], pcolumn: ["Milan","Newcastle","SerieAWin"],ylink:"https://www.youtube.com/shorts/gBOz0SjtXeE"}],</v>
      </c>
      <c r="M367" s="13"/>
      <c r="N367" s="13"/>
    </row>
    <row r="368" spans="1:14" x14ac:dyDescent="0.3">
      <c r="A368" s="200"/>
      <c r="B368" s="201" t="str">
        <f>_xlfn.CONCAT(B367," ",C367," ",D367,)</f>
        <v>Milan 1-0 Cagliari</v>
      </c>
      <c r="C368" s="202"/>
      <c r="D368" s="203"/>
      <c r="E368" s="67"/>
      <c r="F368" s="16" t="s">
        <v>33</v>
      </c>
      <c r="G368" s="195"/>
      <c r="H368" s="195"/>
      <c r="I368" s="195"/>
      <c r="K368" s="22" t="str">
        <f t="shared" si="15"/>
        <v/>
      </c>
      <c r="M368" s="13"/>
      <c r="N368" s="13"/>
    </row>
    <row r="369" spans="1:14" x14ac:dyDescent="0.3">
      <c r="A369" s="200"/>
      <c r="B369" s="201" t="s">
        <v>1383</v>
      </c>
      <c r="C369" s="202"/>
      <c r="D369" s="203"/>
      <c r="E369" s="67"/>
      <c r="F369" s="16" t="s">
        <v>1220</v>
      </c>
      <c r="G369" s="195"/>
      <c r="H369" s="195"/>
      <c r="I369" s="195"/>
      <c r="K369" s="22" t="str">
        <f t="shared" si="15"/>
        <v/>
      </c>
      <c r="M369" s="13"/>
      <c r="N369" s="13"/>
    </row>
    <row r="370" spans="1:14" x14ac:dyDescent="0.3">
      <c r="A370" s="204"/>
      <c r="B370" s="205" t="s">
        <v>1377</v>
      </c>
      <c r="C370" s="206"/>
      <c r="D370" s="207"/>
      <c r="E370" s="67"/>
      <c r="F370" s="16" t="s">
        <v>77</v>
      </c>
      <c r="G370" s="195"/>
      <c r="H370" s="195"/>
      <c r="I370" s="195"/>
      <c r="K370" s="22" t="str">
        <f t="shared" si="15"/>
        <v/>
      </c>
      <c r="M370" s="13"/>
      <c r="N370" s="13"/>
    </row>
    <row r="371" spans="1:14" x14ac:dyDescent="0.3">
      <c r="A371" s="67"/>
      <c r="B371" s="32"/>
      <c r="C371" s="33"/>
      <c r="D371" s="32"/>
      <c r="E371" s="67"/>
      <c r="G371" s="67"/>
      <c r="H371" s="67"/>
      <c r="I371" s="67"/>
      <c r="K371" s="22" t="str">
        <f t="shared" si="15"/>
        <v/>
      </c>
      <c r="M371" s="13"/>
      <c r="N371" s="13"/>
    </row>
    <row r="372" spans="1:14" x14ac:dyDescent="0.3">
      <c r="A372" s="67"/>
      <c r="B372" s="32"/>
      <c r="C372" s="33"/>
      <c r="D372" s="32"/>
      <c r="E372" s="67"/>
      <c r="G372" s="67"/>
      <c r="H372" s="67"/>
      <c r="I372" s="67"/>
      <c r="K372" s="22" t="str">
        <f t="shared" si="15"/>
        <v/>
      </c>
      <c r="M372" s="13"/>
      <c r="N372" s="13"/>
    </row>
    <row r="373" spans="1:14" x14ac:dyDescent="0.3">
      <c r="A373" s="196" t="s">
        <v>287</v>
      </c>
      <c r="B373" s="197" t="s">
        <v>4</v>
      </c>
      <c r="C373" s="198" t="s">
        <v>141</v>
      </c>
      <c r="D373" s="199" t="s">
        <v>491</v>
      </c>
      <c r="E373" s="67"/>
      <c r="G373" s="14" t="s">
        <v>5</v>
      </c>
      <c r="H373" s="14" t="s">
        <v>44</v>
      </c>
      <c r="I373" s="14" t="s">
        <v>344</v>
      </c>
      <c r="J373" s="12">
        <v>367</v>
      </c>
      <c r="K373" s="22" t="str">
        <f t="shared" si="13"/>
        <v>[{order:"367",result:"Juventus 2-0 Genoa",playerday:"Juan Cuadrado",year:"2021", category:"SerieA",prow:["Juventus","DF","CC"], pcolumn: ["Chelsea","Inter","Fiorentina"],ylink:"https://www.youtube.com/watch?v=cTmHwVZaEbA"}],</v>
      </c>
      <c r="M373" s="13"/>
      <c r="N373" s="13"/>
    </row>
    <row r="374" spans="1:14" x14ac:dyDescent="0.3">
      <c r="A374" s="200"/>
      <c r="B374" s="201" t="str">
        <f>_xlfn.CONCAT(B373," ",C373," ",D373,)</f>
        <v>Juventus 2-0 Genoa</v>
      </c>
      <c r="C374" s="202"/>
      <c r="D374" s="203"/>
      <c r="E374" s="67"/>
      <c r="F374" s="16" t="s">
        <v>4</v>
      </c>
      <c r="G374" s="195"/>
      <c r="H374" s="195"/>
      <c r="I374" s="195"/>
      <c r="K374" s="22" t="str">
        <f t="shared" si="13"/>
        <v/>
      </c>
      <c r="M374" s="13"/>
      <c r="N374" s="13"/>
    </row>
    <row r="375" spans="1:14" x14ac:dyDescent="0.3">
      <c r="A375" s="200"/>
      <c r="B375" s="201" t="s">
        <v>691</v>
      </c>
      <c r="C375" s="202"/>
      <c r="D375" s="203"/>
      <c r="E375" s="67"/>
      <c r="F375" s="16" t="s">
        <v>52</v>
      </c>
      <c r="G375" s="195"/>
      <c r="H375" s="195"/>
      <c r="I375" s="195"/>
      <c r="K375" s="22" t="str">
        <f t="shared" si="13"/>
        <v/>
      </c>
      <c r="M375" s="13"/>
      <c r="N375" s="13"/>
    </row>
    <row r="376" spans="1:14" x14ac:dyDescent="0.3">
      <c r="A376" s="204"/>
      <c r="B376" s="205" t="s">
        <v>1228</v>
      </c>
      <c r="C376" s="206"/>
      <c r="D376" s="207"/>
      <c r="E376" s="67"/>
      <c r="F376" s="16" t="s">
        <v>33</v>
      </c>
      <c r="G376" s="195"/>
      <c r="H376" s="195"/>
      <c r="I376" s="195"/>
      <c r="K376" s="22" t="str">
        <f t="shared" si="13"/>
        <v/>
      </c>
      <c r="M376" s="13"/>
      <c r="N376" s="13"/>
    </row>
    <row r="377" spans="1:14" x14ac:dyDescent="0.3">
      <c r="A377" s="67"/>
      <c r="B377" s="32"/>
      <c r="C377" s="33"/>
      <c r="D377" s="32"/>
      <c r="E377" s="67"/>
      <c r="G377" s="67"/>
      <c r="H377" s="67"/>
      <c r="I377" s="67"/>
      <c r="K377" s="22" t="str">
        <f t="shared" si="13"/>
        <v/>
      </c>
      <c r="M377" s="13"/>
      <c r="N377" s="13"/>
    </row>
    <row r="378" spans="1:14" x14ac:dyDescent="0.3">
      <c r="A378" s="67"/>
      <c r="B378" s="32"/>
      <c r="C378" s="33"/>
      <c r="D378" s="32"/>
      <c r="E378" s="67"/>
      <c r="G378" s="67"/>
      <c r="H378" s="67"/>
      <c r="I378" s="67"/>
      <c r="K378" s="22" t="str">
        <f t="shared" si="13"/>
        <v/>
      </c>
      <c r="M378" s="13"/>
      <c r="N378" s="13"/>
    </row>
    <row r="379" spans="1:14" x14ac:dyDescent="0.3">
      <c r="A379" s="67"/>
      <c r="B379" s="32"/>
      <c r="C379" s="33"/>
      <c r="D379" s="32"/>
      <c r="E379" s="67"/>
      <c r="G379" s="67"/>
      <c r="H379" s="67"/>
      <c r="I379" s="67"/>
      <c r="K379" s="22" t="str">
        <f t="shared" si="13"/>
        <v/>
      </c>
    </row>
    <row r="380" spans="1:14" x14ac:dyDescent="0.3">
      <c r="K380" s="22" t="str">
        <f t="shared" si="13"/>
        <v/>
      </c>
    </row>
    <row r="381" spans="1:14" x14ac:dyDescent="0.3">
      <c r="A381" s="364" t="s">
        <v>134</v>
      </c>
      <c r="B381" s="365" t="s">
        <v>135</v>
      </c>
      <c r="C381" s="366" t="s">
        <v>61</v>
      </c>
      <c r="D381" s="367" t="s">
        <v>4</v>
      </c>
      <c r="E381" s="67"/>
      <c r="G381" s="14" t="s">
        <v>135</v>
      </c>
      <c r="H381" s="14" t="s">
        <v>4</v>
      </c>
      <c r="I381" s="31" t="s">
        <v>11</v>
      </c>
      <c r="J381" s="12">
        <v>111</v>
      </c>
      <c r="K381" s="22" t="str">
        <f t="shared" si="13"/>
        <v>[{order:"111",result:"Napoli 5-1 Juventus",playerday:"Victor Osimhen",year:"2022", category:"SerieA",prow:["SerieAWin","DL","Played WC 2022"], pcolumn: ["Napoli","Juventus","Milan"],ylink:"https://www.youtube.com/watch?v=C4htjVFlsYs"}],</v>
      </c>
    </row>
    <row r="382" spans="1:14" x14ac:dyDescent="0.3">
      <c r="A382" s="368"/>
      <c r="B382" s="369" t="str">
        <f>_xlfn.CONCAT(B381," ",C381," ",D381,)</f>
        <v>Napoli 5-1 Juventus</v>
      </c>
      <c r="C382" s="370"/>
      <c r="D382" s="371"/>
      <c r="E382" s="67"/>
      <c r="F382" s="16" t="s">
        <v>56</v>
      </c>
      <c r="G382" s="144"/>
      <c r="H382" s="144"/>
      <c r="I382" s="144"/>
      <c r="K382" s="22" t="str">
        <f t="shared" si="13"/>
        <v/>
      </c>
    </row>
    <row r="383" spans="1:14" x14ac:dyDescent="0.3">
      <c r="A383" s="368"/>
      <c r="B383" s="369" t="s">
        <v>167</v>
      </c>
      <c r="C383" s="370"/>
      <c r="D383" s="371"/>
      <c r="E383" s="67"/>
      <c r="F383" s="16" t="s">
        <v>47</v>
      </c>
      <c r="G383" s="144"/>
      <c r="H383" s="144"/>
      <c r="I383" s="144"/>
      <c r="K383" s="22" t="str">
        <f t="shared" si="13"/>
        <v/>
      </c>
    </row>
    <row r="384" spans="1:14" x14ac:dyDescent="0.3">
      <c r="A384" s="372"/>
      <c r="B384" s="373" t="s">
        <v>1097</v>
      </c>
      <c r="C384" s="374"/>
      <c r="D384" s="375"/>
      <c r="E384" s="67"/>
      <c r="F384" s="16" t="s">
        <v>41</v>
      </c>
      <c r="G384" s="144"/>
      <c r="H384" s="144"/>
      <c r="I384" s="144"/>
      <c r="K384" s="22" t="str">
        <f t="shared" si="13"/>
        <v/>
      </c>
    </row>
    <row r="385" spans="1:11" x14ac:dyDescent="0.3">
      <c r="K385" s="22" t="str">
        <f t="shared" si="13"/>
        <v/>
      </c>
    </row>
    <row r="386" spans="1:11" x14ac:dyDescent="0.3">
      <c r="K386" s="22" t="str">
        <f t="shared" si="13"/>
        <v/>
      </c>
    </row>
    <row r="387" spans="1:11" x14ac:dyDescent="0.3">
      <c r="A387" s="364" t="s">
        <v>134</v>
      </c>
      <c r="B387" s="365" t="s">
        <v>344</v>
      </c>
      <c r="C387" s="366" t="s">
        <v>115</v>
      </c>
      <c r="D387" s="367" t="s">
        <v>11</v>
      </c>
      <c r="E387" s="67"/>
      <c r="G387" s="14" t="s">
        <v>344</v>
      </c>
      <c r="H387" s="14" t="s">
        <v>11</v>
      </c>
      <c r="I387" s="31" t="s">
        <v>105</v>
      </c>
      <c r="J387" s="12">
        <v>254</v>
      </c>
      <c r="K387" s="22" t="str">
        <f t="shared" si="13"/>
        <v>[{order:"254",result:"Fiorentina 4-3 Milan",playerday:"Dušan Vlahović",year:"2022", category:"SerieA",prow:["DL","DL","DL"], pcolumn: ["Fiorentina","Milan","SRB"],ylink:"https://www.youtube.com/watch?v=jm4qrvdVuGc"}],</v>
      </c>
    </row>
    <row r="388" spans="1:11" x14ac:dyDescent="0.3">
      <c r="A388" s="368"/>
      <c r="B388" s="369" t="str">
        <f>_xlfn.CONCAT(B387," ",C387," ",D387,)</f>
        <v>Fiorentina 4-3 Milan</v>
      </c>
      <c r="C388" s="370"/>
      <c r="D388" s="371"/>
      <c r="E388" s="67"/>
      <c r="F388" s="16" t="s">
        <v>47</v>
      </c>
      <c r="G388" s="144"/>
      <c r="H388" s="144"/>
      <c r="I388" s="144"/>
      <c r="K388" s="22" t="str">
        <f t="shared" si="13"/>
        <v/>
      </c>
    </row>
    <row r="389" spans="1:11" x14ac:dyDescent="0.3">
      <c r="A389" s="368"/>
      <c r="B389" s="369" t="s">
        <v>528</v>
      </c>
      <c r="C389" s="370"/>
      <c r="D389" s="371"/>
      <c r="E389" s="67"/>
      <c r="F389" s="16" t="s">
        <v>47</v>
      </c>
      <c r="G389" s="144"/>
      <c r="H389" s="144"/>
      <c r="I389" s="144"/>
      <c r="K389" s="22" t="str">
        <f t="shared" si="13"/>
        <v/>
      </c>
    </row>
    <row r="390" spans="1:11" x14ac:dyDescent="0.3">
      <c r="A390" s="372"/>
      <c r="B390" s="373" t="s">
        <v>1098</v>
      </c>
      <c r="C390" s="374"/>
      <c r="D390" s="375"/>
      <c r="E390" s="67"/>
      <c r="F390" s="16" t="s">
        <v>47</v>
      </c>
      <c r="G390" s="144"/>
      <c r="H390" s="144"/>
      <c r="I390" s="144"/>
      <c r="K390" s="22" t="str">
        <f t="shared" si="13"/>
        <v/>
      </c>
    </row>
    <row r="391" spans="1:11" x14ac:dyDescent="0.3">
      <c r="K391" s="22" t="str">
        <f t="shared" si="13"/>
        <v/>
      </c>
    </row>
    <row r="392" spans="1:11" x14ac:dyDescent="0.3">
      <c r="K392" s="22" t="str">
        <f t="shared" si="13"/>
        <v/>
      </c>
    </row>
    <row r="393" spans="1:11" s="390" customFormat="1" x14ac:dyDescent="0.3">
      <c r="A393" s="461"/>
      <c r="C393" s="392"/>
      <c r="J393" s="12"/>
      <c r="K393" s="22" t="str">
        <f t="shared" si="13"/>
        <v/>
      </c>
    </row>
    <row r="394" spans="1:11" x14ac:dyDescent="0.3">
      <c r="A394" s="376" t="s">
        <v>298</v>
      </c>
      <c r="B394" s="377" t="s">
        <v>44</v>
      </c>
      <c r="C394" s="378" t="s">
        <v>141</v>
      </c>
      <c r="D394" s="379" t="s">
        <v>834</v>
      </c>
      <c r="E394" s="67"/>
      <c r="G394" s="14" t="s">
        <v>44</v>
      </c>
      <c r="H394" s="14" t="s">
        <v>1376</v>
      </c>
      <c r="I394" s="31" t="s">
        <v>1355</v>
      </c>
      <c r="J394" s="12">
        <v>407</v>
      </c>
      <c r="K394" s="22" t="str">
        <f t="shared" si="13"/>
        <v>[{order:"407",result:"Inter 2-0 Frosinone",playerday:"Federico Dimarco",year:"2023", category:"SerieA",prow:["ITA","ITA","ITA"], pcolumn: ["Inter","namehas_Di","it2024"],ylink:"https://youtu.be/CGCQjcDFAFE?si=eOHe-ofZ5HkrZqxm&amp;t=44"}],</v>
      </c>
    </row>
    <row r="395" spans="1:11" x14ac:dyDescent="0.3">
      <c r="A395" s="311"/>
      <c r="B395" s="43" t="str">
        <f>_xlfn.CONCAT(B394," ",C394," ",D394,)</f>
        <v>Inter 2-0 Frosinone</v>
      </c>
      <c r="C395" s="44"/>
      <c r="D395" s="45"/>
      <c r="E395" s="67"/>
      <c r="F395" s="16" t="s">
        <v>77</v>
      </c>
      <c r="G395" s="116"/>
      <c r="H395" s="116"/>
      <c r="I395" s="116"/>
      <c r="K395" s="22" t="str">
        <f t="shared" si="13"/>
        <v/>
      </c>
    </row>
    <row r="396" spans="1:11" x14ac:dyDescent="0.3">
      <c r="A396" s="311"/>
      <c r="B396" s="43" t="s">
        <v>833</v>
      </c>
      <c r="C396" s="44"/>
      <c r="D396" s="45"/>
      <c r="E396" s="67"/>
      <c r="F396" s="16" t="s">
        <v>77</v>
      </c>
      <c r="G396" s="116"/>
      <c r="H396" s="116"/>
      <c r="I396" s="116"/>
      <c r="K396" s="22" t="str">
        <f t="shared" si="13"/>
        <v/>
      </c>
    </row>
    <row r="397" spans="1:11" x14ac:dyDescent="0.3">
      <c r="A397" s="312"/>
      <c r="B397" s="46" t="s">
        <v>1087</v>
      </c>
      <c r="C397" s="47"/>
      <c r="D397" s="48"/>
      <c r="E397" s="67"/>
      <c r="F397" s="16" t="s">
        <v>77</v>
      </c>
      <c r="G397" s="116"/>
      <c r="H397" s="116"/>
      <c r="I397" s="116"/>
      <c r="K397" s="22" t="str">
        <f t="shared" si="13"/>
        <v/>
      </c>
    </row>
    <row r="398" spans="1:11" x14ac:dyDescent="0.3">
      <c r="A398" s="11"/>
      <c r="C398" s="12"/>
      <c r="K398" s="22" t="str">
        <f t="shared" si="13"/>
        <v/>
      </c>
    </row>
    <row r="399" spans="1:11" x14ac:dyDescent="0.3">
      <c r="A399" s="11"/>
      <c r="C399" s="12"/>
      <c r="K399" s="22" t="str">
        <f t="shared" si="13"/>
        <v/>
      </c>
    </row>
    <row r="400" spans="1:11" x14ac:dyDescent="0.3">
      <c r="A400" s="376" t="s">
        <v>298</v>
      </c>
      <c r="B400" s="377" t="s">
        <v>491</v>
      </c>
      <c r="C400" s="378" t="s">
        <v>152</v>
      </c>
      <c r="D400" s="379" t="s">
        <v>11</v>
      </c>
      <c r="E400" s="67"/>
      <c r="G400" s="14" t="s">
        <v>36</v>
      </c>
      <c r="H400" s="14" t="s">
        <v>56</v>
      </c>
      <c r="I400" s="31" t="s">
        <v>77</v>
      </c>
      <c r="J400" s="12">
        <v>334</v>
      </c>
      <c r="K400" s="22" t="str">
        <f t="shared" si="13"/>
        <v>[{order:"334",result:"Genoa 0-1 Milan",playerday:"Olivier Giroud",year:"2023", category:"SerieA",prow:["PO","DL","Milan"], pcolumn: ["FRA","SerieAWin","ITA"],ylink:"https://www.youtube.com/watch?v=UGKhYwy37P4"}],</v>
      </c>
    </row>
    <row r="401" spans="1:11" x14ac:dyDescent="0.3">
      <c r="A401" s="311"/>
      <c r="B401" s="43" t="str">
        <f>_xlfn.CONCAT(B400," ",C400," ",D400,)</f>
        <v>Genoa 0-1 Milan</v>
      </c>
      <c r="C401" s="44"/>
      <c r="D401" s="45"/>
      <c r="E401" s="67"/>
      <c r="F401" s="16" t="s">
        <v>38</v>
      </c>
      <c r="G401" s="116"/>
      <c r="H401" s="116"/>
      <c r="I401" s="116"/>
      <c r="K401" s="22" t="str">
        <f t="shared" si="13"/>
        <v/>
      </c>
    </row>
    <row r="402" spans="1:11" x14ac:dyDescent="0.3">
      <c r="A402" s="311"/>
      <c r="B402" s="43" t="s">
        <v>490</v>
      </c>
      <c r="C402" s="44"/>
      <c r="D402" s="45"/>
      <c r="E402" s="67"/>
      <c r="F402" s="16" t="s">
        <v>47</v>
      </c>
      <c r="G402" s="116"/>
      <c r="H402" s="116"/>
      <c r="I402" s="116"/>
      <c r="K402" s="22" t="str">
        <f t="shared" si="13"/>
        <v/>
      </c>
    </row>
    <row r="403" spans="1:11" x14ac:dyDescent="0.3">
      <c r="A403" s="312"/>
      <c r="B403" s="46" t="s">
        <v>1086</v>
      </c>
      <c r="C403" s="47"/>
      <c r="D403" s="48"/>
      <c r="E403" s="67"/>
      <c r="F403" s="16" t="s">
        <v>11</v>
      </c>
      <c r="G403" s="116"/>
      <c r="H403" s="116"/>
      <c r="I403" s="116"/>
      <c r="K403" s="22" t="str">
        <f t="shared" si="13"/>
        <v/>
      </c>
    </row>
    <row r="404" spans="1:11" x14ac:dyDescent="0.3">
      <c r="A404" s="11"/>
      <c r="C404" s="12"/>
    </row>
    <row r="405" spans="1:11" x14ac:dyDescent="0.3">
      <c r="A405" s="11"/>
      <c r="C405" s="12"/>
    </row>
    <row r="407" spans="1:11" x14ac:dyDescent="0.3">
      <c r="E407" s="67"/>
    </row>
    <row r="410" spans="1:11" x14ac:dyDescent="0.3">
      <c r="A410" s="296">
        <v>2024</v>
      </c>
      <c r="B410" s="297" t="s">
        <v>135</v>
      </c>
      <c r="C410" s="298" t="s">
        <v>122</v>
      </c>
      <c r="D410" s="299" t="s">
        <v>1502</v>
      </c>
      <c r="E410" s="67"/>
      <c r="G410" s="31" t="s">
        <v>482</v>
      </c>
      <c r="H410" s="31" t="s">
        <v>135</v>
      </c>
      <c r="I410" s="31" t="s">
        <v>1220</v>
      </c>
      <c r="J410" s="12">
        <v>462</v>
      </c>
      <c r="K410" s="22" t="str">
        <f t="shared" ref="K410:K413" si="16">IF(A410&gt;0,"[{"&amp;"order:"&amp;CHAR(34)&amp;J410&amp;CHAR(34)&amp;",result:"&amp;CHAR(34)&amp;B411&amp;CHAR(34)&amp;",playerday:"&amp;CHAR(34)&amp;B413&amp;CHAR(34)&amp;",year:"&amp;CHAR(34)&amp;A410&amp;CHAR(34)&amp;", category:" &amp; CHAR(34) &amp;$A$1&amp;CHAR(34)&amp;",prow:["&amp;CHAR(34)&amp;F411&amp;CHAR(34)&amp;","&amp;CHAR(34)&amp;F412&amp;CHAR(34)&amp;","&amp;CHAR(34)&amp;F413&amp;CHAR(34)&amp;"], pcolumn: ["&amp;CHAR(34)&amp;G410&amp;CHAR(34)&amp;","&amp;CHAR(34)&amp;H410&amp;CHAR(34)&amp;","&amp;CHAR(34)&amp;I410&amp;CHAR(34)&amp;"]"&amp;",ylink:"&amp;CHAR(34)&amp;B412&amp;CHAR(34)&amp;"}"&amp;"],","")</f>
        <v>[{order:"462",result:"Napoli 3-1 Como",playerday:"Scott McTominay",year:"2024", category:"SerieA",prow:["Man Utd","CC","namehas_M"], pcolumn: ["SCO","Napoli","startS"],ylink:"https://www.youtube.com/watch?v=gAH_yw9yKZU"}],</v>
      </c>
    </row>
    <row r="411" spans="1:11" x14ac:dyDescent="0.3">
      <c r="A411" s="300"/>
      <c r="B411" s="301" t="str">
        <f>_xlfn.CONCAT(B410," ",C410," ",D410)</f>
        <v>Napoli 3-1 Como</v>
      </c>
      <c r="C411" s="302"/>
      <c r="D411" s="303"/>
      <c r="E411" s="67"/>
      <c r="F411" s="31" t="s">
        <v>21</v>
      </c>
      <c r="G411" s="275"/>
      <c r="H411" s="275"/>
      <c r="I411" s="275"/>
      <c r="K411" s="22" t="str">
        <f t="shared" si="16"/>
        <v/>
      </c>
    </row>
    <row r="412" spans="1:11" x14ac:dyDescent="0.3">
      <c r="A412" s="300"/>
      <c r="B412" s="301" t="s">
        <v>1503</v>
      </c>
      <c r="C412" s="302"/>
      <c r="D412" s="303"/>
      <c r="E412" s="67"/>
      <c r="F412" s="31" t="s">
        <v>33</v>
      </c>
      <c r="G412" s="275"/>
      <c r="H412" s="275"/>
      <c r="I412" s="275"/>
      <c r="K412" s="22" t="str">
        <f t="shared" si="16"/>
        <v/>
      </c>
    </row>
    <row r="413" spans="1:11" x14ac:dyDescent="0.3">
      <c r="A413" s="304"/>
      <c r="B413" s="305" t="s">
        <v>1504</v>
      </c>
      <c r="C413" s="306"/>
      <c r="D413" s="307"/>
      <c r="E413" s="67" t="str">
        <f t="shared" ref="E413:E414" si="17">IF(A410&gt;0,IF(B413&lt;&gt;"","OK","NEGATIVE"),"")</f>
        <v>OK</v>
      </c>
      <c r="F413" s="31" t="s">
        <v>1360</v>
      </c>
      <c r="G413" s="275"/>
      <c r="H413" s="275"/>
      <c r="I413" s="275"/>
      <c r="K413" s="22" t="str">
        <f t="shared" si="16"/>
        <v/>
      </c>
    </row>
    <row r="414" spans="1:11" x14ac:dyDescent="0.3">
      <c r="A414" s="67"/>
      <c r="B414" s="32"/>
      <c r="C414" s="33"/>
      <c r="D414" s="32"/>
      <c r="E414" s="67" t="str">
        <f t="shared" si="17"/>
        <v/>
      </c>
      <c r="G414" s="11"/>
      <c r="H414" s="11"/>
      <c r="I414" s="11"/>
    </row>
    <row r="422" spans="1:21" x14ac:dyDescent="0.3">
      <c r="A422" s="694">
        <v>2025</v>
      </c>
      <c r="B422" s="695" t="s">
        <v>344</v>
      </c>
      <c r="C422" s="696" t="s">
        <v>118</v>
      </c>
      <c r="D422" s="697" t="s">
        <v>491</v>
      </c>
      <c r="E422" s="67"/>
      <c r="G422" s="31" t="s">
        <v>4</v>
      </c>
      <c r="H422" s="31" t="s">
        <v>1355</v>
      </c>
      <c r="I422" s="31" t="s">
        <v>56</v>
      </c>
      <c r="J422" s="12">
        <v>518</v>
      </c>
      <c r="K422" s="22" t="str">
        <f t="shared" ref="K422:K425" si="18">IF(A422&gt;0,"[{"&amp;"order:"&amp;CHAR(34)&amp;J422&amp;CHAR(34)&amp;",result:"&amp;CHAR(34)&amp;B423&amp;CHAR(34)&amp;",playerday:"&amp;CHAR(34)&amp;B425&amp;CHAR(34)&amp;",year:"&amp;CHAR(34)&amp;A422&amp;CHAR(34)&amp;", category:" &amp; CHAR(34) &amp;$A$1&amp;CHAR(34)&amp;",prow:["&amp;CHAR(34)&amp;F423&amp;CHAR(34)&amp;","&amp;CHAR(34)&amp;F424&amp;CHAR(34)&amp;","&amp;CHAR(34)&amp;F425&amp;CHAR(34)&amp;"], pcolumn: ["&amp;CHAR(34)&amp;G422&amp;CHAR(34)&amp;","&amp;CHAR(34)&amp;H422&amp;CHAR(34)&amp;","&amp;CHAR(34)&amp;I422&amp;CHAR(34)&amp;"]"&amp;",ylink:"&amp;CHAR(34)&amp;B424&amp;CHAR(34)&amp;"}"&amp;"],","")</f>
        <v>[{order:"518",result:"Fiorentina 2-1 Genoa",playerday:"Moise Kean",year:"2025", category:"SerieA",prow:["Fiorentina","startM","namehas_K"], pcolumn: ["Juventus","it2024","SerieAWin"],ylink:"https://www.youtube.com/watch?v=ErYUdQj37RI"}],</v>
      </c>
      <c r="M422" s="32"/>
      <c r="O422" s="13"/>
      <c r="R422" s="11"/>
      <c r="S422" s="11"/>
      <c r="T422" s="11"/>
      <c r="U422" s="11"/>
    </row>
    <row r="423" spans="1:21" x14ac:dyDescent="0.3">
      <c r="A423" s="698"/>
      <c r="B423" s="699" t="str">
        <f>_xlfn.CONCAT(B422," ",C422," ",D422)</f>
        <v>Fiorentina 2-1 Genoa</v>
      </c>
      <c r="C423" s="700"/>
      <c r="D423" s="701"/>
      <c r="E423" s="67"/>
      <c r="F423" s="31" t="s">
        <v>344</v>
      </c>
      <c r="G423" s="706"/>
      <c r="H423" s="706"/>
      <c r="I423" s="706"/>
      <c r="K423" s="22" t="str">
        <f t="shared" si="18"/>
        <v/>
      </c>
      <c r="M423" s="32"/>
      <c r="O423" s="13"/>
      <c r="R423" s="11"/>
      <c r="S423" s="11"/>
      <c r="T423" s="11"/>
      <c r="U423" s="11"/>
    </row>
    <row r="424" spans="1:21" x14ac:dyDescent="0.3">
      <c r="A424" s="698"/>
      <c r="B424" s="699" t="s">
        <v>1599</v>
      </c>
      <c r="C424" s="700"/>
      <c r="D424" s="701"/>
      <c r="E424" s="67"/>
      <c r="F424" s="31" t="s">
        <v>879</v>
      </c>
      <c r="G424" s="706"/>
      <c r="H424" s="706"/>
      <c r="I424" s="706"/>
      <c r="K424" s="22" t="str">
        <f t="shared" si="18"/>
        <v/>
      </c>
      <c r="M424" s="32"/>
      <c r="O424" s="13"/>
      <c r="R424" s="11"/>
      <c r="S424" s="11"/>
      <c r="T424" s="11"/>
      <c r="U424" s="11"/>
    </row>
    <row r="425" spans="1:21" x14ac:dyDescent="0.3">
      <c r="A425" s="702"/>
      <c r="B425" s="703" t="s">
        <v>1600</v>
      </c>
      <c r="C425" s="704"/>
      <c r="D425" s="705"/>
      <c r="E425" s="67" t="str">
        <f t="shared" ref="E425:E426" si="19">IF(A422&gt;0,IF(B425&lt;&gt;"","OK","NEGATIVE"),"")</f>
        <v>OK</v>
      </c>
      <c r="F425" s="31" t="s">
        <v>1389</v>
      </c>
      <c r="G425" s="706"/>
      <c r="H425" s="706"/>
      <c r="I425" s="706"/>
      <c r="K425" s="22" t="str">
        <f t="shared" si="18"/>
        <v/>
      </c>
      <c r="M425" s="32"/>
      <c r="O425" s="13"/>
      <c r="R425" s="11"/>
      <c r="S425" s="11"/>
      <c r="T425" s="11"/>
      <c r="U425" s="11"/>
    </row>
    <row r="426" spans="1:21" x14ac:dyDescent="0.3">
      <c r="A426" s="67"/>
      <c r="B426" s="32"/>
      <c r="C426" s="33"/>
      <c r="D426" s="32"/>
      <c r="E426" s="67" t="str">
        <f t="shared" si="19"/>
        <v/>
      </c>
      <c r="G426" s="11"/>
      <c r="H426" s="11"/>
      <c r="I426" s="11"/>
      <c r="M426" s="32"/>
      <c r="O426" s="13"/>
      <c r="R426" s="11"/>
      <c r="S426" s="11"/>
      <c r="T426" s="11"/>
      <c r="U426" s="11"/>
    </row>
    <row r="427" spans="1:21" x14ac:dyDescent="0.3">
      <c r="A427" s="67"/>
      <c r="B427" s="58"/>
      <c r="C427" s="58"/>
      <c r="D427" s="58"/>
      <c r="E427" s="22"/>
      <c r="F427" s="22"/>
      <c r="G427" s="67"/>
      <c r="H427" s="67"/>
      <c r="I427" s="67"/>
      <c r="J427" s="22"/>
      <c r="K427" s="22"/>
      <c r="M427" s="32"/>
      <c r="O427" s="13"/>
      <c r="R427" s="11"/>
      <c r="S427" s="11"/>
      <c r="T427" s="11"/>
      <c r="U427" s="11"/>
    </row>
  </sheetData>
  <conditionalFormatting sqref="E25:E64">
    <cfRule type="cellIs" dxfId="47" priority="11" operator="equal">
      <formula>"NEGATIVE"</formula>
    </cfRule>
  </conditionalFormatting>
  <conditionalFormatting sqref="E67:E72">
    <cfRule type="cellIs" dxfId="46" priority="22" operator="equal">
      <formula>"NEGATIVE"</formula>
    </cfRule>
  </conditionalFormatting>
  <conditionalFormatting sqref="E131:E136">
    <cfRule type="cellIs" dxfId="45" priority="30" operator="equal">
      <formula>"NEGATIVE"</formula>
    </cfRule>
  </conditionalFormatting>
  <conditionalFormatting sqref="E143:E148">
    <cfRule type="cellIs" dxfId="44" priority="14" operator="equal">
      <formula>"NEGATIVE"</formula>
    </cfRule>
  </conditionalFormatting>
  <conditionalFormatting sqref="E166:E189">
    <cfRule type="cellIs" dxfId="43" priority="31" operator="equal">
      <formula>"NEGATIVE"</formula>
    </cfRule>
  </conditionalFormatting>
  <conditionalFormatting sqref="E284:E289">
    <cfRule type="cellIs" dxfId="42" priority="25" operator="equal">
      <formula>"NEGATIVE"</formula>
    </cfRule>
  </conditionalFormatting>
  <conditionalFormatting sqref="E410:E414">
    <cfRule type="cellIs" dxfId="41" priority="19" operator="equal">
      <formula>"NEGATIVE"</formula>
    </cfRule>
  </conditionalFormatting>
  <conditionalFormatting sqref="E422:E427">
    <cfRule type="cellIs" dxfId="40" priority="8" operator="equal">
      <formula>"NEGATIVE"</formula>
    </cfRule>
  </conditionalFormatting>
  <conditionalFormatting sqref="J25:J403">
    <cfRule type="cellIs" priority="9" stopIfTrue="1" operator="equal">
      <formula>""</formula>
    </cfRule>
    <cfRule type="cellIs" dxfId="39" priority="10" operator="greaterThan">
      <formula>$B$1</formula>
    </cfRule>
  </conditionalFormatting>
  <conditionalFormatting sqref="J410:J413">
    <cfRule type="cellIs" priority="17" stopIfTrue="1" operator="equal">
      <formula>""</formula>
    </cfRule>
    <cfRule type="cellIs" dxfId="38" priority="18" operator="greaterThan">
      <formula>$B$1</formula>
    </cfRule>
  </conditionalFormatting>
  <conditionalFormatting sqref="J422:J425">
    <cfRule type="cellIs" priority="6" stopIfTrue="1" operator="equal">
      <formula>""</formula>
    </cfRule>
    <cfRule type="cellIs" dxfId="37" priority="7" operator="greaterThan">
      <formula>$B$1</formula>
    </cfRule>
  </conditionalFormatting>
  <conditionalFormatting sqref="J8">
    <cfRule type="cellIs" priority="4" stopIfTrue="1" operator="equal">
      <formula>""</formula>
    </cfRule>
    <cfRule type="cellIs" dxfId="36" priority="5" operator="greaterThan">
      <formula>$B$1</formula>
    </cfRule>
  </conditionalFormatting>
  <conditionalFormatting sqref="E4:E7">
    <cfRule type="cellIs" dxfId="35" priority="3" operator="equal">
      <formula>"NEGATIVE"</formula>
    </cfRule>
  </conditionalFormatting>
  <conditionalFormatting sqref="J4:J7">
    <cfRule type="cellIs" priority="1" stopIfTrue="1" operator="equal">
      <formula>""</formula>
    </cfRule>
    <cfRule type="cellIs" dxfId="34" priority="2" operator="greaterThan">
      <formula>$B$1</formula>
    </cfRule>
  </conditionalFormatting>
  <hyperlinks>
    <hyperlink ref="B264" r:id="rId1" xr:uid="{E74AA750-F327-4535-B889-BA7DA8188B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74FB-EBCB-430D-83CE-1DAD3D326CBB}">
  <sheetPr codeName="Sheet9">
    <tabColor theme="5" tint="-0.249977111117893"/>
  </sheetPr>
  <dimension ref="A1:U533"/>
  <sheetViews>
    <sheetView showGridLines="0" topLeftCell="A4" zoomScale="85" zoomScaleNormal="85" workbookViewId="0">
      <selection activeCell="D527" sqref="D527"/>
    </sheetView>
  </sheetViews>
  <sheetFormatPr defaultRowHeight="13.8" x14ac:dyDescent="0.3"/>
  <cols>
    <col min="1" max="1" width="8.88671875" style="58"/>
    <col min="2" max="2" width="16" style="12" customWidth="1"/>
    <col min="3" max="3" width="16" style="13" customWidth="1"/>
    <col min="4" max="4" width="16" style="12" customWidth="1"/>
    <col min="5" max="5" width="17.44140625" style="12" customWidth="1"/>
    <col min="6" max="6" width="17.88671875" style="12" bestFit="1" customWidth="1"/>
    <col min="7" max="8" width="16.33203125" style="12" customWidth="1"/>
    <col min="9" max="9" width="20.109375" style="12" bestFit="1" customWidth="1"/>
    <col min="10" max="16384" width="8.88671875" style="12"/>
  </cols>
  <sheetData>
    <row r="1" spans="1:11" x14ac:dyDescent="0.3">
      <c r="A1" s="58" t="s">
        <v>103</v>
      </c>
      <c r="B1" s="12">
        <f>EURO!B1</f>
        <v>570</v>
      </c>
    </row>
    <row r="3" spans="1:11" x14ac:dyDescent="0.3">
      <c r="A3" s="667">
        <v>1996</v>
      </c>
      <c r="B3" s="668" t="s">
        <v>9</v>
      </c>
      <c r="C3" s="669" t="s">
        <v>115</v>
      </c>
      <c r="D3" s="670" t="s">
        <v>532</v>
      </c>
      <c r="G3" s="14" t="s">
        <v>9</v>
      </c>
      <c r="H3" s="14" t="s">
        <v>532</v>
      </c>
      <c r="I3" s="14" t="s">
        <v>12</v>
      </c>
      <c r="J3" s="12">
        <v>593</v>
      </c>
      <c r="K3" s="22" t="str">
        <f t="shared" ref="K3:K118" si="0">IF(A3&gt;0,"[{"&amp;"order:"&amp;CHAR(34)&amp;J3&amp;CHAR(34)&amp;",result:"&amp;CHAR(34)&amp;B4&amp;CHAR(34)&amp;",playerday:"&amp;CHAR(34)&amp;B6&amp;CHAR(34)&amp;",year:"&amp;CHAR(34)&amp;A3&amp;CHAR(34)&amp;", category:" &amp; CHAR(34) &amp;$A$1&amp;CHAR(34)&amp;",prow:["&amp;CHAR(34)&amp;F4&amp;CHAR(34)&amp;","&amp;CHAR(34)&amp;F5&amp;CHAR(34)&amp;","&amp;CHAR(34)&amp;F6&amp;CHAR(34)&amp;"], pcolumn: ["&amp;CHAR(34)&amp;G3&amp;CHAR(34)&amp;","&amp;CHAR(34)&amp;H3&amp;CHAR(34)&amp;","&amp;CHAR(34)&amp;I3&amp;CHAR(34)&amp;"]"&amp;",ylink:"&amp;CHAR(34)&amp;B5&amp;CHAR(34)&amp;"}"&amp;"],","")</f>
        <v>[{order:"593",result:"Liverpool 4-3 Newcastle",playerday:"Stan Collymore",year:"1996", category:"Premier League",prow:["DL","CC","ENG"], pcolumn: ["Liverpool","Newcastle","Leicester"],ylink:"https://www.youtube.com/watch?v=Us9tcKJUG7U"}],</v>
      </c>
    </row>
    <row r="4" spans="1:11" x14ac:dyDescent="0.3">
      <c r="A4" s="671"/>
      <c r="B4" s="108" t="str">
        <f>_xlfn.CONCAT(B3," ",C3," ",D3,)</f>
        <v>Liverpool 4-3 Newcastle</v>
      </c>
      <c r="C4" s="109"/>
      <c r="D4" s="672"/>
      <c r="F4" s="16" t="s">
        <v>47</v>
      </c>
      <c r="G4" s="64"/>
      <c r="H4" s="64"/>
      <c r="I4" s="64"/>
      <c r="K4" s="22" t="str">
        <f t="shared" si="0"/>
        <v/>
      </c>
    </row>
    <row r="5" spans="1:11" x14ac:dyDescent="0.3">
      <c r="A5" s="671"/>
      <c r="B5" s="108" t="s">
        <v>770</v>
      </c>
      <c r="C5" s="109"/>
      <c r="D5" s="672"/>
      <c r="F5" s="16" t="s">
        <v>33</v>
      </c>
      <c r="G5" s="64"/>
      <c r="H5" s="64"/>
      <c r="I5" s="64"/>
      <c r="K5" s="22" t="str">
        <f t="shared" si="0"/>
        <v/>
      </c>
    </row>
    <row r="6" spans="1:11" x14ac:dyDescent="0.3">
      <c r="A6" s="673"/>
      <c r="B6" s="331" t="s">
        <v>1141</v>
      </c>
      <c r="C6" s="674"/>
      <c r="D6" s="675"/>
      <c r="F6" s="16" t="s">
        <v>53</v>
      </c>
      <c r="G6" s="64"/>
      <c r="H6" s="64"/>
      <c r="I6" s="64"/>
      <c r="K6" s="22" t="str">
        <f t="shared" si="0"/>
        <v/>
      </c>
    </row>
    <row r="7" spans="1:11" x14ac:dyDescent="0.3">
      <c r="K7" s="22" t="str">
        <f t="shared" si="0"/>
        <v/>
      </c>
    </row>
    <row r="8" spans="1:11" x14ac:dyDescent="0.3">
      <c r="K8" s="22" t="str">
        <f t="shared" si="0"/>
        <v/>
      </c>
    </row>
    <row r="9" spans="1:11" x14ac:dyDescent="0.3">
      <c r="A9" s="667">
        <v>1996</v>
      </c>
      <c r="B9" s="668" t="s">
        <v>59</v>
      </c>
      <c r="C9" s="669" t="s">
        <v>120</v>
      </c>
      <c r="D9" s="670" t="s">
        <v>9</v>
      </c>
      <c r="G9" s="14" t="s">
        <v>59</v>
      </c>
      <c r="H9" s="14" t="s">
        <v>9</v>
      </c>
      <c r="I9" s="14" t="s">
        <v>665</v>
      </c>
      <c r="J9" s="12">
        <v>595</v>
      </c>
      <c r="K9" s="22" t="str">
        <f t="shared" si="0"/>
        <v>[{order:"595",result:"Man City 2-2 Liverpool",playerday:"",year:"1996", category:"Premier League",prow:["CC","CC","CC"], pcolumn: ["Man City","Liverpool","NIR"],ylink:"https://www.mancity.com/features/city-v-liverpool-mots/"}],</v>
      </c>
    </row>
    <row r="10" spans="1:11" x14ac:dyDescent="0.3">
      <c r="A10" s="671"/>
      <c r="B10" s="108" t="str">
        <f>_xlfn.CONCAT(B9," ",C9," ",D9,)</f>
        <v>Man City 2-2 Liverpool</v>
      </c>
      <c r="C10" s="109"/>
      <c r="D10" s="672"/>
      <c r="F10" s="16" t="s">
        <v>33</v>
      </c>
      <c r="G10" s="64"/>
      <c r="H10" s="64"/>
      <c r="I10" s="64"/>
      <c r="K10" s="22" t="str">
        <f t="shared" si="0"/>
        <v/>
      </c>
    </row>
    <row r="11" spans="1:11" x14ac:dyDescent="0.3">
      <c r="A11" s="671"/>
      <c r="B11" s="108" t="s">
        <v>662</v>
      </c>
      <c r="C11" s="109"/>
      <c r="D11" s="672"/>
      <c r="F11" s="16" t="s">
        <v>33</v>
      </c>
      <c r="G11" s="64"/>
      <c r="H11" s="64"/>
      <c r="I11" s="64"/>
      <c r="K11" s="22" t="str">
        <f>IF(A11&gt;0,"[{"&amp;"order:"&amp;CHAR(34)&amp;J11&amp;CHAR(34)&amp;",result:"&amp;CHAR(34)&amp;B12&amp;CHAR(34)&amp;",playerday:"&amp;CHAR(34)&amp;B24&amp;CHAR(34)&amp;",year:"&amp;CHAR(34)&amp;A11&amp;CHAR(34)&amp;", category:" &amp; CHAR(34) &amp;$A$1&amp;CHAR(34)&amp;",prow:["&amp;CHAR(34)&amp;F12&amp;CHAR(34)&amp;","&amp;CHAR(34)&amp;F13&amp;CHAR(34)&amp;","&amp;CHAR(34)&amp;F24&amp;CHAR(34)&amp;"], pcolumn: ["&amp;CHAR(34)&amp;G11&amp;CHAR(34)&amp;","&amp;CHAR(34)&amp;H11&amp;CHAR(34)&amp;","&amp;CHAR(34)&amp;I11&amp;CHAR(34)&amp;"]"&amp;",ylink:"&amp;CHAR(34)&amp;B13&amp;CHAR(34)&amp;"}"&amp;"],","")</f>
        <v/>
      </c>
    </row>
    <row r="12" spans="1:11" x14ac:dyDescent="0.3">
      <c r="A12" s="673"/>
      <c r="B12" s="331"/>
      <c r="C12" s="674"/>
      <c r="D12" s="675"/>
      <c r="F12" s="16" t="s">
        <v>33</v>
      </c>
      <c r="G12" s="64"/>
      <c r="H12" s="64"/>
      <c r="I12" s="64"/>
      <c r="K12" s="22" t="str">
        <f>IF(A12&gt;0,"[{"&amp;"order:"&amp;CHAR(34)&amp;J12&amp;CHAR(34)&amp;",result:"&amp;CHAR(34)&amp;B13&amp;CHAR(34)&amp;",playerday:"&amp;CHAR(34)&amp;B25&amp;CHAR(34)&amp;",year:"&amp;CHAR(34)&amp;A12&amp;CHAR(34)&amp;", category:" &amp; CHAR(34) &amp;$A$1&amp;CHAR(34)&amp;",prow:["&amp;CHAR(34)&amp;F13&amp;CHAR(34)&amp;","&amp;CHAR(34)&amp;F24&amp;CHAR(34)&amp;","&amp;CHAR(34)&amp;F25&amp;CHAR(34)&amp;"], pcolumn: ["&amp;CHAR(34)&amp;G12&amp;CHAR(34)&amp;","&amp;CHAR(34)&amp;H12&amp;CHAR(34)&amp;","&amp;CHAR(34)&amp;I12&amp;CHAR(34)&amp;"]"&amp;",ylink:"&amp;CHAR(34)&amp;B24&amp;CHAR(34)&amp;"}"&amp;"],","")</f>
        <v/>
      </c>
    </row>
    <row r="13" spans="1:11" x14ac:dyDescent="0.3">
      <c r="K13" s="22" t="str">
        <f>IF(A13&gt;0,"[{"&amp;"order:"&amp;CHAR(34)&amp;J13&amp;CHAR(34)&amp;",result:"&amp;CHAR(34)&amp;B24&amp;CHAR(34)&amp;",playerday:"&amp;CHAR(34)&amp;B26&amp;CHAR(34)&amp;",year:"&amp;CHAR(34)&amp;A13&amp;CHAR(34)&amp;", category:" &amp; CHAR(34) &amp;$A$1&amp;CHAR(34)&amp;",prow:["&amp;CHAR(34)&amp;F24&amp;CHAR(34)&amp;","&amp;CHAR(34)&amp;F25&amp;CHAR(34)&amp;","&amp;CHAR(34)&amp;F26&amp;CHAR(34)&amp;"], pcolumn: ["&amp;CHAR(34)&amp;G13&amp;CHAR(34)&amp;","&amp;CHAR(34)&amp;H13&amp;CHAR(34)&amp;","&amp;CHAR(34)&amp;I13&amp;CHAR(34)&amp;"]"&amp;",ylink:"&amp;CHAR(34)&amp;B25&amp;CHAR(34)&amp;"}"&amp;"],","")</f>
        <v/>
      </c>
    </row>
    <row r="14" spans="1:11" x14ac:dyDescent="0.3">
      <c r="K14" s="22"/>
    </row>
    <row r="15" spans="1:11" x14ac:dyDescent="0.3">
      <c r="A15" s="667">
        <v>1996</v>
      </c>
      <c r="B15" s="668" t="s">
        <v>532</v>
      </c>
      <c r="C15" s="669" t="s">
        <v>280</v>
      </c>
      <c r="D15" s="670" t="s">
        <v>23</v>
      </c>
      <c r="G15" s="14" t="s">
        <v>532</v>
      </c>
      <c r="H15" s="14" t="s">
        <v>1398</v>
      </c>
      <c r="I15" s="14" t="s">
        <v>53</v>
      </c>
      <c r="J15" s="12">
        <v>385</v>
      </c>
      <c r="K15" s="22" t="str">
        <f t="shared" ref="K15:K16" si="1">IF(A15&gt;0,"[{"&amp;"order:"&amp;CHAR(34)&amp;J15&amp;CHAR(34)&amp;",result:"&amp;CHAR(34)&amp;B16&amp;CHAR(34)&amp;",playerday:"&amp;CHAR(34)&amp;B18&amp;CHAR(34)&amp;",year:"&amp;CHAR(34)&amp;A15&amp;CHAR(34)&amp;", category:" &amp; CHAR(34) &amp;$A$1&amp;CHAR(34)&amp;",prow:["&amp;CHAR(34)&amp;F16&amp;CHAR(34)&amp;","&amp;CHAR(34)&amp;F17&amp;CHAR(34)&amp;","&amp;CHAR(34)&amp;F18&amp;CHAR(34)&amp;"], pcolumn: ["&amp;CHAR(34)&amp;G15&amp;CHAR(34)&amp;","&amp;CHAR(34)&amp;H15&amp;CHAR(34)&amp;","&amp;CHAR(34)&amp;I15&amp;CHAR(34)&amp;"]"&amp;",ylink:"&amp;CHAR(34)&amp;B17&amp;CHAR(34)&amp;"}"&amp;"],","")</f>
        <v>[{order:"385",result:"Newcastle 7-1 Tottenham",playerday:"Alan Shearer",year:"1996", category:"Premier League",prow:["DL","DL","DL"], pcolumn: ["Newcastle","Tottenham_goals_1-7","ENG"],ylink:"https://www.youtube.com/watch?v=bPgp_cWEPGw"}],</v>
      </c>
    </row>
    <row r="16" spans="1:11" x14ac:dyDescent="0.3">
      <c r="A16" s="671"/>
      <c r="B16" s="108" t="str">
        <f>_xlfn.CONCAT(B15," ",C15," ",D15,)</f>
        <v>Newcastle 7-1 Tottenham</v>
      </c>
      <c r="C16" s="109"/>
      <c r="D16" s="672"/>
      <c r="F16" s="16" t="s">
        <v>47</v>
      </c>
      <c r="G16" s="64"/>
      <c r="H16" s="64"/>
      <c r="I16" s="64"/>
      <c r="K16" s="22" t="str">
        <f t="shared" si="1"/>
        <v/>
      </c>
    </row>
    <row r="17" spans="1:11" x14ac:dyDescent="0.3">
      <c r="A17" s="671"/>
      <c r="B17" s="108" t="s">
        <v>1397</v>
      </c>
      <c r="C17" s="109"/>
      <c r="D17" s="672"/>
      <c r="F17" s="16" t="s">
        <v>47</v>
      </c>
      <c r="G17" s="64"/>
      <c r="H17" s="64"/>
      <c r="I17" s="64"/>
      <c r="K17" s="22" t="str">
        <f>IF(A17&gt;0,"[{"&amp;"order:"&amp;CHAR(34)&amp;J17&amp;CHAR(34)&amp;",result:"&amp;CHAR(34)&amp;B18&amp;CHAR(34)&amp;",playerday:"&amp;CHAR(34)&amp;B30&amp;CHAR(34)&amp;",year:"&amp;CHAR(34)&amp;A17&amp;CHAR(34)&amp;", category:" &amp; CHAR(34) &amp;$A$1&amp;CHAR(34)&amp;",prow:["&amp;CHAR(34)&amp;F18&amp;CHAR(34)&amp;","&amp;CHAR(34)&amp;F19&amp;CHAR(34)&amp;","&amp;CHAR(34)&amp;F30&amp;CHAR(34)&amp;"], pcolumn: ["&amp;CHAR(34)&amp;G17&amp;CHAR(34)&amp;","&amp;CHAR(34)&amp;H17&amp;CHAR(34)&amp;","&amp;CHAR(34)&amp;I17&amp;CHAR(34)&amp;"]"&amp;",ylink:"&amp;CHAR(34)&amp;B19&amp;CHAR(34)&amp;"}"&amp;"],","")</f>
        <v/>
      </c>
    </row>
    <row r="18" spans="1:11" x14ac:dyDescent="0.3">
      <c r="A18" s="673"/>
      <c r="B18" s="331" t="s">
        <v>1303</v>
      </c>
      <c r="C18" s="674"/>
      <c r="D18" s="675"/>
      <c r="F18" s="16" t="s">
        <v>47</v>
      </c>
      <c r="G18" s="64"/>
      <c r="H18" s="64"/>
      <c r="I18" s="64"/>
      <c r="K18" s="22" t="str">
        <f>IF(A18&gt;0,"[{"&amp;"order:"&amp;CHAR(34)&amp;J18&amp;CHAR(34)&amp;",result:"&amp;CHAR(34)&amp;B19&amp;CHAR(34)&amp;",playerday:"&amp;CHAR(34)&amp;B31&amp;CHAR(34)&amp;",year:"&amp;CHAR(34)&amp;A18&amp;CHAR(34)&amp;", category:" &amp; CHAR(34) &amp;$A$1&amp;CHAR(34)&amp;",prow:["&amp;CHAR(34)&amp;F19&amp;CHAR(34)&amp;","&amp;CHAR(34)&amp;F30&amp;CHAR(34)&amp;","&amp;CHAR(34)&amp;F31&amp;CHAR(34)&amp;"], pcolumn: ["&amp;CHAR(34)&amp;G18&amp;CHAR(34)&amp;","&amp;CHAR(34)&amp;H18&amp;CHAR(34)&amp;","&amp;CHAR(34)&amp;I18&amp;CHAR(34)&amp;"]"&amp;",ylink:"&amp;CHAR(34)&amp;B30&amp;CHAR(34)&amp;"}"&amp;"],","")</f>
        <v/>
      </c>
    </row>
    <row r="19" spans="1:11" x14ac:dyDescent="0.3">
      <c r="K19" s="22" t="str">
        <f>IF(A19&gt;0,"[{"&amp;"order:"&amp;CHAR(34)&amp;J19&amp;CHAR(34)&amp;",result:"&amp;CHAR(34)&amp;B30&amp;CHAR(34)&amp;",playerday:"&amp;CHAR(34)&amp;B32&amp;CHAR(34)&amp;",year:"&amp;CHAR(34)&amp;A19&amp;CHAR(34)&amp;", category:" &amp; CHAR(34) &amp;$A$1&amp;CHAR(34)&amp;",prow:["&amp;CHAR(34)&amp;F30&amp;CHAR(34)&amp;","&amp;CHAR(34)&amp;F31&amp;CHAR(34)&amp;","&amp;CHAR(34)&amp;F32&amp;CHAR(34)&amp;"], pcolumn: ["&amp;CHAR(34)&amp;G19&amp;CHAR(34)&amp;","&amp;CHAR(34)&amp;H19&amp;CHAR(34)&amp;","&amp;CHAR(34)&amp;I19&amp;CHAR(34)&amp;"]"&amp;",ylink:"&amp;CHAR(34)&amp;B31&amp;CHAR(34)&amp;"}"&amp;"],","")</f>
        <v/>
      </c>
    </row>
    <row r="20" spans="1:11" x14ac:dyDescent="0.3">
      <c r="K20" s="22"/>
    </row>
    <row r="21" spans="1:11" x14ac:dyDescent="0.3">
      <c r="K21" s="22"/>
    </row>
    <row r="22" spans="1:11" x14ac:dyDescent="0.3">
      <c r="K22" s="22"/>
    </row>
    <row r="23" spans="1:11" x14ac:dyDescent="0.3">
      <c r="K23" s="22"/>
    </row>
    <row r="24" spans="1:11" x14ac:dyDescent="0.3">
      <c r="K24" s="22" t="str">
        <f t="shared" si="0"/>
        <v/>
      </c>
    </row>
    <row r="25" spans="1:11" x14ac:dyDescent="0.3">
      <c r="A25" s="655">
        <v>1997</v>
      </c>
      <c r="B25" s="656" t="s">
        <v>12</v>
      </c>
      <c r="C25" s="657" t="s">
        <v>124</v>
      </c>
      <c r="D25" s="658" t="s">
        <v>8</v>
      </c>
      <c r="E25" s="67"/>
      <c r="G25" s="14" t="s">
        <v>12</v>
      </c>
      <c r="H25" s="14" t="s">
        <v>8</v>
      </c>
      <c r="I25" s="14" t="s">
        <v>43</v>
      </c>
      <c r="J25" s="12">
        <v>237</v>
      </c>
      <c r="K25" s="22" t="str">
        <f t="shared" si="0"/>
        <v>[{order:"237",result:"Leicester 3-3 Arsenal",playerday:"Dennis Bergkamp",year:"1997", category:"Premier League",prow:["Premier","Premier","Premier"], pcolumn: ["Leicester","Arsenal","NED"],ylink:"https://www.youtube.com/watch?v=VYsFqKOVPjI"}],</v>
      </c>
    </row>
    <row r="26" spans="1:11" x14ac:dyDescent="0.3">
      <c r="A26" s="659"/>
      <c r="B26" s="660" t="str">
        <f>_xlfn.CONCAT(B25," ",C25," ",D25,)</f>
        <v>Leicester 3-3 Arsenal</v>
      </c>
      <c r="C26" s="661"/>
      <c r="D26" s="662"/>
      <c r="E26" s="67"/>
      <c r="F26" s="107" t="s">
        <v>32</v>
      </c>
      <c r="G26" s="638"/>
      <c r="H26" s="638"/>
      <c r="I26" s="638"/>
      <c r="K26" s="22" t="str">
        <f t="shared" si="0"/>
        <v/>
      </c>
    </row>
    <row r="27" spans="1:11" x14ac:dyDescent="0.3">
      <c r="A27" s="659"/>
      <c r="B27" s="660" t="s">
        <v>498</v>
      </c>
      <c r="C27" s="661"/>
      <c r="D27" s="662"/>
      <c r="E27" s="67"/>
      <c r="F27" s="16" t="s">
        <v>32</v>
      </c>
      <c r="G27" s="638"/>
      <c r="H27" s="638"/>
      <c r="I27" s="638"/>
      <c r="K27" s="22" t="str">
        <f t="shared" si="0"/>
        <v/>
      </c>
    </row>
    <row r="28" spans="1:11" x14ac:dyDescent="0.3">
      <c r="A28" s="663"/>
      <c r="B28" s="664" t="s">
        <v>1046</v>
      </c>
      <c r="C28" s="665"/>
      <c r="D28" s="666"/>
      <c r="E28" s="67"/>
      <c r="F28" s="107" t="s">
        <v>32</v>
      </c>
      <c r="G28" s="638"/>
      <c r="H28" s="638"/>
      <c r="I28" s="638"/>
      <c r="K28" s="22" t="str">
        <f t="shared" si="0"/>
        <v/>
      </c>
    </row>
    <row r="29" spans="1:11" x14ac:dyDescent="0.3">
      <c r="A29" s="67"/>
      <c r="B29" s="32"/>
      <c r="C29" s="33"/>
      <c r="D29" s="32"/>
      <c r="E29" s="67"/>
      <c r="G29" s="11"/>
      <c r="H29" s="11"/>
      <c r="I29" s="11"/>
      <c r="K29" s="22" t="str">
        <f t="shared" si="0"/>
        <v/>
      </c>
    </row>
    <row r="30" spans="1:11" x14ac:dyDescent="0.3">
      <c r="A30" s="67"/>
      <c r="B30" s="32"/>
      <c r="C30" s="33"/>
      <c r="D30" s="32"/>
      <c r="E30" s="67"/>
      <c r="G30" s="11"/>
      <c r="H30" s="11"/>
      <c r="I30" s="11"/>
      <c r="K30" s="22" t="str">
        <f t="shared" si="0"/>
        <v/>
      </c>
    </row>
    <row r="31" spans="1:11" x14ac:dyDescent="0.3">
      <c r="K31" s="22" t="str">
        <f>IF(A31&gt;0,"[{"&amp;"order:"&amp;CHAR(34)&amp;J31&amp;CHAR(34)&amp;",result:"&amp;CHAR(34)&amp;B32&amp;CHAR(34)&amp;",playerday:"&amp;CHAR(34)&amp;B48&amp;CHAR(34)&amp;",year:"&amp;CHAR(34)&amp;A31&amp;CHAR(34)&amp;", category:" &amp; CHAR(34) &amp;$A$1&amp;CHAR(34)&amp;",prow:["&amp;CHAR(34)&amp;F32&amp;CHAR(34)&amp;","&amp;CHAR(34)&amp;F33&amp;CHAR(34)&amp;","&amp;CHAR(34)&amp;F48&amp;CHAR(34)&amp;"], pcolumn: ["&amp;CHAR(34)&amp;G31&amp;CHAR(34)&amp;","&amp;CHAR(34)&amp;H31&amp;CHAR(34)&amp;","&amp;CHAR(34)&amp;I31&amp;CHAR(34)&amp;"]"&amp;",ylink:"&amp;CHAR(34)&amp;B33&amp;CHAR(34)&amp;"}"&amp;"],","")</f>
        <v/>
      </c>
    </row>
    <row r="32" spans="1:11" x14ac:dyDescent="0.3">
      <c r="K32" s="22" t="str">
        <f>IF(A32&gt;0,"[{"&amp;"order:"&amp;CHAR(34)&amp;J32&amp;CHAR(34)&amp;",result:"&amp;CHAR(34)&amp;B33&amp;CHAR(34)&amp;",playerday:"&amp;CHAR(34)&amp;B49&amp;CHAR(34)&amp;",year:"&amp;CHAR(34)&amp;A32&amp;CHAR(34)&amp;", category:" &amp; CHAR(34) &amp;$A$1&amp;CHAR(34)&amp;",prow:["&amp;CHAR(34)&amp;F33&amp;CHAR(34)&amp;","&amp;CHAR(34)&amp;F48&amp;CHAR(34)&amp;","&amp;CHAR(34)&amp;F49&amp;CHAR(34)&amp;"], pcolumn: ["&amp;CHAR(34)&amp;G32&amp;CHAR(34)&amp;","&amp;CHAR(34)&amp;H32&amp;CHAR(34)&amp;","&amp;CHAR(34)&amp;I32&amp;CHAR(34)&amp;"]"&amp;",ylink:"&amp;CHAR(34)&amp;B48&amp;CHAR(34)&amp;"}"&amp;"],","")</f>
        <v/>
      </c>
    </row>
    <row r="33" spans="1:11" x14ac:dyDescent="0.3">
      <c r="K33" s="22" t="str">
        <f>IF(A33&gt;0,"[{"&amp;"order:"&amp;CHAR(34)&amp;J33&amp;CHAR(34)&amp;",result:"&amp;CHAR(34)&amp;B48&amp;CHAR(34)&amp;",playerday:"&amp;CHAR(34)&amp;B50&amp;CHAR(34)&amp;",year:"&amp;CHAR(34)&amp;A33&amp;CHAR(34)&amp;", category:" &amp; CHAR(34) &amp;$A$1&amp;CHAR(34)&amp;",prow:["&amp;CHAR(34)&amp;F48&amp;CHAR(34)&amp;","&amp;CHAR(34)&amp;F49&amp;CHAR(34)&amp;","&amp;CHAR(34)&amp;F50&amp;CHAR(34)&amp;"], pcolumn: ["&amp;CHAR(34)&amp;G33&amp;CHAR(34)&amp;","&amp;CHAR(34)&amp;H33&amp;CHAR(34)&amp;","&amp;CHAR(34)&amp;I33&amp;CHAR(34)&amp;"]"&amp;",ylink:"&amp;CHAR(34)&amp;B49&amp;CHAR(34)&amp;"}"&amp;"],","")</f>
        <v/>
      </c>
    </row>
    <row r="34" spans="1:11" x14ac:dyDescent="0.3">
      <c r="K34" s="22"/>
    </row>
    <row r="35" spans="1:11" x14ac:dyDescent="0.3">
      <c r="K35" s="22"/>
    </row>
    <row r="36" spans="1:11" x14ac:dyDescent="0.3">
      <c r="K36" s="22"/>
    </row>
    <row r="37" spans="1:11" x14ac:dyDescent="0.3">
      <c r="K37" s="22"/>
    </row>
    <row r="38" spans="1:11" x14ac:dyDescent="0.3">
      <c r="K38" s="22"/>
    </row>
    <row r="39" spans="1:11" x14ac:dyDescent="0.3">
      <c r="A39" s="396">
        <v>1999</v>
      </c>
      <c r="B39" s="397" t="s">
        <v>8</v>
      </c>
      <c r="C39" s="398" t="s">
        <v>116</v>
      </c>
      <c r="D39" s="399" t="s">
        <v>21</v>
      </c>
      <c r="E39" s="67"/>
      <c r="G39" s="14" t="s">
        <v>149</v>
      </c>
      <c r="H39" s="14" t="s">
        <v>1516</v>
      </c>
      <c r="I39" s="14" t="s">
        <v>1517</v>
      </c>
      <c r="J39" s="12">
        <v>464</v>
      </c>
      <c r="K39" s="22" t="str">
        <f t="shared" ref="K39:K44" si="2">IF(A39&gt;0,"[{"&amp;"order:"&amp;CHAR(34)&amp;J39&amp;CHAR(34)&amp;",result:"&amp;CHAR(34)&amp;B40&amp;CHAR(34)&amp;",playerday:"&amp;CHAR(34)&amp;B42&amp;CHAR(34)&amp;",year:"&amp;CHAR(34)&amp;A39&amp;CHAR(34)&amp;", category:" &amp; CHAR(34) &amp;$A$1&amp;CHAR(34)&amp;",prow:["&amp;CHAR(34)&amp;F40&amp;CHAR(34)&amp;","&amp;CHAR(34)&amp;F41&amp;CHAR(34)&amp;","&amp;CHAR(34)&amp;F42&amp;CHAR(34)&amp;"], pcolumn: ["&amp;CHAR(34)&amp;G39&amp;CHAR(34)&amp;","&amp;CHAR(34)&amp;H39&amp;CHAR(34)&amp;","&amp;CHAR(34)&amp;I39&amp;CHAR(34)&amp;"]"&amp;",ylink:"&amp;CHAR(34)&amp;B41&amp;CHAR(34)&amp;"}"&amp;"],","")</f>
        <v>[{order:"464",result:"Arsenal 1-2 Man Utd",playerday:"Ryan Giggs",year:"1999", category:"Premier League",prow:["ChampionsWin","CC","Premier"], pcolumn: ["WAL","Man Utd_matches_300-1000","Man Utd_goals_50-500"],ylink:"https://youtu.be/XgPJ8g05qOw?si=-9gdzrqc_7f3gFYt&amp;t=199"}],</v>
      </c>
    </row>
    <row r="40" spans="1:11" x14ac:dyDescent="0.3">
      <c r="A40" s="400"/>
      <c r="B40" s="68" t="str">
        <f>_xlfn.CONCAT(B39," ",C39," ",D39,)</f>
        <v>Arsenal 1-2 Man Utd</v>
      </c>
      <c r="C40" s="69"/>
      <c r="D40" s="401"/>
      <c r="E40" s="67"/>
      <c r="F40" s="16" t="s">
        <v>34</v>
      </c>
      <c r="G40" s="174"/>
      <c r="H40" s="174"/>
      <c r="I40" s="174"/>
      <c r="K40" s="22" t="str">
        <f t="shared" si="2"/>
        <v/>
      </c>
    </row>
    <row r="41" spans="1:11" x14ac:dyDescent="0.3">
      <c r="A41" s="400"/>
      <c r="B41" s="68" t="s">
        <v>1514</v>
      </c>
      <c r="C41" s="69"/>
      <c r="D41" s="401"/>
      <c r="E41" s="67"/>
      <c r="F41" s="16" t="s">
        <v>33</v>
      </c>
      <c r="G41" s="174"/>
      <c r="H41" s="174"/>
      <c r="I41" s="174"/>
      <c r="K41" s="22" t="str">
        <f t="shared" si="2"/>
        <v/>
      </c>
    </row>
    <row r="42" spans="1:11" x14ac:dyDescent="0.3">
      <c r="A42" s="402"/>
      <c r="B42" s="403" t="s">
        <v>1515</v>
      </c>
      <c r="C42" s="404"/>
      <c r="D42" s="405"/>
      <c r="E42" s="67"/>
      <c r="F42" s="16" t="s">
        <v>32</v>
      </c>
      <c r="G42" s="174"/>
      <c r="H42" s="174"/>
      <c r="I42" s="174"/>
      <c r="K42" s="22" t="str">
        <f t="shared" si="2"/>
        <v/>
      </c>
    </row>
    <row r="43" spans="1:11" x14ac:dyDescent="0.3">
      <c r="A43" s="67"/>
      <c r="B43" s="32"/>
      <c r="C43" s="33"/>
      <c r="D43" s="32"/>
      <c r="E43" s="67"/>
      <c r="G43" s="11"/>
      <c r="H43" s="11"/>
      <c r="I43" s="11"/>
      <c r="K43" s="22" t="str">
        <f t="shared" si="2"/>
        <v/>
      </c>
    </row>
    <row r="44" spans="1:11" x14ac:dyDescent="0.3">
      <c r="A44" s="67"/>
      <c r="B44" s="32"/>
      <c r="C44" s="33"/>
      <c r="D44" s="32"/>
      <c r="E44" s="67"/>
      <c r="G44" s="11"/>
      <c r="H44" s="11"/>
      <c r="I44" s="11"/>
      <c r="K44" s="22" t="str">
        <f t="shared" si="2"/>
        <v/>
      </c>
    </row>
    <row r="45" spans="1:11" x14ac:dyDescent="0.3">
      <c r="K45" s="22"/>
    </row>
    <row r="46" spans="1:11" x14ac:dyDescent="0.3">
      <c r="K46" s="22"/>
    </row>
    <row r="47" spans="1:11" x14ac:dyDescent="0.3">
      <c r="K47" s="22"/>
    </row>
    <row r="48" spans="1:11" x14ac:dyDescent="0.3">
      <c r="K48" s="22" t="str">
        <f t="shared" si="0"/>
        <v/>
      </c>
    </row>
    <row r="49" spans="1:21" s="390" customFormat="1" x14ac:dyDescent="0.3">
      <c r="A49" s="394"/>
      <c r="C49" s="392"/>
      <c r="J49" s="12"/>
      <c r="K49" s="393" t="str">
        <f t="shared" si="0"/>
        <v/>
      </c>
    </row>
    <row r="50" spans="1:21" x14ac:dyDescent="0.3">
      <c r="A50" s="645">
        <v>2000</v>
      </c>
      <c r="B50" s="646" t="s">
        <v>8</v>
      </c>
      <c r="C50" s="647" t="s">
        <v>83</v>
      </c>
      <c r="D50" s="648" t="s">
        <v>21</v>
      </c>
      <c r="E50" s="67"/>
      <c r="G50" s="14" t="s">
        <v>8</v>
      </c>
      <c r="H50" s="14" t="s">
        <v>21</v>
      </c>
      <c r="I50" s="14" t="s">
        <v>32</v>
      </c>
      <c r="J50" s="12">
        <v>279</v>
      </c>
      <c r="K50" s="22" t="str">
        <f t="shared" si="0"/>
        <v>[{order:"279",result:"Arsenal 1-0 Man Utd",playerday:"Thierry Henry",year:"2000", category:"Premier League",prow:["FRA","Played Euro 2000","Juventus"], pcolumn: ["Arsenal","Man Utd","Premier"],ylink:"https://www.youtube.com/watch?v=8iBMW1wThlU"}],</v>
      </c>
    </row>
    <row r="51" spans="1:21" x14ac:dyDescent="0.3">
      <c r="A51" s="649"/>
      <c r="B51" s="70" t="str">
        <f>_xlfn.CONCAT(B50," ",C50," ",D50,)</f>
        <v>Arsenal 1-0 Man Utd</v>
      </c>
      <c r="C51" s="71"/>
      <c r="D51" s="650"/>
      <c r="E51" s="67"/>
      <c r="F51" s="16" t="s">
        <v>36</v>
      </c>
      <c r="G51" s="112"/>
      <c r="H51" s="112"/>
      <c r="I51" s="112"/>
      <c r="K51" s="22" t="str">
        <f t="shared" si="0"/>
        <v/>
      </c>
    </row>
    <row r="52" spans="1:21" x14ac:dyDescent="0.3">
      <c r="A52" s="649"/>
      <c r="B52" s="70" t="s">
        <v>805</v>
      </c>
      <c r="C52" s="71"/>
      <c r="D52" s="650"/>
      <c r="E52" s="67"/>
      <c r="F52" s="16" t="s">
        <v>57</v>
      </c>
      <c r="G52" s="112"/>
      <c r="H52" s="112"/>
      <c r="I52" s="112"/>
      <c r="K52" s="22" t="str">
        <f t="shared" si="0"/>
        <v/>
      </c>
      <c r="L52" s="12" t="s">
        <v>806</v>
      </c>
    </row>
    <row r="53" spans="1:21" x14ac:dyDescent="0.3">
      <c r="A53" s="651"/>
      <c r="B53" s="652" t="s">
        <v>982</v>
      </c>
      <c r="C53" s="653"/>
      <c r="D53" s="654"/>
      <c r="E53" s="67"/>
      <c r="F53" s="16" t="s">
        <v>4</v>
      </c>
      <c r="G53" s="112"/>
      <c r="H53" s="112"/>
      <c r="I53" s="112"/>
      <c r="K53" s="22" t="str">
        <f>IF(A53&gt;0,"[{"&amp;"order:"&amp;CHAR(34)&amp;J53&amp;CHAR(34)&amp;",result:"&amp;CHAR(34)&amp;B54&amp;CHAR(34)&amp;",playerday:"&amp;CHAR(34)&amp;B84&amp;CHAR(34)&amp;",year:"&amp;CHAR(34)&amp;A53&amp;CHAR(34)&amp;", category:" &amp; CHAR(34) &amp;$A$1&amp;CHAR(34)&amp;",prow:["&amp;CHAR(34)&amp;F54&amp;CHAR(34)&amp;","&amp;CHAR(34)&amp;F55&amp;CHAR(34)&amp;","&amp;CHAR(34)&amp;F84&amp;CHAR(34)&amp;"], pcolumn: ["&amp;CHAR(34)&amp;G53&amp;CHAR(34)&amp;","&amp;CHAR(34)&amp;H53&amp;CHAR(34)&amp;","&amp;CHAR(34)&amp;I53&amp;CHAR(34)&amp;"]"&amp;",ylink:"&amp;CHAR(34)&amp;B55&amp;CHAR(34)&amp;"}"&amp;"],","")</f>
        <v/>
      </c>
    </row>
    <row r="54" spans="1:21" x14ac:dyDescent="0.3">
      <c r="K54" s="22" t="str">
        <f>IF(A54&gt;0,"[{"&amp;"order:"&amp;CHAR(34)&amp;J54&amp;CHAR(34)&amp;",result:"&amp;CHAR(34)&amp;B55&amp;CHAR(34)&amp;",playerday:"&amp;CHAR(34)&amp;B85&amp;CHAR(34)&amp;",year:"&amp;CHAR(34)&amp;A54&amp;CHAR(34)&amp;", category:" &amp; CHAR(34) &amp;$A$1&amp;CHAR(34)&amp;",prow:["&amp;CHAR(34)&amp;F55&amp;CHAR(34)&amp;","&amp;CHAR(34)&amp;F84&amp;CHAR(34)&amp;","&amp;CHAR(34)&amp;F85&amp;CHAR(34)&amp;"], pcolumn: ["&amp;CHAR(34)&amp;G54&amp;CHAR(34)&amp;","&amp;CHAR(34)&amp;H54&amp;CHAR(34)&amp;","&amp;CHAR(34)&amp;I54&amp;CHAR(34)&amp;"]"&amp;",ylink:"&amp;CHAR(34)&amp;B84&amp;CHAR(34)&amp;"}"&amp;"],","")</f>
        <v/>
      </c>
    </row>
    <row r="55" spans="1:21" x14ac:dyDescent="0.3">
      <c r="K55" s="22" t="str">
        <f>IF(A55&gt;0,"[{"&amp;"order:"&amp;CHAR(34)&amp;J55&amp;CHAR(34)&amp;",result:"&amp;CHAR(34)&amp;B84&amp;CHAR(34)&amp;",playerday:"&amp;CHAR(34)&amp;B86&amp;CHAR(34)&amp;",year:"&amp;CHAR(34)&amp;A55&amp;CHAR(34)&amp;", category:" &amp; CHAR(34) &amp;$A$1&amp;CHAR(34)&amp;",prow:["&amp;CHAR(34)&amp;F84&amp;CHAR(34)&amp;","&amp;CHAR(34)&amp;F85&amp;CHAR(34)&amp;","&amp;CHAR(34)&amp;F86&amp;CHAR(34)&amp;"], pcolumn: ["&amp;CHAR(34)&amp;G55&amp;CHAR(34)&amp;","&amp;CHAR(34)&amp;H55&amp;CHAR(34)&amp;","&amp;CHAR(34)&amp;I55&amp;CHAR(34)&amp;"]"&amp;",ylink:"&amp;CHAR(34)&amp;B85&amp;CHAR(34)&amp;"}"&amp;"],","")</f>
        <v/>
      </c>
    </row>
    <row r="56" spans="1:21" x14ac:dyDescent="0.3">
      <c r="A56" s="645">
        <v>2000</v>
      </c>
      <c r="B56" s="646" t="s">
        <v>8</v>
      </c>
      <c r="C56" s="647" t="s">
        <v>253</v>
      </c>
      <c r="D56" s="648" t="s">
        <v>12</v>
      </c>
      <c r="E56" s="67"/>
      <c r="G56" s="14" t="s">
        <v>8</v>
      </c>
      <c r="H56" s="14" t="s">
        <v>12</v>
      </c>
      <c r="I56" s="14" t="s">
        <v>57</v>
      </c>
      <c r="J56" s="12">
        <v>387</v>
      </c>
      <c r="K56" s="22" t="str">
        <f t="shared" ref="K56:K58" si="3">IF(A56&gt;0,"[{"&amp;"order:"&amp;CHAR(34)&amp;J56&amp;CHAR(34)&amp;",result:"&amp;CHAR(34)&amp;B57&amp;CHAR(34)&amp;",playerday:"&amp;CHAR(34)&amp;B59&amp;CHAR(34)&amp;",year:"&amp;CHAR(34)&amp;A56&amp;CHAR(34)&amp;", category:" &amp; CHAR(34) &amp;$A$1&amp;CHAR(34)&amp;",prow:["&amp;CHAR(34)&amp;F57&amp;CHAR(34)&amp;","&amp;CHAR(34)&amp;F58&amp;CHAR(34)&amp;","&amp;CHAR(34)&amp;F59&amp;CHAR(34)&amp;"], pcolumn: ["&amp;CHAR(34)&amp;G56&amp;CHAR(34)&amp;","&amp;CHAR(34)&amp;H56&amp;CHAR(34)&amp;","&amp;CHAR(34)&amp;I56&amp;CHAR(34)&amp;"]"&amp;",ylink:"&amp;CHAR(34)&amp;B58&amp;CHAR(34)&amp;"}"&amp;"],","")</f>
        <v>[{order:"387",result:"Arsenal 6-1 Leicester",playerday:"Thierry Henry",year:"2000", category:"Premier League",prow:["FRA","DL","namehas_T"], pcolumn: ["Arsenal","Leicester","Played Euro 2000"],ylink:"https://www.youtube.com/watch?v=JSAEn5nMiQs"}],</v>
      </c>
    </row>
    <row r="57" spans="1:21" x14ac:dyDescent="0.3">
      <c r="A57" s="649"/>
      <c r="B57" s="70" t="str">
        <f>_xlfn.CONCAT(B56," ",C56," ",D56,)</f>
        <v>Arsenal 6-1 Leicester</v>
      </c>
      <c r="C57" s="71"/>
      <c r="D57" s="650"/>
      <c r="E57" s="67"/>
      <c r="F57" s="16" t="s">
        <v>36</v>
      </c>
      <c r="G57" s="112"/>
      <c r="H57" s="112"/>
      <c r="I57" s="112"/>
      <c r="K57" s="22" t="str">
        <f t="shared" si="3"/>
        <v/>
      </c>
    </row>
    <row r="58" spans="1:21" x14ac:dyDescent="0.3">
      <c r="A58" s="649"/>
      <c r="B58" s="70" t="s">
        <v>1399</v>
      </c>
      <c r="C58" s="71"/>
      <c r="D58" s="650"/>
      <c r="E58" s="67"/>
      <c r="F58" s="16" t="s">
        <v>47</v>
      </c>
      <c r="G58" s="112"/>
      <c r="H58" s="112"/>
      <c r="I58" s="112"/>
      <c r="K58" s="22" t="str">
        <f t="shared" si="3"/>
        <v/>
      </c>
    </row>
    <row r="59" spans="1:21" x14ac:dyDescent="0.3">
      <c r="A59" s="651"/>
      <c r="B59" s="652" t="s">
        <v>982</v>
      </c>
      <c r="C59" s="653"/>
      <c r="D59" s="654"/>
      <c r="E59" s="67"/>
      <c r="F59" s="16" t="s">
        <v>1400</v>
      </c>
      <c r="G59" s="112"/>
      <c r="H59" s="112"/>
      <c r="I59" s="112"/>
      <c r="K59" s="22" t="str">
        <f>IF(A59&gt;0,"[{"&amp;"order:"&amp;CHAR(34)&amp;J59&amp;CHAR(34)&amp;",result:"&amp;CHAR(34)&amp;B60&amp;CHAR(34)&amp;",playerday:"&amp;CHAR(34)&amp;B90&amp;CHAR(34)&amp;",year:"&amp;CHAR(34)&amp;A59&amp;CHAR(34)&amp;", category:" &amp; CHAR(34) &amp;$A$1&amp;CHAR(34)&amp;",prow:["&amp;CHAR(34)&amp;F60&amp;CHAR(34)&amp;","&amp;CHAR(34)&amp;F61&amp;CHAR(34)&amp;","&amp;CHAR(34)&amp;F90&amp;CHAR(34)&amp;"], pcolumn: ["&amp;CHAR(34)&amp;G59&amp;CHAR(34)&amp;","&amp;CHAR(34)&amp;H59&amp;CHAR(34)&amp;","&amp;CHAR(34)&amp;I59&amp;CHAR(34)&amp;"]"&amp;",ylink:"&amp;CHAR(34)&amp;B61&amp;CHAR(34)&amp;"}"&amp;"],","")</f>
        <v/>
      </c>
    </row>
    <row r="60" spans="1:21" x14ac:dyDescent="0.3">
      <c r="K60" s="22" t="str">
        <f>IF(A60&gt;0,"[{"&amp;"order:"&amp;CHAR(34)&amp;J60&amp;CHAR(34)&amp;",result:"&amp;CHAR(34)&amp;B61&amp;CHAR(34)&amp;",playerday:"&amp;CHAR(34)&amp;B91&amp;CHAR(34)&amp;",year:"&amp;CHAR(34)&amp;A60&amp;CHAR(34)&amp;", category:" &amp; CHAR(34) &amp;$A$1&amp;CHAR(34)&amp;",prow:["&amp;CHAR(34)&amp;F61&amp;CHAR(34)&amp;","&amp;CHAR(34)&amp;F90&amp;CHAR(34)&amp;","&amp;CHAR(34)&amp;F91&amp;CHAR(34)&amp;"], pcolumn: ["&amp;CHAR(34)&amp;G60&amp;CHAR(34)&amp;","&amp;CHAR(34)&amp;H60&amp;CHAR(34)&amp;","&amp;CHAR(34)&amp;I60&amp;CHAR(34)&amp;"]"&amp;",ylink:"&amp;CHAR(34)&amp;B90&amp;CHAR(34)&amp;"}"&amp;"],","")</f>
        <v/>
      </c>
    </row>
    <row r="61" spans="1:21" x14ac:dyDescent="0.3">
      <c r="K61" s="22" t="str">
        <f>IF(A61&gt;0,"[{"&amp;"order:"&amp;CHAR(34)&amp;J61&amp;CHAR(34)&amp;",result:"&amp;CHAR(34)&amp;B90&amp;CHAR(34)&amp;",playerday:"&amp;CHAR(34)&amp;B92&amp;CHAR(34)&amp;",year:"&amp;CHAR(34)&amp;A61&amp;CHAR(34)&amp;", category:" &amp; CHAR(34) &amp;$A$1&amp;CHAR(34)&amp;",prow:["&amp;CHAR(34)&amp;F90&amp;CHAR(34)&amp;","&amp;CHAR(34)&amp;F91&amp;CHAR(34)&amp;","&amp;CHAR(34)&amp;F92&amp;CHAR(34)&amp;"], pcolumn: ["&amp;CHAR(34)&amp;G61&amp;CHAR(34)&amp;","&amp;CHAR(34)&amp;H61&amp;CHAR(34)&amp;","&amp;CHAR(34)&amp;I61&amp;CHAR(34)&amp;"]"&amp;",ylink:"&amp;CHAR(34)&amp;B91&amp;CHAR(34)&amp;"}"&amp;"],","")</f>
        <v/>
      </c>
    </row>
    <row r="62" spans="1:21" x14ac:dyDescent="0.3">
      <c r="A62" s="406">
        <v>2001</v>
      </c>
      <c r="B62" s="407" t="s">
        <v>532</v>
      </c>
      <c r="C62" s="408" t="s">
        <v>115</v>
      </c>
      <c r="D62" s="409" t="s">
        <v>21</v>
      </c>
      <c r="E62" s="67"/>
      <c r="G62" s="14" t="s">
        <v>532</v>
      </c>
      <c r="H62" s="14" t="s">
        <v>37</v>
      </c>
      <c r="I62" s="14" t="s">
        <v>57</v>
      </c>
      <c r="J62" s="12">
        <v>510</v>
      </c>
      <c r="K62" s="22" t="str">
        <f t="shared" ref="K62:K63" si="4">IF(A62&gt;0,"[{"&amp;"order:"&amp;CHAR(34)&amp;J62&amp;CHAR(34)&amp;",result:"&amp;CHAR(34)&amp;B63&amp;CHAR(34)&amp;",playerday:"&amp;CHAR(34)&amp;B65&amp;CHAR(34)&amp;",year:"&amp;CHAR(34)&amp;A62&amp;CHAR(34)&amp;", category:" &amp; CHAR(34) &amp;$A$1&amp;CHAR(34)&amp;",prow:["&amp;CHAR(34)&amp;F63&amp;CHAR(34)&amp;","&amp;CHAR(34)&amp;F64&amp;CHAR(34)&amp;","&amp;CHAR(34)&amp;F65&amp;CHAR(34)&amp;"], pcolumn: ["&amp;CHAR(34)&amp;G62&amp;CHAR(34)&amp;","&amp;CHAR(34)&amp;H62&amp;CHAR(34)&amp;","&amp;CHAR(34)&amp;I62&amp;CHAR(34)&amp;"]"&amp;",ylink:"&amp;CHAR(34)&amp;B64&amp;CHAR(34)&amp;"}"&amp;"],","")</f>
        <v>[{order:"510",result:"Newcastle 4-3 Man Utd",playerday:"Alan Shearer",year:"2001", category:"Premier League",prow:["ENG","DL","namehas_S"], pcolumn: ["Newcastle","Played WC 1998","Played Euro 2000"],ylink:"https://www.youtube.com/watch?v=PiE5B-AIykE"}],</v>
      </c>
      <c r="O62" s="13"/>
      <c r="R62" s="11"/>
      <c r="S62" s="11"/>
      <c r="T62" s="11"/>
      <c r="U62" s="11"/>
    </row>
    <row r="63" spans="1:21" x14ac:dyDescent="0.3">
      <c r="A63" s="410"/>
      <c r="B63" s="53" t="str">
        <f>_xlfn.CONCAT(B62," ",C62," ",D62)</f>
        <v>Newcastle 4-3 Man Utd</v>
      </c>
      <c r="C63" s="54"/>
      <c r="D63" s="411"/>
      <c r="E63" s="67"/>
      <c r="F63" s="16" t="s">
        <v>53</v>
      </c>
      <c r="G63" s="21"/>
      <c r="H63" s="21"/>
      <c r="I63" s="21"/>
      <c r="K63" s="22" t="str">
        <f t="shared" si="4"/>
        <v/>
      </c>
      <c r="O63" s="13"/>
      <c r="R63" s="11"/>
      <c r="S63" s="11"/>
      <c r="T63" s="11"/>
      <c r="U63" s="11"/>
    </row>
    <row r="64" spans="1:21" x14ac:dyDescent="0.3">
      <c r="A64" s="410"/>
      <c r="B64" s="53" t="s">
        <v>1563</v>
      </c>
      <c r="C64" s="54"/>
      <c r="D64" s="411"/>
      <c r="E64" s="67"/>
      <c r="F64" s="16" t="s">
        <v>47</v>
      </c>
      <c r="G64" s="21"/>
      <c r="H64" s="21"/>
      <c r="I64" s="21"/>
      <c r="K64" s="22" t="str">
        <f>IF(A64&gt;0,"[{"&amp;"order:"&amp;CHAR(34)&amp;J64&amp;CHAR(34)&amp;",result:"&amp;CHAR(34)&amp;B65&amp;CHAR(34)&amp;",playerday:"&amp;CHAR(34)&amp;B83&amp;CHAR(34)&amp;",year:"&amp;CHAR(34)&amp;A64&amp;CHAR(34)&amp;", category:" &amp; CHAR(34) &amp;$A$1&amp;CHAR(34)&amp;",prow:["&amp;CHAR(34)&amp;F65&amp;CHAR(34)&amp;","&amp;CHAR(34)&amp;F66&amp;CHAR(34)&amp;","&amp;CHAR(34)&amp;F83&amp;CHAR(34)&amp;"], pcolumn: ["&amp;CHAR(34)&amp;G64&amp;CHAR(34)&amp;","&amp;CHAR(34)&amp;H64&amp;CHAR(34)&amp;","&amp;CHAR(34)&amp;I64&amp;CHAR(34)&amp;"]"&amp;",ylink:"&amp;CHAR(34)&amp;B66&amp;CHAR(34)&amp;"}"&amp;"],","")</f>
        <v/>
      </c>
      <c r="L64" s="12" t="str">
        <f>""</f>
        <v/>
      </c>
      <c r="M64" s="32"/>
      <c r="O64" s="13"/>
      <c r="R64" s="11"/>
      <c r="S64" s="11"/>
      <c r="T64" s="11"/>
      <c r="U64" s="11"/>
    </row>
    <row r="65" spans="1:21" x14ac:dyDescent="0.3">
      <c r="A65" s="412"/>
      <c r="B65" s="413" t="s">
        <v>1303</v>
      </c>
      <c r="C65" s="414"/>
      <c r="D65" s="415"/>
      <c r="E65" s="67"/>
      <c r="F65" s="16" t="s">
        <v>1436</v>
      </c>
      <c r="G65" s="21"/>
      <c r="H65" s="21"/>
      <c r="I65" s="21"/>
      <c r="K65" s="22" t="str">
        <f>IF(A65&gt;0,"[{"&amp;"order:"&amp;CHAR(34)&amp;J65&amp;CHAR(34)&amp;",result:"&amp;CHAR(34)&amp;B66&amp;CHAR(34)&amp;",playerday:"&amp;CHAR(34)&amp;B84&amp;CHAR(34)&amp;",year:"&amp;CHAR(34)&amp;A65&amp;CHAR(34)&amp;", category:" &amp; CHAR(34) &amp;$A$1&amp;CHAR(34)&amp;",prow:["&amp;CHAR(34)&amp;F66&amp;CHAR(34)&amp;","&amp;CHAR(34)&amp;F83&amp;CHAR(34)&amp;","&amp;CHAR(34)&amp;F84&amp;CHAR(34)&amp;"], pcolumn: ["&amp;CHAR(34)&amp;G65&amp;CHAR(34)&amp;","&amp;CHAR(34)&amp;H65&amp;CHAR(34)&amp;","&amp;CHAR(34)&amp;I65&amp;CHAR(34)&amp;"]"&amp;",ylink:"&amp;CHAR(34)&amp;B83&amp;CHAR(34)&amp;"}"&amp;"],","")</f>
        <v/>
      </c>
      <c r="L65" s="12" t="str">
        <f>""</f>
        <v/>
      </c>
      <c r="M65" s="32"/>
      <c r="O65" s="13"/>
      <c r="R65" s="11"/>
      <c r="S65" s="11"/>
      <c r="T65" s="11"/>
      <c r="U65" s="11"/>
    </row>
    <row r="66" spans="1:21" x14ac:dyDescent="0.3">
      <c r="A66" s="67"/>
      <c r="B66" s="32"/>
      <c r="C66" s="33"/>
      <c r="D66" s="32"/>
      <c r="E66" s="67"/>
      <c r="G66" s="11"/>
      <c r="H66" s="11"/>
      <c r="I66" s="11"/>
      <c r="K66" s="22" t="str">
        <f>IF(A66&gt;0,"[{"&amp;"order:"&amp;CHAR(34)&amp;J66&amp;CHAR(34)&amp;",result:"&amp;CHAR(34)&amp;B83&amp;CHAR(34)&amp;",playerday:"&amp;CHAR(34)&amp;B85&amp;CHAR(34)&amp;",year:"&amp;CHAR(34)&amp;A66&amp;CHAR(34)&amp;", category:" &amp; CHAR(34) &amp;$A$1&amp;CHAR(34)&amp;",prow:["&amp;CHAR(34)&amp;F83&amp;CHAR(34)&amp;","&amp;CHAR(34)&amp;F84&amp;CHAR(34)&amp;","&amp;CHAR(34)&amp;F85&amp;CHAR(34)&amp;"], pcolumn: ["&amp;CHAR(34)&amp;G66&amp;CHAR(34)&amp;","&amp;CHAR(34)&amp;H66&amp;CHAR(34)&amp;","&amp;CHAR(34)&amp;I66&amp;CHAR(34)&amp;"]"&amp;",ylink:"&amp;CHAR(34)&amp;B84&amp;CHAR(34)&amp;"}"&amp;"],","")</f>
        <v/>
      </c>
      <c r="L66" s="12" t="str">
        <f>""</f>
        <v/>
      </c>
      <c r="M66" s="32"/>
      <c r="O66" s="13"/>
      <c r="R66" s="11"/>
      <c r="S66" s="11"/>
      <c r="T66" s="11"/>
      <c r="U66" s="11"/>
    </row>
    <row r="67" spans="1:21" x14ac:dyDescent="0.3">
      <c r="A67" s="67"/>
      <c r="B67" s="32"/>
      <c r="C67" s="33"/>
      <c r="D67" s="32"/>
      <c r="E67" s="67"/>
      <c r="G67" s="11"/>
      <c r="H67" s="11"/>
      <c r="I67" s="11"/>
      <c r="K67" s="22"/>
      <c r="M67" s="32"/>
      <c r="O67" s="13"/>
      <c r="R67" s="11"/>
      <c r="S67" s="11"/>
      <c r="T67" s="11"/>
      <c r="U67" s="11"/>
    </row>
    <row r="68" spans="1:21" x14ac:dyDescent="0.3">
      <c r="A68" s="406">
        <v>2001</v>
      </c>
      <c r="B68" s="407" t="s">
        <v>21</v>
      </c>
      <c r="C68" s="408" t="s">
        <v>253</v>
      </c>
      <c r="D68" s="409" t="s">
        <v>8</v>
      </c>
      <c r="E68" s="67"/>
      <c r="G68" s="16" t="s">
        <v>1428</v>
      </c>
      <c r="H68" s="16" t="s">
        <v>1390</v>
      </c>
      <c r="I68" s="16" t="s">
        <v>1389</v>
      </c>
      <c r="J68" s="12">
        <v>516</v>
      </c>
      <c r="K68" s="22" t="str">
        <f t="shared" ref="K68:K69" si="5">IF(A68&gt;0,"[{"&amp;"order:"&amp;CHAR(34)&amp;J68&amp;CHAR(34)&amp;",result:"&amp;CHAR(34)&amp;B69&amp;CHAR(34)&amp;",playerday:"&amp;CHAR(34)&amp;B71&amp;CHAR(34)&amp;",year:"&amp;CHAR(34)&amp;A68&amp;CHAR(34)&amp;", category:" &amp; CHAR(34) &amp;$A$1&amp;CHAR(34)&amp;",prow:["&amp;CHAR(34)&amp;F69&amp;CHAR(34)&amp;","&amp;CHAR(34)&amp;F70&amp;CHAR(34)&amp;","&amp;CHAR(34)&amp;F71&amp;CHAR(34)&amp;"], pcolumn: ["&amp;CHAR(34)&amp;G68&amp;CHAR(34)&amp;","&amp;CHAR(34)&amp;H68&amp;CHAR(34)&amp;","&amp;CHAR(34)&amp;I68&amp;CHAR(34)&amp;"]"&amp;",ylink:"&amp;CHAR(34)&amp;B70&amp;CHAR(34)&amp;"}"&amp;"],","")</f>
        <v>[{order:"516",result:"Man Utd 6-1 Arsenal",playerday:"Dwight Yorke",year:"2001", category:"Premier League",prow:["Man Utd","DL","Premier"], pcolumn: ["namehas_Y","namehas_R","namehas_K"],ylink:"https://www.youtube.com/watch?v=KKVC4rzcfOM"}],</v>
      </c>
      <c r="O68" s="13"/>
      <c r="R68" s="11"/>
      <c r="S68" s="11"/>
      <c r="T68" s="11"/>
      <c r="U68" s="11"/>
    </row>
    <row r="69" spans="1:21" x14ac:dyDescent="0.3">
      <c r="A69" s="410"/>
      <c r="B69" s="53" t="str">
        <f>_xlfn.CONCAT(B68," ",C68," ",D68)</f>
        <v>Man Utd 6-1 Arsenal</v>
      </c>
      <c r="C69" s="54"/>
      <c r="D69" s="411"/>
      <c r="E69" s="67"/>
      <c r="F69" s="16" t="s">
        <v>21</v>
      </c>
      <c r="G69" s="21"/>
      <c r="H69" s="21"/>
      <c r="I69" s="21"/>
      <c r="K69" s="22" t="str">
        <f t="shared" si="5"/>
        <v/>
      </c>
      <c r="O69" s="13"/>
      <c r="R69" s="11"/>
      <c r="S69" s="11"/>
      <c r="T69" s="11"/>
      <c r="U69" s="11"/>
    </row>
    <row r="70" spans="1:21" x14ac:dyDescent="0.3">
      <c r="A70" s="410"/>
      <c r="B70" s="53" t="s">
        <v>1575</v>
      </c>
      <c r="C70" s="54"/>
      <c r="D70" s="411"/>
      <c r="E70" s="67"/>
      <c r="F70" s="16" t="s">
        <v>47</v>
      </c>
      <c r="G70" s="21"/>
      <c r="H70" s="21"/>
      <c r="I70" s="21"/>
      <c r="K70" s="22" t="str">
        <f>IF(A70&gt;0,"[{"&amp;"order:"&amp;CHAR(34)&amp;J70&amp;CHAR(34)&amp;",result:"&amp;CHAR(34)&amp;B71&amp;CHAR(34)&amp;",playerday:"&amp;CHAR(34)&amp;B89&amp;CHAR(34)&amp;",year:"&amp;CHAR(34)&amp;A70&amp;CHAR(34)&amp;", category:" &amp; CHAR(34) &amp;$A$1&amp;CHAR(34)&amp;",prow:["&amp;CHAR(34)&amp;F71&amp;CHAR(34)&amp;","&amp;CHAR(34)&amp;F72&amp;CHAR(34)&amp;","&amp;CHAR(34)&amp;F89&amp;CHAR(34)&amp;"], pcolumn: ["&amp;CHAR(34)&amp;G70&amp;CHAR(34)&amp;","&amp;CHAR(34)&amp;H70&amp;CHAR(34)&amp;","&amp;CHAR(34)&amp;I70&amp;CHAR(34)&amp;"]"&amp;",ylink:"&amp;CHAR(34)&amp;B72&amp;CHAR(34)&amp;"}"&amp;"],","")</f>
        <v/>
      </c>
      <c r="L70" s="12" t="str">
        <f>""</f>
        <v/>
      </c>
      <c r="M70" s="32"/>
      <c r="O70" s="13"/>
      <c r="R70" s="11"/>
      <c r="S70" s="11"/>
      <c r="T70" s="11"/>
      <c r="U70" s="11"/>
    </row>
    <row r="71" spans="1:21" x14ac:dyDescent="0.3">
      <c r="A71" s="412"/>
      <c r="B71" s="413" t="s">
        <v>1576</v>
      </c>
      <c r="C71" s="414"/>
      <c r="D71" s="415"/>
      <c r="E71" s="67"/>
      <c r="F71" s="16" t="s">
        <v>32</v>
      </c>
      <c r="G71" s="21"/>
      <c r="H71" s="21"/>
      <c r="I71" s="21"/>
      <c r="K71" s="22" t="str">
        <f>IF(A71&gt;0,"[{"&amp;"order:"&amp;CHAR(34)&amp;J71&amp;CHAR(34)&amp;",result:"&amp;CHAR(34)&amp;B72&amp;CHAR(34)&amp;",playerday:"&amp;CHAR(34)&amp;B90&amp;CHAR(34)&amp;",year:"&amp;CHAR(34)&amp;A71&amp;CHAR(34)&amp;", category:" &amp; CHAR(34) &amp;$A$1&amp;CHAR(34)&amp;",prow:["&amp;CHAR(34)&amp;F72&amp;CHAR(34)&amp;","&amp;CHAR(34)&amp;F89&amp;CHAR(34)&amp;","&amp;CHAR(34)&amp;F90&amp;CHAR(34)&amp;"], pcolumn: ["&amp;CHAR(34)&amp;G71&amp;CHAR(34)&amp;","&amp;CHAR(34)&amp;H71&amp;CHAR(34)&amp;","&amp;CHAR(34)&amp;I71&amp;CHAR(34)&amp;"]"&amp;",ylink:"&amp;CHAR(34)&amp;B89&amp;CHAR(34)&amp;"}"&amp;"],","")</f>
        <v/>
      </c>
      <c r="L71" s="12" t="str">
        <f>""</f>
        <v/>
      </c>
      <c r="M71" s="32"/>
      <c r="O71" s="13"/>
      <c r="R71" s="11"/>
      <c r="S71" s="11"/>
      <c r="T71" s="11"/>
      <c r="U71" s="11"/>
    </row>
    <row r="72" spans="1:21" x14ac:dyDescent="0.3">
      <c r="A72" s="67"/>
      <c r="B72" s="32"/>
      <c r="C72" s="33"/>
      <c r="D72" s="32"/>
      <c r="E72" s="67"/>
      <c r="G72" s="11"/>
      <c r="H72" s="11"/>
      <c r="I72" s="11"/>
      <c r="K72" s="22" t="str">
        <f>IF(A72&gt;0,"[{"&amp;"order:"&amp;CHAR(34)&amp;J72&amp;CHAR(34)&amp;",result:"&amp;CHAR(34)&amp;B89&amp;CHAR(34)&amp;",playerday:"&amp;CHAR(34)&amp;B91&amp;CHAR(34)&amp;",year:"&amp;CHAR(34)&amp;A72&amp;CHAR(34)&amp;", category:" &amp; CHAR(34) &amp;$A$1&amp;CHAR(34)&amp;",prow:["&amp;CHAR(34)&amp;F89&amp;CHAR(34)&amp;","&amp;CHAR(34)&amp;F90&amp;CHAR(34)&amp;","&amp;CHAR(34)&amp;F91&amp;CHAR(34)&amp;"], pcolumn: ["&amp;CHAR(34)&amp;G72&amp;CHAR(34)&amp;","&amp;CHAR(34)&amp;H72&amp;CHAR(34)&amp;","&amp;CHAR(34)&amp;I72&amp;CHAR(34)&amp;"]"&amp;",ylink:"&amp;CHAR(34)&amp;B90&amp;CHAR(34)&amp;"}"&amp;"],","")</f>
        <v/>
      </c>
      <c r="L72" s="12" t="str">
        <f>""</f>
        <v/>
      </c>
      <c r="M72" s="32"/>
      <c r="O72" s="13"/>
      <c r="R72" s="11"/>
      <c r="S72" s="11"/>
      <c r="T72" s="11"/>
      <c r="U72" s="11"/>
    </row>
    <row r="73" spans="1:21" x14ac:dyDescent="0.3">
      <c r="A73" s="67"/>
      <c r="B73" s="32"/>
      <c r="C73" s="33"/>
      <c r="D73" s="32"/>
      <c r="E73" s="67"/>
      <c r="G73" s="11"/>
      <c r="H73" s="11"/>
      <c r="I73" s="11"/>
      <c r="K73" s="22"/>
      <c r="M73" s="32"/>
      <c r="O73" s="13"/>
      <c r="R73" s="11"/>
      <c r="S73" s="11"/>
      <c r="T73" s="11"/>
      <c r="U73" s="11"/>
    </row>
    <row r="74" spans="1:21" x14ac:dyDescent="0.3">
      <c r="A74" s="67"/>
      <c r="B74" s="32"/>
      <c r="C74" s="33"/>
      <c r="D74" s="32"/>
      <c r="E74" s="67"/>
      <c r="G74" s="11"/>
      <c r="H74" s="11"/>
      <c r="I74" s="11"/>
      <c r="K74" s="22"/>
      <c r="M74" s="32"/>
      <c r="O74" s="13"/>
      <c r="R74" s="11"/>
      <c r="S74" s="11"/>
      <c r="T74" s="11"/>
      <c r="U74" s="11"/>
    </row>
    <row r="75" spans="1:21" x14ac:dyDescent="0.3">
      <c r="A75" s="67"/>
      <c r="B75" s="32"/>
      <c r="C75" s="33"/>
      <c r="D75" s="32"/>
      <c r="E75" s="67"/>
      <c r="G75" s="11"/>
      <c r="H75" s="11"/>
      <c r="I75" s="11"/>
      <c r="K75" s="22"/>
      <c r="M75" s="32"/>
      <c r="O75" s="13"/>
      <c r="R75" s="11"/>
      <c r="S75" s="11"/>
      <c r="T75" s="11"/>
      <c r="U75" s="11"/>
    </row>
    <row r="76" spans="1:21" x14ac:dyDescent="0.3">
      <c r="A76" s="67"/>
      <c r="B76" s="32"/>
      <c r="C76" s="33"/>
      <c r="D76" s="32"/>
      <c r="E76" s="67"/>
      <c r="G76" s="11"/>
      <c r="H76" s="11"/>
      <c r="I76" s="11"/>
      <c r="K76" s="22"/>
      <c r="M76" s="32"/>
      <c r="O76" s="13"/>
      <c r="R76" s="11"/>
      <c r="S76" s="11"/>
      <c r="T76" s="11"/>
      <c r="U76" s="11"/>
    </row>
    <row r="77" spans="1:21" x14ac:dyDescent="0.3">
      <c r="A77" s="67"/>
      <c r="B77" s="32"/>
      <c r="C77" s="33"/>
      <c r="D77" s="32"/>
      <c r="E77" s="67"/>
      <c r="G77" s="11"/>
      <c r="H77" s="11"/>
      <c r="I77" s="11"/>
      <c r="K77" s="22"/>
      <c r="M77" s="32"/>
      <c r="O77" s="13"/>
      <c r="R77" s="11"/>
      <c r="S77" s="11"/>
      <c r="T77" s="11"/>
      <c r="U77" s="11"/>
    </row>
    <row r="78" spans="1:21" x14ac:dyDescent="0.3">
      <c r="A78" s="67"/>
      <c r="B78" s="32"/>
      <c r="C78" s="33"/>
      <c r="D78" s="32"/>
      <c r="E78" s="67"/>
      <c r="G78" s="11"/>
      <c r="H78" s="11"/>
      <c r="I78" s="11"/>
      <c r="K78" s="22"/>
      <c r="M78" s="32"/>
      <c r="O78" s="13"/>
      <c r="R78" s="11"/>
      <c r="S78" s="11"/>
      <c r="T78" s="11"/>
      <c r="U78" s="11"/>
    </row>
    <row r="79" spans="1:21" x14ac:dyDescent="0.3">
      <c r="A79" s="67"/>
      <c r="B79" s="32"/>
      <c r="C79" s="33"/>
      <c r="D79" s="32"/>
      <c r="E79" s="67"/>
      <c r="G79" s="11"/>
      <c r="H79" s="11"/>
      <c r="I79" s="11"/>
      <c r="K79" s="22"/>
      <c r="M79" s="32"/>
      <c r="O79" s="13"/>
      <c r="R79" s="11"/>
      <c r="S79" s="11"/>
      <c r="T79" s="11"/>
      <c r="U79" s="11"/>
    </row>
    <row r="80" spans="1:21" x14ac:dyDescent="0.3">
      <c r="A80" s="67"/>
      <c r="B80" s="32"/>
      <c r="C80" s="33"/>
      <c r="D80" s="32"/>
      <c r="E80" s="67"/>
      <c r="G80" s="11"/>
      <c r="H80" s="11"/>
      <c r="I80" s="11"/>
      <c r="K80" s="22"/>
      <c r="M80" s="32"/>
      <c r="O80" s="13"/>
      <c r="R80" s="11"/>
      <c r="S80" s="11"/>
      <c r="T80" s="11"/>
      <c r="U80" s="11"/>
    </row>
    <row r="81" spans="1:21" x14ac:dyDescent="0.3">
      <c r="A81" s="67"/>
      <c r="B81" s="32"/>
      <c r="C81" s="33"/>
      <c r="D81" s="32"/>
      <c r="E81" s="67"/>
      <c r="G81" s="11"/>
      <c r="H81" s="11"/>
      <c r="I81" s="11"/>
      <c r="K81" s="22"/>
      <c r="M81" s="32"/>
      <c r="O81" s="13"/>
      <c r="R81" s="11"/>
      <c r="S81" s="11"/>
      <c r="T81" s="11"/>
      <c r="U81" s="11"/>
    </row>
    <row r="82" spans="1:21" x14ac:dyDescent="0.3">
      <c r="A82" s="67"/>
      <c r="B82" s="32"/>
      <c r="C82" s="33"/>
      <c r="D82" s="32"/>
      <c r="E82" s="67"/>
      <c r="G82" s="11"/>
      <c r="H82" s="11"/>
      <c r="I82" s="11"/>
      <c r="K82" s="22"/>
      <c r="M82" s="32"/>
      <c r="O82" s="13"/>
      <c r="R82" s="11"/>
      <c r="S82" s="11"/>
      <c r="T82" s="11"/>
      <c r="U82" s="11"/>
    </row>
    <row r="83" spans="1:21" x14ac:dyDescent="0.3">
      <c r="A83" s="67"/>
      <c r="B83" s="32"/>
      <c r="C83" s="33"/>
      <c r="D83" s="32"/>
      <c r="E83" s="67"/>
      <c r="G83" s="11"/>
      <c r="H83" s="11"/>
      <c r="I83" s="11"/>
      <c r="K83" s="22" t="str">
        <f t="shared" ref="K83" si="6">IF(A83&gt;0,"[{"&amp;"order:"&amp;CHAR(34)&amp;J83&amp;CHAR(34)&amp;",result:"&amp;CHAR(34)&amp;B84&amp;CHAR(34)&amp;",playerday:"&amp;CHAR(34)&amp;B86&amp;CHAR(34)&amp;",year:"&amp;CHAR(34)&amp;A83&amp;CHAR(34)&amp;", category:" &amp; CHAR(34) &amp;$A$1&amp;CHAR(34)&amp;",prow:["&amp;CHAR(34)&amp;F84&amp;CHAR(34)&amp;","&amp;CHAR(34)&amp;F85&amp;CHAR(34)&amp;","&amp;CHAR(34)&amp;F86&amp;CHAR(34)&amp;"], pcolumn: ["&amp;CHAR(34)&amp;G83&amp;CHAR(34)&amp;","&amp;CHAR(34)&amp;H83&amp;CHAR(34)&amp;","&amp;CHAR(34)&amp;I83&amp;CHAR(34)&amp;"]"&amp;",ylink:"&amp;CHAR(34)&amp;B85&amp;CHAR(34)&amp;"}"&amp;"],","")</f>
        <v/>
      </c>
      <c r="M83" s="32"/>
      <c r="O83" s="13"/>
      <c r="R83" s="11"/>
      <c r="S83" s="11"/>
      <c r="T83" s="11"/>
      <c r="U83" s="11"/>
    </row>
    <row r="84" spans="1:21" x14ac:dyDescent="0.3">
      <c r="K84" s="22" t="str">
        <f t="shared" si="0"/>
        <v/>
      </c>
    </row>
    <row r="85" spans="1:21" x14ac:dyDescent="0.3">
      <c r="K85" s="22" t="str">
        <f t="shared" si="0"/>
        <v/>
      </c>
    </row>
    <row r="86" spans="1:21" x14ac:dyDescent="0.3">
      <c r="K86" s="22" t="str">
        <f t="shared" si="0"/>
        <v/>
      </c>
    </row>
    <row r="87" spans="1:21" s="390" customFormat="1" x14ac:dyDescent="0.3">
      <c r="A87" s="394"/>
      <c r="C87" s="392"/>
      <c r="J87" s="12"/>
      <c r="K87" s="393" t="str">
        <f t="shared" si="0"/>
        <v/>
      </c>
    </row>
    <row r="88" spans="1:21" x14ac:dyDescent="0.3">
      <c r="A88" s="480">
        <v>2002</v>
      </c>
      <c r="B88" s="481" t="s">
        <v>21</v>
      </c>
      <c r="C88" s="482" t="s">
        <v>152</v>
      </c>
      <c r="D88" s="483" t="s">
        <v>8</v>
      </c>
      <c r="E88" s="67"/>
      <c r="G88" s="14" t="s">
        <v>21</v>
      </c>
      <c r="H88" s="14" t="s">
        <v>8</v>
      </c>
      <c r="I88" s="14" t="s">
        <v>45</v>
      </c>
      <c r="J88" s="12">
        <v>271</v>
      </c>
      <c r="K88" s="22" t="str">
        <f t="shared" si="0"/>
        <v>[{order:"271",result:"Man Utd 0-1 Arsenal",playerday:"Sylvain Wiltord",year:"2002", category:"Premier League",prow:["Premier","FRA","DL"], pcolumn: ["Man Utd","Arsenal","Played WC 2002"],ylink:"https://www.youtube.com/watch?v=nJE89EVEKfI"}],</v>
      </c>
    </row>
    <row r="89" spans="1:21" x14ac:dyDescent="0.3">
      <c r="A89" s="484"/>
      <c r="B89" s="485" t="str">
        <f>_xlfn.CONCAT(B88," ",C88," ",D88,)</f>
        <v>Man Utd 0-1 Arsenal</v>
      </c>
      <c r="C89" s="486"/>
      <c r="D89" s="487"/>
      <c r="E89" s="67"/>
      <c r="F89" s="16" t="s">
        <v>32</v>
      </c>
      <c r="G89" s="492"/>
      <c r="H89" s="492"/>
      <c r="I89" s="492"/>
      <c r="K89" s="22" t="str">
        <f t="shared" si="0"/>
        <v/>
      </c>
    </row>
    <row r="90" spans="1:21" x14ac:dyDescent="0.3">
      <c r="A90" s="484"/>
      <c r="B90" s="485" t="s">
        <v>555</v>
      </c>
      <c r="C90" s="486"/>
      <c r="D90" s="487"/>
      <c r="E90" s="67"/>
      <c r="F90" s="16" t="s">
        <v>36</v>
      </c>
      <c r="G90" s="492"/>
      <c r="H90" s="492"/>
      <c r="I90" s="492"/>
      <c r="K90" s="22" t="str">
        <f t="shared" si="0"/>
        <v/>
      </c>
    </row>
    <row r="91" spans="1:21" x14ac:dyDescent="0.3">
      <c r="A91" s="488"/>
      <c r="B91" s="489" t="s">
        <v>1111</v>
      </c>
      <c r="C91" s="490"/>
      <c r="D91" s="491"/>
      <c r="E91" s="67"/>
      <c r="F91" s="16" t="s">
        <v>47</v>
      </c>
      <c r="G91" s="492"/>
      <c r="H91" s="492"/>
      <c r="I91" s="492"/>
      <c r="K91" s="22" t="str">
        <f t="shared" si="0"/>
        <v/>
      </c>
    </row>
    <row r="92" spans="1:21" x14ac:dyDescent="0.3">
      <c r="K92" s="22" t="str">
        <f t="shared" si="0"/>
        <v/>
      </c>
    </row>
    <row r="93" spans="1:21" x14ac:dyDescent="0.3">
      <c r="K93" s="22" t="str">
        <f t="shared" si="0"/>
        <v/>
      </c>
    </row>
    <row r="94" spans="1:21" x14ac:dyDescent="0.3">
      <c r="A94" s="480">
        <v>2002</v>
      </c>
      <c r="B94" s="481" t="s">
        <v>146</v>
      </c>
      <c r="C94" s="482" t="s">
        <v>118</v>
      </c>
      <c r="D94" s="483" t="s">
        <v>8</v>
      </c>
      <c r="E94" s="67"/>
      <c r="G94" s="14" t="s">
        <v>146</v>
      </c>
      <c r="H94" s="14" t="s">
        <v>8</v>
      </c>
      <c r="I94" s="14" t="s">
        <v>21</v>
      </c>
      <c r="J94" s="12">
        <v>292</v>
      </c>
      <c r="K94" s="22" t="str">
        <f t="shared" si="0"/>
        <v>[{order:"292",result:"Everton 2-1 Arsenal",playerday:"Wayne Rooney",year:"2002", category:"Premier League",prow:["ENG","DL","CC"], pcolumn: ["Everton","Arsenal","Man Utd"],ylink:"https://www.youtube.com/watch?v=w8RIS871No0"}],</v>
      </c>
    </row>
    <row r="95" spans="1:21" x14ac:dyDescent="0.3">
      <c r="A95" s="484"/>
      <c r="B95" s="485" t="str">
        <f>_xlfn.CONCAT(B94," ",C94," ",D94,)</f>
        <v>Everton 2-1 Arsenal</v>
      </c>
      <c r="C95" s="486"/>
      <c r="D95" s="487"/>
      <c r="E95" s="67"/>
      <c r="F95" s="16" t="s">
        <v>53</v>
      </c>
      <c r="G95" s="492"/>
      <c r="H95" s="492"/>
      <c r="I95" s="492"/>
      <c r="K95" s="22" t="str">
        <f t="shared" si="0"/>
        <v/>
      </c>
    </row>
    <row r="96" spans="1:21" x14ac:dyDescent="0.3">
      <c r="A96" s="484"/>
      <c r="B96" s="485" t="s">
        <v>586</v>
      </c>
      <c r="C96" s="486"/>
      <c r="D96" s="487"/>
      <c r="E96" s="67"/>
      <c r="F96" s="16" t="s">
        <v>47</v>
      </c>
      <c r="G96" s="492"/>
      <c r="H96" s="492"/>
      <c r="I96" s="492"/>
      <c r="K96" s="22" t="str">
        <f t="shared" si="0"/>
        <v/>
      </c>
    </row>
    <row r="97" spans="1:13" x14ac:dyDescent="0.3">
      <c r="A97" s="488"/>
      <c r="B97" s="489" t="s">
        <v>1110</v>
      </c>
      <c r="C97" s="490"/>
      <c r="D97" s="491"/>
      <c r="E97" s="67"/>
      <c r="F97" s="16" t="s">
        <v>33</v>
      </c>
      <c r="G97" s="492"/>
      <c r="H97" s="492"/>
      <c r="I97" s="492"/>
      <c r="K97" s="22" t="str">
        <f t="shared" si="0"/>
        <v/>
      </c>
    </row>
    <row r="98" spans="1:13" x14ac:dyDescent="0.3">
      <c r="K98" s="22" t="str">
        <f t="shared" si="0"/>
        <v/>
      </c>
    </row>
    <row r="99" spans="1:13" x14ac:dyDescent="0.3">
      <c r="K99" s="22" t="str">
        <f t="shared" si="0"/>
        <v/>
      </c>
    </row>
    <row r="100" spans="1:13" x14ac:dyDescent="0.3">
      <c r="A100" s="480">
        <v>2002</v>
      </c>
      <c r="B100" s="481" t="s">
        <v>390</v>
      </c>
      <c r="C100" s="482" t="s">
        <v>116</v>
      </c>
      <c r="D100" s="483" t="s">
        <v>8</v>
      </c>
      <c r="E100" s="67"/>
      <c r="G100" s="14" t="s">
        <v>8</v>
      </c>
      <c r="H100" s="14" t="s">
        <v>29</v>
      </c>
      <c r="I100" s="14" t="s">
        <v>27</v>
      </c>
      <c r="J100" s="12">
        <v>402</v>
      </c>
      <c r="K100" s="22" t="str">
        <f t="shared" si="0"/>
        <v>[{order:"402",result:"Aston Villa 1-2 Arsenal",playerday:"Robert Pirès",year:"2002", category:"Premier League",prow:["FRA","CC","DL"], pcolumn: ["Arsenal","Marseille","Villarreal"],ylink:"https://www.youtube.com/shorts/7diX-hscecY"}],</v>
      </c>
    </row>
    <row r="101" spans="1:13" x14ac:dyDescent="0.3">
      <c r="A101" s="484"/>
      <c r="B101" s="485" t="str">
        <f>_xlfn.CONCAT(B100," ",C100," ",D100,)</f>
        <v>Aston Villa 1-2 Arsenal</v>
      </c>
      <c r="C101" s="486"/>
      <c r="D101" s="487"/>
      <c r="E101" s="67"/>
      <c r="F101" s="14" t="s">
        <v>36</v>
      </c>
      <c r="G101" s="492"/>
      <c r="H101" s="492"/>
      <c r="I101" s="492"/>
      <c r="K101" s="22" t="str">
        <f t="shared" si="0"/>
        <v/>
      </c>
    </row>
    <row r="102" spans="1:13" x14ac:dyDescent="0.3">
      <c r="A102" s="484"/>
      <c r="B102" s="485" t="s">
        <v>618</v>
      </c>
      <c r="C102" s="486"/>
      <c r="D102" s="487"/>
      <c r="E102" s="67"/>
      <c r="F102" s="16" t="s">
        <v>33</v>
      </c>
      <c r="G102" s="492"/>
      <c r="H102" s="492"/>
      <c r="I102" s="492"/>
      <c r="K102" s="22" t="str">
        <f t="shared" si="0"/>
        <v/>
      </c>
      <c r="M102" s="12" t="s">
        <v>617</v>
      </c>
    </row>
    <row r="103" spans="1:13" x14ac:dyDescent="0.3">
      <c r="A103" s="488"/>
      <c r="B103" s="489" t="s">
        <v>971</v>
      </c>
      <c r="C103" s="490"/>
      <c r="D103" s="491"/>
      <c r="E103" s="67"/>
      <c r="F103" s="16" t="s">
        <v>47</v>
      </c>
      <c r="G103" s="492"/>
      <c r="H103" s="492"/>
      <c r="I103" s="492"/>
      <c r="K103" s="22" t="str">
        <f t="shared" si="0"/>
        <v/>
      </c>
    </row>
    <row r="104" spans="1:13" x14ac:dyDescent="0.3">
      <c r="K104" s="22" t="str">
        <f t="shared" si="0"/>
        <v/>
      </c>
    </row>
    <row r="105" spans="1:13" x14ac:dyDescent="0.3">
      <c r="K105" s="22" t="str">
        <f t="shared" si="0"/>
        <v/>
      </c>
    </row>
    <row r="106" spans="1:13" x14ac:dyDescent="0.3">
      <c r="K106" s="22" t="str">
        <f t="shared" si="0"/>
        <v/>
      </c>
    </row>
    <row r="107" spans="1:13" x14ac:dyDescent="0.3">
      <c r="K107" s="22" t="str">
        <f t="shared" si="0"/>
        <v/>
      </c>
    </row>
    <row r="108" spans="1:13" x14ac:dyDescent="0.3">
      <c r="K108" s="22" t="str">
        <f t="shared" si="0"/>
        <v/>
      </c>
    </row>
    <row r="109" spans="1:13" s="390" customFormat="1" x14ac:dyDescent="0.3">
      <c r="A109" s="394"/>
      <c r="C109" s="392"/>
      <c r="J109" s="12"/>
      <c r="K109" s="393" t="str">
        <f t="shared" si="0"/>
        <v/>
      </c>
    </row>
    <row r="110" spans="1:13" x14ac:dyDescent="0.3">
      <c r="A110" s="125">
        <v>2003</v>
      </c>
      <c r="B110" s="126" t="s">
        <v>5</v>
      </c>
      <c r="C110" s="127" t="s">
        <v>118</v>
      </c>
      <c r="D110" s="126" t="s">
        <v>9</v>
      </c>
      <c r="E110" s="67"/>
      <c r="G110" s="14" t="s">
        <v>5</v>
      </c>
      <c r="H110" s="14" t="s">
        <v>9</v>
      </c>
      <c r="I110" s="14" t="s">
        <v>138</v>
      </c>
      <c r="J110" s="12">
        <v>321</v>
      </c>
      <c r="K110" s="22" t="str">
        <f t="shared" si="0"/>
        <v>[{order:"321",result:"Chelsea 2-1 Liverpool",playerday:"Jesper Gronkjaer",year:"2003", category:"Premier League",prow:["startJ","CC","Premier"], pcolumn: ["Chelsea","Liverpool","DEN"],ylink:"https://www.youtube.com/shorts/DH-qLiR5ptY"}],</v>
      </c>
    </row>
    <row r="111" spans="1:13" x14ac:dyDescent="0.3">
      <c r="A111" s="110"/>
      <c r="B111" s="40" t="str">
        <f>_xlfn.CONCAT(B110," ",C110," ",D110,)</f>
        <v>Chelsea 2-1 Liverpool</v>
      </c>
      <c r="C111" s="41"/>
      <c r="D111" s="40"/>
      <c r="E111" s="67"/>
      <c r="F111" s="16" t="s">
        <v>1179</v>
      </c>
      <c r="G111" s="64"/>
      <c r="H111" s="64"/>
      <c r="I111" s="64"/>
      <c r="K111" s="22" t="str">
        <f t="shared" si="0"/>
        <v/>
      </c>
    </row>
    <row r="112" spans="1:13" x14ac:dyDescent="0.3">
      <c r="A112" s="110"/>
      <c r="B112" s="40" t="s">
        <v>730</v>
      </c>
      <c r="C112" s="41"/>
      <c r="D112" s="40"/>
      <c r="E112" s="67"/>
      <c r="F112" s="16" t="s">
        <v>33</v>
      </c>
      <c r="G112" s="64"/>
      <c r="H112" s="64"/>
      <c r="I112" s="64"/>
      <c r="K112" s="22" t="str">
        <f t="shared" si="0"/>
        <v/>
      </c>
    </row>
    <row r="113" spans="1:11" x14ac:dyDescent="0.3">
      <c r="A113" s="110"/>
      <c r="B113" s="42" t="s">
        <v>1099</v>
      </c>
      <c r="C113" s="41"/>
      <c r="D113" s="40"/>
      <c r="E113" s="67"/>
      <c r="F113" s="16" t="s">
        <v>32</v>
      </c>
      <c r="G113" s="64"/>
      <c r="H113" s="64"/>
      <c r="I113" s="64"/>
      <c r="K113" s="22" t="str">
        <f t="shared" si="0"/>
        <v/>
      </c>
    </row>
    <row r="114" spans="1:11" x14ac:dyDescent="0.3">
      <c r="K114" s="22" t="str">
        <f t="shared" si="0"/>
        <v/>
      </c>
    </row>
    <row r="115" spans="1:11" x14ac:dyDescent="0.3">
      <c r="A115" s="426">
        <v>2003</v>
      </c>
      <c r="B115" s="427" t="s">
        <v>146</v>
      </c>
      <c r="C115" s="428" t="s">
        <v>142</v>
      </c>
      <c r="D115" s="429" t="s">
        <v>787</v>
      </c>
      <c r="E115" s="67"/>
      <c r="G115" s="14" t="s">
        <v>146</v>
      </c>
      <c r="H115" s="14" t="s">
        <v>532</v>
      </c>
      <c r="I115" s="14" t="s">
        <v>53</v>
      </c>
      <c r="J115" s="12">
        <v>438</v>
      </c>
      <c r="K115" s="22" t="str">
        <f t="shared" si="0"/>
        <v>[{order:"438",result:"Everton 4-0 Leeds",playerday:"Steve Watson",year:"2003", category:"Premier League",prow:["DF","DF","DF"], pcolumn: ["Everton","Newcastle","ENG"],ylink:"https://www.youtube.com/watch?v=oHwYaRV7FJs"}],</v>
      </c>
    </row>
    <row r="116" spans="1:11" x14ac:dyDescent="0.3">
      <c r="A116" s="273"/>
      <c r="B116" s="40" t="str">
        <f>_xlfn.CONCAT(B115," ",C115," ",D115,)</f>
        <v>Everton 4-0 Leeds</v>
      </c>
      <c r="C116" s="41"/>
      <c r="D116" s="49"/>
      <c r="E116" s="67"/>
      <c r="F116" s="16" t="s">
        <v>52</v>
      </c>
      <c r="G116" s="64"/>
      <c r="H116" s="64"/>
      <c r="I116" s="64"/>
      <c r="K116" s="22" t="str">
        <f t="shared" si="0"/>
        <v/>
      </c>
    </row>
    <row r="117" spans="1:11" x14ac:dyDescent="0.3">
      <c r="A117" s="273"/>
      <c r="B117" s="40" t="s">
        <v>786</v>
      </c>
      <c r="C117" s="41"/>
      <c r="D117" s="49"/>
      <c r="E117" s="67"/>
      <c r="F117" s="16" t="s">
        <v>52</v>
      </c>
      <c r="G117" s="64"/>
      <c r="H117" s="64"/>
      <c r="I117" s="64"/>
      <c r="K117" s="22" t="str">
        <f t="shared" si="0"/>
        <v/>
      </c>
    </row>
    <row r="118" spans="1:11" x14ac:dyDescent="0.3">
      <c r="A118" s="274"/>
      <c r="B118" s="50" t="s">
        <v>1100</v>
      </c>
      <c r="C118" s="51"/>
      <c r="D118" s="52"/>
      <c r="E118" s="67"/>
      <c r="F118" s="16" t="s">
        <v>52</v>
      </c>
      <c r="G118" s="64"/>
      <c r="H118" s="64"/>
      <c r="I118" s="64"/>
      <c r="K118" s="22" t="str">
        <f t="shared" si="0"/>
        <v/>
      </c>
    </row>
    <row r="119" spans="1:11" x14ac:dyDescent="0.3">
      <c r="K119" s="22" t="str">
        <f t="shared" ref="K119:K209" si="7">IF(A119&gt;0,"[{"&amp;"order:"&amp;CHAR(34)&amp;J119&amp;CHAR(34)&amp;",result:"&amp;CHAR(34)&amp;B120&amp;CHAR(34)&amp;",playerday:"&amp;CHAR(34)&amp;B122&amp;CHAR(34)&amp;",year:"&amp;CHAR(34)&amp;A119&amp;CHAR(34)&amp;", category:" &amp; CHAR(34) &amp;$A$1&amp;CHAR(34)&amp;",prow:["&amp;CHAR(34)&amp;F120&amp;CHAR(34)&amp;","&amp;CHAR(34)&amp;F121&amp;CHAR(34)&amp;","&amp;CHAR(34)&amp;F122&amp;CHAR(34)&amp;"], pcolumn: ["&amp;CHAR(34)&amp;G119&amp;CHAR(34)&amp;","&amp;CHAR(34)&amp;H119&amp;CHAR(34)&amp;","&amp;CHAR(34)&amp;I119&amp;CHAR(34)&amp;"]"&amp;",ylink:"&amp;CHAR(34)&amp;B121&amp;CHAR(34)&amp;"}"&amp;"],","")</f>
        <v/>
      </c>
    </row>
    <row r="120" spans="1:11" x14ac:dyDescent="0.3">
      <c r="K120" s="22" t="str">
        <f t="shared" si="7"/>
        <v/>
      </c>
    </row>
    <row r="121" spans="1:11" x14ac:dyDescent="0.3">
      <c r="A121" s="426">
        <v>2003</v>
      </c>
      <c r="B121" s="427" t="s">
        <v>21</v>
      </c>
      <c r="C121" s="428" t="s">
        <v>80</v>
      </c>
      <c r="D121" s="429" t="s">
        <v>8</v>
      </c>
      <c r="E121" s="67"/>
      <c r="G121" s="14" t="s">
        <v>21</v>
      </c>
      <c r="H121" s="14" t="s">
        <v>8</v>
      </c>
      <c r="I121" s="14" t="s">
        <v>32</v>
      </c>
      <c r="J121" s="12">
        <v>341</v>
      </c>
      <c r="K121" s="22" t="str">
        <f t="shared" si="7"/>
        <v>[{order:"341",result:"Man Utd 0-0 Arsenal",playerday:"Ruud van Nistelrooy",year:"2003", category:"Premier League",prow:["NED","startR","Played Euro 2000"], pcolumn: ["Man Utd","Arsenal","Premier"],ylink:"https://www.youtube.com/watch?v=_ek9oXTXpog"}],</v>
      </c>
    </row>
    <row r="122" spans="1:11" x14ac:dyDescent="0.3">
      <c r="A122" s="273"/>
      <c r="B122" s="40" t="str">
        <f>_xlfn.CONCAT(B121," ",C121," ",D121,)</f>
        <v>Man Utd 0-0 Arsenal</v>
      </c>
      <c r="C122" s="41"/>
      <c r="D122" s="49"/>
      <c r="E122" s="67"/>
      <c r="F122" s="16" t="s">
        <v>43</v>
      </c>
      <c r="G122" s="64"/>
      <c r="H122" s="64"/>
      <c r="I122" s="64"/>
      <c r="K122" s="22" t="str">
        <f t="shared" si="7"/>
        <v/>
      </c>
    </row>
    <row r="123" spans="1:11" x14ac:dyDescent="0.3">
      <c r="A123" s="273"/>
      <c r="B123" s="40" t="s">
        <v>214</v>
      </c>
      <c r="C123" s="41"/>
      <c r="D123" s="49"/>
      <c r="E123" s="67"/>
      <c r="F123" s="16" t="s">
        <v>876</v>
      </c>
      <c r="G123" s="64"/>
      <c r="H123" s="64"/>
      <c r="I123" s="64"/>
      <c r="K123" s="22" t="str">
        <f t="shared" si="7"/>
        <v/>
      </c>
    </row>
    <row r="124" spans="1:11" x14ac:dyDescent="0.3">
      <c r="A124" s="274"/>
      <c r="B124" s="50" t="s">
        <v>1101</v>
      </c>
      <c r="C124" s="51"/>
      <c r="D124" s="52"/>
      <c r="E124" s="67"/>
      <c r="F124" s="16" t="s">
        <v>57</v>
      </c>
      <c r="G124" s="64"/>
      <c r="H124" s="64"/>
      <c r="I124" s="64"/>
      <c r="K124" s="22" t="str">
        <f t="shared" si="7"/>
        <v/>
      </c>
    </row>
    <row r="125" spans="1:11" x14ac:dyDescent="0.3">
      <c r="K125" s="22" t="str">
        <f t="shared" si="7"/>
        <v/>
      </c>
    </row>
    <row r="126" spans="1:11" x14ac:dyDescent="0.3">
      <c r="K126" s="22" t="str">
        <f t="shared" si="7"/>
        <v/>
      </c>
    </row>
    <row r="127" spans="1:11" x14ac:dyDescent="0.3">
      <c r="K127" s="22" t="str">
        <f t="shared" si="7"/>
        <v/>
      </c>
    </row>
    <row r="128" spans="1:11" x14ac:dyDescent="0.3">
      <c r="K128" s="22" t="str">
        <f t="shared" si="7"/>
        <v/>
      </c>
    </row>
    <row r="129" spans="1:11" x14ac:dyDescent="0.3">
      <c r="K129" s="22" t="str">
        <f t="shared" si="7"/>
        <v/>
      </c>
    </row>
    <row r="130" spans="1:11" s="390" customFormat="1" x14ac:dyDescent="0.3">
      <c r="A130" s="394"/>
      <c r="C130" s="392"/>
      <c r="J130" s="12"/>
      <c r="K130" s="393" t="str">
        <f t="shared" si="7"/>
        <v/>
      </c>
    </row>
    <row r="131" spans="1:11" x14ac:dyDescent="0.3">
      <c r="A131" s="450">
        <v>2005</v>
      </c>
      <c r="B131" s="451" t="s">
        <v>8</v>
      </c>
      <c r="C131" s="452" t="s">
        <v>277</v>
      </c>
      <c r="D131" s="453" t="s">
        <v>146</v>
      </c>
      <c r="E131" s="67"/>
      <c r="G131" s="14" t="s">
        <v>8</v>
      </c>
      <c r="H131" s="14" t="s">
        <v>44</v>
      </c>
      <c r="I131" s="14" t="s">
        <v>1071</v>
      </c>
      <c r="J131" s="12">
        <v>434</v>
      </c>
      <c r="K131" s="22" t="str">
        <f t="shared" si="7"/>
        <v>[{order:"434",result:"Arsenal 7-0 Everton",playerday:"Dennis Bergkamp",year:"2005", category:"Premier League",prow:["NED","DL","Premier"], pcolumn: ["Arsenal","Inter","startD"],ylink:"https://www.youtube.com/watch?v=Hz2YwNq33_8"}],</v>
      </c>
    </row>
    <row r="132" spans="1:11" x14ac:dyDescent="0.3">
      <c r="A132" s="454"/>
      <c r="B132" s="81" t="str">
        <f>_xlfn.CONCAT(B131," ",C131," ",D131,)</f>
        <v>Arsenal 7-0 Everton</v>
      </c>
      <c r="C132" s="82"/>
      <c r="D132" s="455"/>
      <c r="E132" s="67"/>
      <c r="F132" s="16" t="s">
        <v>43</v>
      </c>
      <c r="G132" s="154"/>
      <c r="H132" s="154"/>
      <c r="I132" s="154"/>
      <c r="K132" s="22" t="str">
        <f t="shared" si="7"/>
        <v/>
      </c>
    </row>
    <row r="133" spans="1:11" x14ac:dyDescent="0.3">
      <c r="A133" s="454"/>
      <c r="B133" s="81" t="s">
        <v>278</v>
      </c>
      <c r="C133" s="82"/>
      <c r="D133" s="455"/>
      <c r="E133" s="67"/>
      <c r="F133" s="16" t="s">
        <v>47</v>
      </c>
      <c r="G133" s="154"/>
      <c r="H133" s="154"/>
      <c r="I133" s="154"/>
      <c r="K133" s="22" t="str">
        <f t="shared" si="7"/>
        <v/>
      </c>
    </row>
    <row r="134" spans="1:11" x14ac:dyDescent="0.3">
      <c r="A134" s="456"/>
      <c r="B134" s="457" t="s">
        <v>1046</v>
      </c>
      <c r="C134" s="458"/>
      <c r="D134" s="459"/>
      <c r="E134" s="67"/>
      <c r="F134" s="16" t="s">
        <v>32</v>
      </c>
      <c r="G134" s="154"/>
      <c r="H134" s="154"/>
      <c r="I134" s="154"/>
      <c r="K134" s="22" t="str">
        <f t="shared" si="7"/>
        <v/>
      </c>
    </row>
    <row r="135" spans="1:11" x14ac:dyDescent="0.3">
      <c r="A135" s="12"/>
      <c r="C135" s="12"/>
      <c r="K135" s="22" t="str">
        <f t="shared" si="7"/>
        <v/>
      </c>
    </row>
    <row r="136" spans="1:11" x14ac:dyDescent="0.3">
      <c r="A136" s="12"/>
      <c r="C136" s="12"/>
      <c r="K136" s="22" t="str">
        <f t="shared" si="7"/>
        <v/>
      </c>
    </row>
    <row r="137" spans="1:11" x14ac:dyDescent="0.3">
      <c r="A137" s="12"/>
      <c r="C137" s="12"/>
      <c r="K137" s="22" t="str">
        <f t="shared" si="7"/>
        <v/>
      </c>
    </row>
    <row r="138" spans="1:11" x14ac:dyDescent="0.3">
      <c r="A138" s="12"/>
      <c r="C138" s="12"/>
      <c r="K138" s="22" t="str">
        <f t="shared" si="7"/>
        <v/>
      </c>
    </row>
    <row r="139" spans="1:11" x14ac:dyDescent="0.3">
      <c r="A139" s="12"/>
      <c r="C139" s="12"/>
      <c r="K139" s="22" t="str">
        <f t="shared" si="7"/>
        <v/>
      </c>
    </row>
    <row r="140" spans="1:11" s="390" customFormat="1" x14ac:dyDescent="0.3">
      <c r="A140" s="394"/>
      <c r="C140" s="392"/>
      <c r="J140" s="12"/>
      <c r="K140" s="22" t="str">
        <f t="shared" si="7"/>
        <v/>
      </c>
    </row>
    <row r="141" spans="1:11" x14ac:dyDescent="0.3">
      <c r="A141" s="462">
        <v>2006</v>
      </c>
      <c r="B141" s="463" t="s">
        <v>9</v>
      </c>
      <c r="C141" s="464" t="s">
        <v>141</v>
      </c>
      <c r="D141" s="465" t="s">
        <v>532</v>
      </c>
      <c r="E141" s="67"/>
      <c r="G141" s="14" t="s">
        <v>9</v>
      </c>
      <c r="H141" s="31" t="s">
        <v>532</v>
      </c>
      <c r="I141" s="14" t="s">
        <v>34</v>
      </c>
      <c r="K141" s="22" t="str">
        <f t="shared" si="7"/>
        <v>[{order:"",result:"Liverpool 2-0 Newcastle",playerday:"Xabi Alonso",year:"2006", category:"Premier League",prow:["ESP","CC","Real Madrid"], pcolumn: ["Liverpool","Newcastle","ChampionsWin"],ylink:"https://www.youtube.com/watch?v=DuZd0n8MqWs"}],</v>
      </c>
    </row>
    <row r="142" spans="1:11" x14ac:dyDescent="0.3">
      <c r="A142" s="466"/>
      <c r="B142" s="88" t="str">
        <f>_xlfn.CONCAT(B141," ",C141," ",D141,)</f>
        <v>Liverpool 2-0 Newcastle</v>
      </c>
      <c r="C142" s="89"/>
      <c r="D142" s="467"/>
      <c r="E142" s="67"/>
      <c r="F142" s="16" t="s">
        <v>40</v>
      </c>
      <c r="G142" s="64"/>
      <c r="H142" s="64"/>
      <c r="I142" s="64"/>
      <c r="K142" s="22" t="str">
        <f t="shared" si="7"/>
        <v/>
      </c>
    </row>
    <row r="143" spans="1:11" x14ac:dyDescent="0.3">
      <c r="A143" s="466"/>
      <c r="B143" s="88" t="s">
        <v>749</v>
      </c>
      <c r="C143" s="89"/>
      <c r="D143" s="467"/>
      <c r="E143" s="67"/>
      <c r="F143" s="16" t="s">
        <v>33</v>
      </c>
      <c r="G143" s="64"/>
      <c r="H143" s="64"/>
      <c r="I143" s="64"/>
      <c r="K143" s="22" t="str">
        <f t="shared" si="7"/>
        <v/>
      </c>
    </row>
    <row r="144" spans="1:11" x14ac:dyDescent="0.3">
      <c r="A144" s="468"/>
      <c r="B144" s="469" t="s">
        <v>968</v>
      </c>
      <c r="C144" s="470"/>
      <c r="D144" s="471"/>
      <c r="E144" s="67"/>
      <c r="F144" s="16" t="s">
        <v>3</v>
      </c>
      <c r="G144" s="64"/>
      <c r="H144" s="64"/>
      <c r="I144" s="64"/>
      <c r="K144" s="22" t="str">
        <f t="shared" si="7"/>
        <v/>
      </c>
    </row>
    <row r="145" spans="1:11" x14ac:dyDescent="0.3">
      <c r="K145" s="22" t="str">
        <f t="shared" si="7"/>
        <v/>
      </c>
    </row>
    <row r="146" spans="1:11" x14ac:dyDescent="0.3">
      <c r="K146" s="22" t="str">
        <f t="shared" si="7"/>
        <v/>
      </c>
    </row>
    <row r="147" spans="1:11" x14ac:dyDescent="0.3">
      <c r="A147" s="462">
        <v>2006</v>
      </c>
      <c r="B147" s="463" t="s">
        <v>5</v>
      </c>
      <c r="C147" s="464" t="s">
        <v>140</v>
      </c>
      <c r="D147" s="465" t="s">
        <v>146</v>
      </c>
      <c r="E147" s="67"/>
      <c r="G147" s="14" t="s">
        <v>5</v>
      </c>
      <c r="H147" s="31" t="s">
        <v>146</v>
      </c>
      <c r="I147" s="14" t="s">
        <v>245</v>
      </c>
      <c r="J147" s="12">
        <v>265</v>
      </c>
      <c r="K147" s="22" t="str">
        <f t="shared" si="7"/>
        <v>[{order:"265",result:"Chelsea 3-0 Everton",playerday:"Didier Drogba",year:"2006", category:"Premier League",prow:["DL","ChampionsWin","Premier"], pcolumn: ["Chelsea","Everton","CIV"],ylink:"https://youtu.be/oAtTg2Fagd8?si=VLT1-zCeUmWo4k_d&amp;t=153"}],</v>
      </c>
    </row>
    <row r="148" spans="1:11" x14ac:dyDescent="0.3">
      <c r="A148" s="466"/>
      <c r="B148" s="88" t="str">
        <f>_xlfn.CONCAT(B147," ",C147," ",D147,)</f>
        <v>Chelsea 3-0 Everton</v>
      </c>
      <c r="C148" s="89"/>
      <c r="D148" s="467"/>
      <c r="E148" s="67"/>
      <c r="F148" s="16" t="s">
        <v>47</v>
      </c>
      <c r="G148" s="64"/>
      <c r="H148" s="64"/>
      <c r="I148" s="64"/>
      <c r="K148" s="22" t="str">
        <f t="shared" si="7"/>
        <v/>
      </c>
    </row>
    <row r="149" spans="1:11" x14ac:dyDescent="0.3">
      <c r="A149" s="466"/>
      <c r="B149" s="88" t="s">
        <v>830</v>
      </c>
      <c r="C149" s="89"/>
      <c r="D149" s="467"/>
      <c r="E149" s="67"/>
      <c r="F149" s="16" t="s">
        <v>34</v>
      </c>
      <c r="G149" s="64"/>
      <c r="H149" s="64"/>
      <c r="I149" s="64"/>
      <c r="K149" s="22" t="str">
        <f t="shared" si="7"/>
        <v/>
      </c>
    </row>
    <row r="150" spans="1:11" x14ac:dyDescent="0.3">
      <c r="A150" s="468"/>
      <c r="B150" s="469" t="s">
        <v>1102</v>
      </c>
      <c r="C150" s="470"/>
      <c r="D150" s="471"/>
      <c r="E150" s="67"/>
      <c r="F150" s="16" t="s">
        <v>32</v>
      </c>
      <c r="G150" s="64"/>
      <c r="H150" s="64"/>
      <c r="I150" s="64"/>
      <c r="K150" s="22" t="str">
        <f>IF(A150&gt;0,"[{"&amp;"order:"&amp;CHAR(34)&amp;J150&amp;CHAR(34)&amp;",result:"&amp;CHAR(34)&amp;B151&amp;CHAR(34)&amp;",playerday:"&amp;CHAR(34)&amp;B167&amp;CHAR(34)&amp;",year:"&amp;CHAR(34)&amp;A150&amp;CHAR(34)&amp;", category:" &amp; CHAR(34) &amp;$A$1&amp;CHAR(34)&amp;",prow:["&amp;CHAR(34)&amp;F151&amp;CHAR(34)&amp;","&amp;CHAR(34)&amp;F152&amp;CHAR(34)&amp;","&amp;CHAR(34)&amp;F167&amp;CHAR(34)&amp;"], pcolumn: ["&amp;CHAR(34)&amp;G150&amp;CHAR(34)&amp;","&amp;CHAR(34)&amp;H150&amp;CHAR(34)&amp;","&amp;CHAR(34)&amp;I150&amp;CHAR(34)&amp;"]"&amp;",ylink:"&amp;CHAR(34)&amp;B152&amp;CHAR(34)&amp;"}"&amp;"],","")</f>
        <v/>
      </c>
    </row>
    <row r="151" spans="1:11" x14ac:dyDescent="0.3">
      <c r="K151" s="22" t="str">
        <f>IF(A151&gt;0,"[{"&amp;"order:"&amp;CHAR(34)&amp;J151&amp;CHAR(34)&amp;",result:"&amp;CHAR(34)&amp;B152&amp;CHAR(34)&amp;",playerday:"&amp;CHAR(34)&amp;B168&amp;CHAR(34)&amp;",year:"&amp;CHAR(34)&amp;A151&amp;CHAR(34)&amp;", category:" &amp; CHAR(34) &amp;$A$1&amp;CHAR(34)&amp;",prow:["&amp;CHAR(34)&amp;F152&amp;CHAR(34)&amp;","&amp;CHAR(34)&amp;F167&amp;CHAR(34)&amp;","&amp;CHAR(34)&amp;F168&amp;CHAR(34)&amp;"], pcolumn: ["&amp;CHAR(34)&amp;G151&amp;CHAR(34)&amp;","&amp;CHAR(34)&amp;H151&amp;CHAR(34)&amp;","&amp;CHAR(34)&amp;I151&amp;CHAR(34)&amp;"]"&amp;",ylink:"&amp;CHAR(34)&amp;B167&amp;CHAR(34)&amp;"}"&amp;"],","")</f>
        <v/>
      </c>
    </row>
    <row r="152" spans="1:11" x14ac:dyDescent="0.3">
      <c r="K152" s="22" t="str">
        <f>IF(A152&gt;0,"[{"&amp;"order:"&amp;CHAR(34)&amp;J152&amp;CHAR(34)&amp;",result:"&amp;CHAR(34)&amp;B167&amp;CHAR(34)&amp;",playerday:"&amp;CHAR(34)&amp;B169&amp;CHAR(34)&amp;",year:"&amp;CHAR(34)&amp;A152&amp;CHAR(34)&amp;", category:" &amp; CHAR(34) &amp;$A$1&amp;CHAR(34)&amp;",prow:["&amp;CHAR(34)&amp;F167&amp;CHAR(34)&amp;","&amp;CHAR(34)&amp;F168&amp;CHAR(34)&amp;","&amp;CHAR(34)&amp;F169&amp;CHAR(34)&amp;"], pcolumn: ["&amp;CHAR(34)&amp;G152&amp;CHAR(34)&amp;","&amp;CHAR(34)&amp;H152&amp;CHAR(34)&amp;","&amp;CHAR(34)&amp;I152&amp;CHAR(34)&amp;"]"&amp;",ylink:"&amp;CHAR(34)&amp;B168&amp;CHAR(34)&amp;"}"&amp;"],","")</f>
        <v/>
      </c>
    </row>
    <row r="153" spans="1:11" x14ac:dyDescent="0.3">
      <c r="K153" s="22"/>
    </row>
    <row r="154" spans="1:11" x14ac:dyDescent="0.3">
      <c r="K154" s="22"/>
    </row>
    <row r="155" spans="1:11" x14ac:dyDescent="0.3">
      <c r="K155" s="22"/>
    </row>
    <row r="156" spans="1:11" x14ac:dyDescent="0.3">
      <c r="K156" s="22"/>
    </row>
    <row r="157" spans="1:11" x14ac:dyDescent="0.3">
      <c r="K157" s="22"/>
    </row>
    <row r="158" spans="1:11" x14ac:dyDescent="0.3">
      <c r="A158" s="626">
        <v>2007</v>
      </c>
      <c r="B158" s="627" t="s">
        <v>5</v>
      </c>
      <c r="C158" s="628" t="s">
        <v>368</v>
      </c>
      <c r="D158" s="629" t="s">
        <v>390</v>
      </c>
      <c r="F158" s="11"/>
      <c r="G158" s="14" t="s">
        <v>1409</v>
      </c>
      <c r="H158" s="14" t="s">
        <v>1407</v>
      </c>
      <c r="I158" s="31" t="s">
        <v>1408</v>
      </c>
      <c r="J158" s="12">
        <v>386</v>
      </c>
      <c r="K158" s="22" t="str">
        <f>IF(A158&gt;0,"[{"&amp;"order:"&amp;CHAR(34)&amp;J158&amp;CHAR(34)&amp;",result:"&amp;CHAR(34)&amp;B159&amp;CHAR(34)&amp;",playerday:"&amp;CHAR(34)&amp;B161&amp;CHAR(34)&amp;",year:"&amp;CHAR(34)&amp;A158&amp;CHAR(34)&amp;", category:" &amp; CHAR(34) &amp;$A$1&amp;CHAR(34)&amp;",prow:["&amp;CHAR(34)&amp;F159&amp;CHAR(34)&amp;","&amp;CHAR(34)&amp;F160&amp;CHAR(34)&amp;","&amp;CHAR(34)&amp;F161&amp;CHAR(34)&amp;"], pcolumn: ["&amp;CHAR(34)&amp;G158&amp;CHAR(34)&amp;","&amp;CHAR(34)&amp;H158&amp;CHAR(34)&amp;","&amp;CHAR(34)&amp;I158&amp;CHAR(34)&amp;"]"&amp;",ylink:"&amp;CHAR(34)&amp;B160&amp;CHAR(34)&amp;"}"&amp;"],","")</f>
        <v>[{order:"386",result:"Chelsea 4-4 Aston Villa",playerday:"Andriy Shevchenko",year:"2007", category:"Premier League",prow:["DF","DL","CC"], pcolumn: ["Chelsea_assists_4-44","Chelsea_goals_4-44","Chelsea_matches_44-444"],ylink:"https://youtu.be/kBicOaCGCZk?si=lYB6aQiiI_ABdwZo&amp;t=52"}],</v>
      </c>
    </row>
    <row r="159" spans="1:11" x14ac:dyDescent="0.3">
      <c r="A159" s="213"/>
      <c r="B159" s="91" t="str">
        <f>_xlfn.CONCAT(B158," ",C158," ",D158)</f>
        <v>Chelsea 4-4 Aston Villa</v>
      </c>
      <c r="C159" s="92"/>
      <c r="D159" s="214"/>
      <c r="F159" s="31" t="s">
        <v>52</v>
      </c>
      <c r="G159" s="135"/>
      <c r="H159" s="135"/>
      <c r="I159" s="135"/>
      <c r="K159" s="22" t="str">
        <f>IF(A159&gt;0,"[{"&amp;"order:"&amp;CHAR(34)&amp;J159&amp;CHAR(34)&amp;",result:"&amp;CHAR(34)&amp;B160&amp;CHAR(34)&amp;",playerday:"&amp;CHAR(34)&amp;B162&amp;CHAR(34)&amp;",year:"&amp;CHAR(34)&amp;A159&amp;CHAR(34)&amp;", category:" &amp; CHAR(34) &amp;$A$1&amp;CHAR(34)&amp;",prow:["&amp;CHAR(34)&amp;F160&amp;CHAR(34)&amp;","&amp;CHAR(34)&amp;F161&amp;CHAR(34)&amp;","&amp;CHAR(34)&amp;F162&amp;CHAR(34)&amp;"], pcolumn: ["&amp;CHAR(34)&amp;G159&amp;CHAR(34)&amp;","&amp;CHAR(34)&amp;H159&amp;CHAR(34)&amp;","&amp;CHAR(34)&amp;I159&amp;CHAR(34)&amp;"]"&amp;",ylink:"&amp;CHAR(34)&amp;B161&amp;CHAR(34)&amp;"}"&amp;"],","")</f>
        <v/>
      </c>
    </row>
    <row r="160" spans="1:11" x14ac:dyDescent="0.3">
      <c r="A160" s="213"/>
      <c r="B160" s="91" t="s">
        <v>1406</v>
      </c>
      <c r="C160" s="92"/>
      <c r="D160" s="214"/>
      <c r="F160" s="31" t="s">
        <v>47</v>
      </c>
      <c r="G160" s="135"/>
      <c r="H160" s="135"/>
      <c r="I160" s="135"/>
      <c r="K160" s="22" t="str">
        <f>IF(A160&gt;0,"[{"&amp;"order:"&amp;CHAR(34)&amp;J160&amp;CHAR(34)&amp;",result:"&amp;CHAR(34)&amp;B161&amp;CHAR(34)&amp;",playerday:"&amp;CHAR(34)&amp;B164&amp;CHAR(34)&amp;",year:"&amp;CHAR(34)&amp;A160&amp;CHAR(34)&amp;", category:" &amp; CHAR(34) &amp;$A$1&amp;CHAR(34)&amp;",prow:["&amp;CHAR(34)&amp;F161&amp;CHAR(34)&amp;","&amp;CHAR(34)&amp;F162&amp;CHAR(34)&amp;","&amp;CHAR(34)&amp;F164&amp;CHAR(34)&amp;"], pcolumn: ["&amp;CHAR(34)&amp;G160&amp;CHAR(34)&amp;","&amp;CHAR(34)&amp;H160&amp;CHAR(34)&amp;","&amp;CHAR(34)&amp;I160&amp;CHAR(34)&amp;"]"&amp;",ylink:"&amp;CHAR(34)&amp;B162&amp;CHAR(34)&amp;"}"&amp;"],","")</f>
        <v/>
      </c>
    </row>
    <row r="161" spans="1:11" x14ac:dyDescent="0.3">
      <c r="A161" s="215"/>
      <c r="B161" s="216" t="s">
        <v>1073</v>
      </c>
      <c r="C161" s="217"/>
      <c r="D161" s="218"/>
      <c r="F161" s="31" t="s">
        <v>33</v>
      </c>
      <c r="G161" s="135"/>
      <c r="H161" s="135"/>
      <c r="I161" s="135"/>
      <c r="K161" s="22" t="str">
        <f>IF(A161&gt;0,"[{"&amp;"order:"&amp;CHAR(34)&amp;J161&amp;CHAR(34)&amp;",result:"&amp;CHAR(34)&amp;B162&amp;CHAR(34)&amp;",playerday:"&amp;CHAR(34)&amp;B165&amp;CHAR(34)&amp;",year:"&amp;CHAR(34)&amp;A161&amp;CHAR(34)&amp;", category:" &amp; CHAR(34) &amp;$A$1&amp;CHAR(34)&amp;",prow:["&amp;CHAR(34)&amp;F162&amp;CHAR(34)&amp;","&amp;CHAR(34)&amp;F164&amp;CHAR(34)&amp;","&amp;CHAR(34)&amp;F165&amp;CHAR(34)&amp;"], pcolumn: ["&amp;CHAR(34)&amp;G161&amp;CHAR(34)&amp;","&amp;CHAR(34)&amp;H161&amp;CHAR(34)&amp;","&amp;CHAR(34)&amp;I161&amp;CHAR(34)&amp;"]"&amp;",ylink:"&amp;CHAR(34)&amp;B164&amp;CHAR(34)&amp;"}"&amp;"],","")</f>
        <v/>
      </c>
    </row>
    <row r="162" spans="1:11" x14ac:dyDescent="0.3">
      <c r="A162" s="67"/>
      <c r="F162" s="11"/>
      <c r="G162" s="11"/>
      <c r="H162" s="11"/>
      <c r="I162" s="11"/>
      <c r="K162" s="22" t="str">
        <f>IF(A162&gt;0,"[{"&amp;"order:"&amp;CHAR(34)&amp;J162&amp;CHAR(34)&amp;",result:"&amp;CHAR(34)&amp;B164&amp;CHAR(34)&amp;",playerday:"&amp;CHAR(34)&amp;B166&amp;CHAR(34)&amp;",year:"&amp;CHAR(34)&amp;A162&amp;CHAR(34)&amp;", category:" &amp; CHAR(34) &amp;$A$1&amp;CHAR(34)&amp;",prow:["&amp;CHAR(34)&amp;F164&amp;CHAR(34)&amp;","&amp;CHAR(34)&amp;F165&amp;CHAR(34)&amp;","&amp;CHAR(34)&amp;F166&amp;CHAR(34)&amp;"], pcolumn: ["&amp;CHAR(34)&amp;G162&amp;CHAR(34)&amp;","&amp;CHAR(34)&amp;H162&amp;CHAR(34)&amp;","&amp;CHAR(34)&amp;I162&amp;CHAR(34)&amp;"]"&amp;",ylink:"&amp;CHAR(34)&amp;B165&amp;CHAR(34)&amp;"}"&amp;"],","")</f>
        <v/>
      </c>
    </row>
    <row r="163" spans="1:11" x14ac:dyDescent="0.3">
      <c r="A163" s="67"/>
      <c r="F163" s="11"/>
      <c r="G163" s="11"/>
      <c r="H163" s="11"/>
      <c r="I163" s="11"/>
      <c r="K163" s="22"/>
    </row>
    <row r="164" spans="1:11" x14ac:dyDescent="0.3">
      <c r="K164" s="22"/>
    </row>
    <row r="165" spans="1:11" x14ac:dyDescent="0.3">
      <c r="K165" s="22"/>
    </row>
    <row r="166" spans="1:11" x14ac:dyDescent="0.3">
      <c r="K166" s="22"/>
    </row>
    <row r="167" spans="1:11" x14ac:dyDescent="0.3">
      <c r="K167" s="22" t="str">
        <f t="shared" si="7"/>
        <v/>
      </c>
    </row>
    <row r="168" spans="1:11" s="390" customFormat="1" x14ac:dyDescent="0.3">
      <c r="A168" s="394"/>
      <c r="C168" s="392"/>
      <c r="J168" s="12"/>
      <c r="K168" s="22" t="str">
        <f t="shared" si="7"/>
        <v/>
      </c>
    </row>
    <row r="169" spans="1:11" x14ac:dyDescent="0.3">
      <c r="A169" s="555">
        <v>2009</v>
      </c>
      <c r="B169" s="556" t="s">
        <v>21</v>
      </c>
      <c r="C169" s="557" t="s">
        <v>132</v>
      </c>
      <c r="D169" s="558" t="s">
        <v>390</v>
      </c>
      <c r="E169" s="67"/>
      <c r="G169" s="14" t="s">
        <v>1360</v>
      </c>
      <c r="H169" s="31" t="s">
        <v>1444</v>
      </c>
      <c r="I169" s="14" t="s">
        <v>32</v>
      </c>
      <c r="J169" s="12">
        <v>477</v>
      </c>
      <c r="K169" s="22" t="str">
        <f t="shared" si="7"/>
        <v>[{order:"477",result:"Man Utd 3-2 Aston Villa",playerday:"Federico Macheda",year:"2009", category:"Premier League",prow:["Man Utd","DL","ITA"], pcolumn: ["namehas_M","namehas_ch","Premier"],ylink:"https://www.youtube.com/watch?v=u0dg-wNInCY"}],</v>
      </c>
    </row>
    <row r="170" spans="1:11" x14ac:dyDescent="0.3">
      <c r="A170" s="523"/>
      <c r="B170" s="94" t="str">
        <f>_xlfn.CONCAT(B169," ",C169," ",D169,)</f>
        <v>Man Utd 3-2 Aston Villa</v>
      </c>
      <c r="C170" s="95"/>
      <c r="D170" s="524"/>
      <c r="E170" s="67"/>
      <c r="F170" s="16" t="s">
        <v>21</v>
      </c>
      <c r="G170" s="173"/>
      <c r="H170" s="173"/>
      <c r="I170" s="173"/>
      <c r="K170" s="22" t="str">
        <f t="shared" si="7"/>
        <v/>
      </c>
    </row>
    <row r="171" spans="1:11" x14ac:dyDescent="0.3">
      <c r="A171" s="523"/>
      <c r="B171" s="94" t="s">
        <v>391</v>
      </c>
      <c r="C171" s="95"/>
      <c r="D171" s="524"/>
      <c r="E171" s="67"/>
      <c r="F171" s="16" t="s">
        <v>47</v>
      </c>
      <c r="G171" s="173"/>
      <c r="H171" s="173"/>
      <c r="I171" s="173"/>
      <c r="K171" s="22" t="str">
        <f t="shared" si="7"/>
        <v/>
      </c>
    </row>
    <row r="172" spans="1:11" x14ac:dyDescent="0.3">
      <c r="A172" s="525"/>
      <c r="B172" s="526" t="s">
        <v>1142</v>
      </c>
      <c r="C172" s="527"/>
      <c r="D172" s="528"/>
      <c r="E172" s="67"/>
      <c r="F172" s="16" t="s">
        <v>77</v>
      </c>
      <c r="G172" s="173"/>
      <c r="H172" s="173"/>
      <c r="I172" s="173"/>
      <c r="K172" s="22" t="str">
        <f t="shared" si="7"/>
        <v/>
      </c>
    </row>
    <row r="173" spans="1:11" x14ac:dyDescent="0.3">
      <c r="K173" s="22" t="str">
        <f t="shared" si="7"/>
        <v/>
      </c>
    </row>
    <row r="174" spans="1:11" x14ac:dyDescent="0.3">
      <c r="K174" s="22" t="str">
        <f t="shared" si="7"/>
        <v/>
      </c>
    </row>
    <row r="175" spans="1:11" x14ac:dyDescent="0.3">
      <c r="A175" s="555">
        <v>2009</v>
      </c>
      <c r="B175" s="556" t="s">
        <v>8</v>
      </c>
      <c r="C175" s="557" t="s">
        <v>140</v>
      </c>
      <c r="D175" s="558" t="s">
        <v>23</v>
      </c>
      <c r="E175" s="67"/>
      <c r="G175" s="14" t="s">
        <v>8</v>
      </c>
      <c r="H175" s="31" t="s">
        <v>23</v>
      </c>
      <c r="I175" s="14" t="s">
        <v>32</v>
      </c>
      <c r="J175" s="12">
        <v>315</v>
      </c>
      <c r="K175" s="22" t="str">
        <f t="shared" si="7"/>
        <v>[{order:"315",result:"Arsenal 3-0 Tottenham",playerday:"Cesc Fàbregas",year:"2009", category:"Premier League",prow:["ESP","CC","DL"], pcolumn: ["Arsenal","Tottenham","Premier"],ylink:"https://www.youtube.com/watch?v=Tcr5eEmxW24"}],</v>
      </c>
    </row>
    <row r="176" spans="1:11" x14ac:dyDescent="0.3">
      <c r="A176" s="523"/>
      <c r="B176" s="94" t="str">
        <f>_xlfn.CONCAT(B175," ",C175," ",D175,)</f>
        <v>Arsenal 3-0 Tottenham</v>
      </c>
      <c r="C176" s="95"/>
      <c r="D176" s="524"/>
      <c r="E176" s="67"/>
      <c r="F176" s="16" t="s">
        <v>40</v>
      </c>
      <c r="G176" s="173"/>
      <c r="H176" s="173"/>
      <c r="I176" s="173"/>
      <c r="K176" s="22" t="str">
        <f t="shared" si="7"/>
        <v/>
      </c>
    </row>
    <row r="177" spans="1:11" x14ac:dyDescent="0.3">
      <c r="A177" s="523"/>
      <c r="B177" s="94" t="s">
        <v>591</v>
      </c>
      <c r="C177" s="95"/>
      <c r="D177" s="524"/>
      <c r="E177" s="67"/>
      <c r="F177" s="16" t="s">
        <v>33</v>
      </c>
      <c r="G177" s="173"/>
      <c r="H177" s="173"/>
      <c r="I177" s="173"/>
      <c r="K177" s="22" t="str">
        <f t="shared" si="7"/>
        <v/>
      </c>
    </row>
    <row r="178" spans="1:11" x14ac:dyDescent="0.3">
      <c r="A178" s="525"/>
      <c r="B178" s="526" t="s">
        <v>937</v>
      </c>
      <c r="C178" s="527"/>
      <c r="D178" s="528"/>
      <c r="E178" s="67"/>
      <c r="F178" s="16" t="s">
        <v>47</v>
      </c>
      <c r="G178" s="173"/>
      <c r="H178" s="173"/>
      <c r="I178" s="173"/>
      <c r="K178" s="22" t="str">
        <f t="shared" si="7"/>
        <v/>
      </c>
    </row>
    <row r="179" spans="1:11" x14ac:dyDescent="0.3">
      <c r="K179" s="22" t="str">
        <f t="shared" si="7"/>
        <v/>
      </c>
    </row>
    <row r="180" spans="1:11" x14ac:dyDescent="0.3">
      <c r="K180" s="22" t="str">
        <f t="shared" si="7"/>
        <v/>
      </c>
    </row>
    <row r="181" spans="1:11" x14ac:dyDescent="0.3">
      <c r="A181" s="555">
        <v>2009</v>
      </c>
      <c r="B181" s="556" t="s">
        <v>9</v>
      </c>
      <c r="C181" s="557" t="s">
        <v>368</v>
      </c>
      <c r="D181" s="558" t="s">
        <v>8</v>
      </c>
      <c r="E181" s="67"/>
      <c r="G181" s="14" t="s">
        <v>9</v>
      </c>
      <c r="H181" s="31" t="s">
        <v>8</v>
      </c>
      <c r="I181" s="14" t="s">
        <v>561</v>
      </c>
      <c r="J181" s="12">
        <v>309</v>
      </c>
      <c r="K181" s="22" t="str">
        <f t="shared" si="7"/>
        <v>[{order:"309",result:"Liverpool 4-4 Arsenal",playerday:"Andrey Arshavin",year:"2009", category:"Premier League",prow:["startA","DL","Played Euro 2008"], pcolumn: ["Liverpool","Arsenal","RUS"],ylink:"https://www.youtube.com/watch?v=9aJrU5-iJyg"}],</v>
      </c>
    </row>
    <row r="182" spans="1:11" x14ac:dyDescent="0.3">
      <c r="A182" s="523"/>
      <c r="B182" s="94" t="str">
        <f>_xlfn.CONCAT(B181," ",C181," ",D181,)</f>
        <v>Liverpool 4-4 Arsenal</v>
      </c>
      <c r="C182" s="95"/>
      <c r="D182" s="524"/>
      <c r="E182" s="67"/>
      <c r="F182" s="16" t="s">
        <v>882</v>
      </c>
      <c r="G182" s="173"/>
      <c r="H182" s="173"/>
      <c r="I182" s="173"/>
      <c r="K182" s="22" t="str">
        <f t="shared" si="7"/>
        <v/>
      </c>
    </row>
    <row r="183" spans="1:11" x14ac:dyDescent="0.3">
      <c r="A183" s="523"/>
      <c r="B183" s="94" t="s">
        <v>612</v>
      </c>
      <c r="C183" s="95"/>
      <c r="D183" s="524"/>
      <c r="E183" s="67"/>
      <c r="F183" s="16" t="s">
        <v>47</v>
      </c>
      <c r="G183" s="173"/>
      <c r="H183" s="173"/>
      <c r="I183" s="173"/>
      <c r="K183" s="22" t="str">
        <f t="shared" si="7"/>
        <v/>
      </c>
    </row>
    <row r="184" spans="1:11" x14ac:dyDescent="0.3">
      <c r="A184" s="525"/>
      <c r="B184" s="526" t="s">
        <v>1143</v>
      </c>
      <c r="C184" s="527"/>
      <c r="D184" s="528"/>
      <c r="E184" s="67"/>
      <c r="F184" s="16" t="s">
        <v>147</v>
      </c>
      <c r="G184" s="173"/>
      <c r="H184" s="173"/>
      <c r="I184" s="173"/>
      <c r="K184" s="22" t="str">
        <f>IF(A184&gt;0,"[{"&amp;"order:"&amp;CHAR(34)&amp;J184&amp;CHAR(34)&amp;",result:"&amp;CHAR(34)&amp;B185&amp;CHAR(34)&amp;",playerday:"&amp;CHAR(34)&amp;B200&amp;CHAR(34)&amp;",year:"&amp;CHAR(34)&amp;A184&amp;CHAR(34)&amp;", category:" &amp; CHAR(34) &amp;$A$1&amp;CHAR(34)&amp;",prow:["&amp;CHAR(34)&amp;F185&amp;CHAR(34)&amp;","&amp;CHAR(34)&amp;F186&amp;CHAR(34)&amp;","&amp;CHAR(34)&amp;F200&amp;CHAR(34)&amp;"], pcolumn: ["&amp;CHAR(34)&amp;G184&amp;CHAR(34)&amp;","&amp;CHAR(34)&amp;H184&amp;CHAR(34)&amp;","&amp;CHAR(34)&amp;I184&amp;CHAR(34)&amp;"]"&amp;",ylink:"&amp;CHAR(34)&amp;B186&amp;CHAR(34)&amp;"}"&amp;"],","")</f>
        <v/>
      </c>
    </row>
    <row r="185" spans="1:11" x14ac:dyDescent="0.3">
      <c r="K185" s="22" t="str">
        <f>IF(A185&gt;0,"[{"&amp;"order:"&amp;CHAR(34)&amp;J185&amp;CHAR(34)&amp;",result:"&amp;CHAR(34)&amp;B186&amp;CHAR(34)&amp;",playerday:"&amp;CHAR(34)&amp;B201&amp;CHAR(34)&amp;",year:"&amp;CHAR(34)&amp;A185&amp;CHAR(34)&amp;", category:" &amp; CHAR(34) &amp;$A$1&amp;CHAR(34)&amp;",prow:["&amp;CHAR(34)&amp;F186&amp;CHAR(34)&amp;","&amp;CHAR(34)&amp;F200&amp;CHAR(34)&amp;","&amp;CHAR(34)&amp;F201&amp;CHAR(34)&amp;"], pcolumn: ["&amp;CHAR(34)&amp;G185&amp;CHAR(34)&amp;","&amp;CHAR(34)&amp;H185&amp;CHAR(34)&amp;","&amp;CHAR(34)&amp;I185&amp;CHAR(34)&amp;"]"&amp;",ylink:"&amp;CHAR(34)&amp;B200&amp;CHAR(34)&amp;"}"&amp;"],","")</f>
        <v/>
      </c>
    </row>
    <row r="186" spans="1:11" x14ac:dyDescent="0.3">
      <c r="K186" s="22" t="str">
        <f>IF(A186&gt;0,"[{"&amp;"order:"&amp;CHAR(34)&amp;J186&amp;CHAR(34)&amp;",result:"&amp;CHAR(34)&amp;B200&amp;CHAR(34)&amp;",playerday:"&amp;CHAR(34)&amp;B202&amp;CHAR(34)&amp;",year:"&amp;CHAR(34)&amp;A186&amp;CHAR(34)&amp;", category:" &amp; CHAR(34) &amp;$A$1&amp;CHAR(34)&amp;",prow:["&amp;CHAR(34)&amp;F200&amp;CHAR(34)&amp;","&amp;CHAR(34)&amp;F201&amp;CHAR(34)&amp;","&amp;CHAR(34)&amp;F202&amp;CHAR(34)&amp;"], pcolumn: ["&amp;CHAR(34)&amp;G186&amp;CHAR(34)&amp;","&amp;CHAR(34)&amp;H186&amp;CHAR(34)&amp;","&amp;CHAR(34)&amp;I186&amp;CHAR(34)&amp;"]"&amp;",ylink:"&amp;CHAR(34)&amp;B201&amp;CHAR(34)&amp;"}"&amp;"],","")</f>
        <v/>
      </c>
    </row>
    <row r="187" spans="1:11" x14ac:dyDescent="0.3">
      <c r="A187" s="555">
        <v>2009</v>
      </c>
      <c r="B187" s="556" t="s">
        <v>59</v>
      </c>
      <c r="C187" s="557" t="s">
        <v>92</v>
      </c>
      <c r="D187" s="558" t="s">
        <v>8</v>
      </c>
      <c r="E187" s="67"/>
      <c r="G187" s="14" t="s">
        <v>59</v>
      </c>
      <c r="H187" s="31" t="s">
        <v>3</v>
      </c>
      <c r="I187" s="14" t="s">
        <v>1425</v>
      </c>
      <c r="J187" s="12">
        <v>493</v>
      </c>
      <c r="K187" s="22" t="str">
        <f t="shared" ref="K187:K189" si="8">IF(A187&gt;0,"[{"&amp;"order:"&amp;CHAR(34)&amp;J187&amp;CHAR(34)&amp;",result:"&amp;CHAR(34)&amp;B188&amp;CHAR(34)&amp;",playerday:"&amp;CHAR(34)&amp;B190&amp;CHAR(34)&amp;",year:"&amp;CHAR(34)&amp;A187&amp;CHAR(34)&amp;", category:" &amp; CHAR(34) &amp;$A$1&amp;CHAR(34)&amp;",prow:["&amp;CHAR(34)&amp;F188&amp;CHAR(34)&amp;","&amp;CHAR(34)&amp;F189&amp;CHAR(34)&amp;","&amp;CHAR(34)&amp;F190&amp;CHAR(34)&amp;"], pcolumn: ["&amp;CHAR(34)&amp;G187&amp;CHAR(34)&amp;","&amp;CHAR(34)&amp;H187&amp;CHAR(34)&amp;","&amp;CHAR(34)&amp;I187&amp;CHAR(34)&amp;"]"&amp;",ylink:"&amp;CHAR(34)&amp;B189&amp;CHAR(34)&amp;"}"&amp;"],","")</f>
        <v>[{order:"493",result:"Man City 4-2 Arsenal",playerday:"Emmanuel Adebayor",year:"2009", category:"Premier League",prow:["Arsenal","es1015","DL"], pcolumn: ["Man City","Real Madrid","af1520"],ylink:"https://www.youtube.com/watch?v=DQwS2cONShU"}],</v>
      </c>
    </row>
    <row r="188" spans="1:11" x14ac:dyDescent="0.3">
      <c r="A188" s="523"/>
      <c r="B188" s="94" t="str">
        <f>_xlfn.CONCAT(B187," ",C187," ",D187,)</f>
        <v>Man City 4-2 Arsenal</v>
      </c>
      <c r="C188" s="95"/>
      <c r="D188" s="524"/>
      <c r="E188" s="67"/>
      <c r="F188" s="16" t="s">
        <v>8</v>
      </c>
      <c r="G188" s="173"/>
      <c r="H188" s="173"/>
      <c r="I188" s="173"/>
      <c r="K188" s="22" t="str">
        <f t="shared" si="8"/>
        <v/>
      </c>
    </row>
    <row r="189" spans="1:11" x14ac:dyDescent="0.3">
      <c r="A189" s="523"/>
      <c r="B189" s="94" t="s">
        <v>1423</v>
      </c>
      <c r="C189" s="95"/>
      <c r="D189" s="524"/>
      <c r="E189" s="67"/>
      <c r="F189" s="16" t="s">
        <v>1323</v>
      </c>
      <c r="G189" s="173"/>
      <c r="H189" s="173"/>
      <c r="I189" s="173"/>
      <c r="K189" s="22" t="str">
        <f t="shared" si="8"/>
        <v/>
      </c>
    </row>
    <row r="190" spans="1:11" x14ac:dyDescent="0.3">
      <c r="A190" s="525"/>
      <c r="B190" s="526" t="s">
        <v>1424</v>
      </c>
      <c r="C190" s="527"/>
      <c r="D190" s="528"/>
      <c r="E190" s="67"/>
      <c r="F190" s="16" t="s">
        <v>47</v>
      </c>
      <c r="G190" s="173"/>
      <c r="H190" s="173"/>
      <c r="I190" s="173"/>
      <c r="K190" s="22" t="str">
        <f>IF(A190&gt;0,"[{"&amp;"order:"&amp;CHAR(34)&amp;J190&amp;CHAR(34)&amp;",result:"&amp;CHAR(34)&amp;B191&amp;CHAR(34)&amp;",playerday:"&amp;CHAR(34)&amp;B206&amp;CHAR(34)&amp;",year:"&amp;CHAR(34)&amp;A190&amp;CHAR(34)&amp;", category:" &amp; CHAR(34) &amp;$A$1&amp;CHAR(34)&amp;",prow:["&amp;CHAR(34)&amp;F191&amp;CHAR(34)&amp;","&amp;CHAR(34)&amp;F192&amp;CHAR(34)&amp;","&amp;CHAR(34)&amp;F206&amp;CHAR(34)&amp;"], pcolumn: ["&amp;CHAR(34)&amp;G190&amp;CHAR(34)&amp;","&amp;CHAR(34)&amp;H190&amp;CHAR(34)&amp;","&amp;CHAR(34)&amp;I190&amp;CHAR(34)&amp;"]"&amp;",ylink:"&amp;CHAR(34)&amp;B192&amp;CHAR(34)&amp;"}"&amp;"],","")</f>
        <v/>
      </c>
    </row>
    <row r="191" spans="1:11" x14ac:dyDescent="0.3">
      <c r="D191" s="684">
        <v>40068</v>
      </c>
      <c r="K191" s="22" t="str">
        <f>IF(A191&gt;0,"[{"&amp;"order:"&amp;CHAR(34)&amp;J191&amp;CHAR(34)&amp;",result:"&amp;CHAR(34)&amp;B192&amp;CHAR(34)&amp;",playerday:"&amp;CHAR(34)&amp;B207&amp;CHAR(34)&amp;",year:"&amp;CHAR(34)&amp;A191&amp;CHAR(34)&amp;", category:" &amp; CHAR(34) &amp;$A$1&amp;CHAR(34)&amp;",prow:["&amp;CHAR(34)&amp;F192&amp;CHAR(34)&amp;","&amp;CHAR(34)&amp;F206&amp;CHAR(34)&amp;","&amp;CHAR(34)&amp;F207&amp;CHAR(34)&amp;"], pcolumn: ["&amp;CHAR(34)&amp;G191&amp;CHAR(34)&amp;","&amp;CHAR(34)&amp;H191&amp;CHAR(34)&amp;","&amp;CHAR(34)&amp;I191&amp;CHAR(34)&amp;"]"&amp;",ylink:"&amp;CHAR(34)&amp;B206&amp;CHAR(34)&amp;"}"&amp;"],","")</f>
        <v/>
      </c>
    </row>
    <row r="192" spans="1:11" x14ac:dyDescent="0.3">
      <c r="K192" s="22" t="str">
        <f>IF(A192&gt;0,"[{"&amp;"order:"&amp;CHAR(34)&amp;J192&amp;CHAR(34)&amp;",result:"&amp;CHAR(34)&amp;B206&amp;CHAR(34)&amp;",playerday:"&amp;CHAR(34)&amp;B208&amp;CHAR(34)&amp;",year:"&amp;CHAR(34)&amp;A192&amp;CHAR(34)&amp;", category:" &amp; CHAR(34) &amp;$A$1&amp;CHAR(34)&amp;",prow:["&amp;CHAR(34)&amp;F206&amp;CHAR(34)&amp;","&amp;CHAR(34)&amp;F207&amp;CHAR(34)&amp;","&amp;CHAR(34)&amp;F208&amp;CHAR(34)&amp;"], pcolumn: ["&amp;CHAR(34)&amp;G192&amp;CHAR(34)&amp;","&amp;CHAR(34)&amp;H192&amp;CHAR(34)&amp;","&amp;CHAR(34)&amp;I192&amp;CHAR(34)&amp;"]"&amp;",ylink:"&amp;CHAR(34)&amp;B207&amp;CHAR(34)&amp;"}"&amp;"],","")</f>
        <v/>
      </c>
    </row>
    <row r="193" spans="1:11" x14ac:dyDescent="0.3">
      <c r="K193" s="22"/>
    </row>
    <row r="194" spans="1:11" x14ac:dyDescent="0.3">
      <c r="K194" s="22"/>
    </row>
    <row r="195" spans="1:11" x14ac:dyDescent="0.3">
      <c r="K195" s="22"/>
    </row>
    <row r="196" spans="1:11" x14ac:dyDescent="0.3">
      <c r="K196" s="22"/>
    </row>
    <row r="197" spans="1:11" x14ac:dyDescent="0.3">
      <c r="K197" s="22"/>
    </row>
    <row r="198" spans="1:11" x14ac:dyDescent="0.3">
      <c r="K198" s="22"/>
    </row>
    <row r="199" spans="1:11" x14ac:dyDescent="0.3">
      <c r="K199" s="22"/>
    </row>
    <row r="200" spans="1:11" x14ac:dyDescent="0.3">
      <c r="K200" s="22" t="str">
        <f t="shared" si="7"/>
        <v/>
      </c>
    </row>
    <row r="201" spans="1:11" x14ac:dyDescent="0.3">
      <c r="K201" s="22" t="str">
        <f t="shared" si="7"/>
        <v/>
      </c>
    </row>
    <row r="202" spans="1:11" s="390" customFormat="1" x14ac:dyDescent="0.3">
      <c r="A202" s="394"/>
      <c r="C202" s="392"/>
      <c r="J202" s="12"/>
      <c r="K202" s="393" t="str">
        <f t="shared" si="7"/>
        <v/>
      </c>
    </row>
    <row r="203" spans="1:11" x14ac:dyDescent="0.3">
      <c r="A203" s="185">
        <v>2010</v>
      </c>
      <c r="B203" s="186" t="s">
        <v>8</v>
      </c>
      <c r="C203" s="187" t="s">
        <v>139</v>
      </c>
      <c r="D203" s="188" t="s">
        <v>23</v>
      </c>
      <c r="E203" s="67"/>
      <c r="G203" s="14" t="s">
        <v>8</v>
      </c>
      <c r="H203" s="31" t="s">
        <v>23</v>
      </c>
      <c r="I203" s="14" t="s">
        <v>1144</v>
      </c>
      <c r="J203" s="12">
        <v>3</v>
      </c>
      <c r="K203" s="22" t="str">
        <f t="shared" si="7"/>
        <v>[{order:"3",result:"Arsenal 2-3 Tottenham",playerday:"Younes Kaboul",year:"2010", category:"Premier League",prow:["FRA","DF","Played WC 2010"], pcolumn: ["Arsenal","Tottenham","startY"],ylink:"https://www.youtube.com/watch?v=dIZz_A3sZ7E"}],</v>
      </c>
    </row>
    <row r="204" spans="1:11" x14ac:dyDescent="0.3">
      <c r="A204" s="189"/>
      <c r="B204" s="96" t="str">
        <f>_xlfn.CONCAT(B203," ",C203," ",D203,)</f>
        <v>Arsenal 2-3 Tottenham</v>
      </c>
      <c r="C204" s="97"/>
      <c r="D204" s="190"/>
      <c r="E204" s="67"/>
      <c r="F204" s="16" t="s">
        <v>36</v>
      </c>
      <c r="G204" s="20"/>
      <c r="H204" s="20"/>
      <c r="I204" s="20"/>
      <c r="K204" s="22" t="str">
        <f t="shared" si="7"/>
        <v/>
      </c>
    </row>
    <row r="205" spans="1:11" x14ac:dyDescent="0.3">
      <c r="A205" s="189"/>
      <c r="B205" s="96" t="s">
        <v>309</v>
      </c>
      <c r="C205" s="97"/>
      <c r="D205" s="190"/>
      <c r="E205" s="67"/>
      <c r="F205" s="16" t="s">
        <v>52</v>
      </c>
      <c r="G205" s="20"/>
      <c r="H205" s="20"/>
      <c r="I205" s="20"/>
      <c r="K205" s="22" t="str">
        <f t="shared" si="7"/>
        <v/>
      </c>
    </row>
    <row r="206" spans="1:11" x14ac:dyDescent="0.3">
      <c r="A206" s="191"/>
      <c r="B206" s="192" t="s">
        <v>1145</v>
      </c>
      <c r="C206" s="193"/>
      <c r="D206" s="194"/>
      <c r="E206" s="67"/>
      <c r="F206" s="16" t="s">
        <v>15</v>
      </c>
      <c r="G206" s="20"/>
      <c r="H206" s="20"/>
      <c r="I206" s="20"/>
      <c r="K206" s="22" t="str">
        <f t="shared" si="7"/>
        <v/>
      </c>
    </row>
    <row r="207" spans="1:11" x14ac:dyDescent="0.3">
      <c r="K207" s="22" t="str">
        <f t="shared" si="7"/>
        <v/>
      </c>
    </row>
    <row r="208" spans="1:11" x14ac:dyDescent="0.3">
      <c r="K208" s="22" t="str">
        <f t="shared" si="7"/>
        <v/>
      </c>
    </row>
    <row r="209" spans="1:11" x14ac:dyDescent="0.3">
      <c r="K209" s="22" t="str">
        <f t="shared" si="7"/>
        <v/>
      </c>
    </row>
    <row r="210" spans="1:11" x14ac:dyDescent="0.3">
      <c r="K210" s="22" t="str">
        <f t="shared" ref="K210:K323" si="9">IF(A210&gt;0,"[{"&amp;"order:"&amp;CHAR(34)&amp;J210&amp;CHAR(34)&amp;",result:"&amp;CHAR(34)&amp;B211&amp;CHAR(34)&amp;",playerday:"&amp;CHAR(34)&amp;B213&amp;CHAR(34)&amp;",year:"&amp;CHAR(34)&amp;A210&amp;CHAR(34)&amp;", category:" &amp; CHAR(34) &amp;$A$1&amp;CHAR(34)&amp;",prow:["&amp;CHAR(34)&amp;F211&amp;CHAR(34)&amp;","&amp;CHAR(34)&amp;F212&amp;CHAR(34)&amp;","&amp;CHAR(34)&amp;F213&amp;CHAR(34)&amp;"], pcolumn: ["&amp;CHAR(34)&amp;G210&amp;CHAR(34)&amp;","&amp;CHAR(34)&amp;H210&amp;CHAR(34)&amp;","&amp;CHAR(34)&amp;I210&amp;CHAR(34)&amp;"]"&amp;",ylink:"&amp;CHAR(34)&amp;B212&amp;CHAR(34)&amp;"}"&amp;"],","")</f>
        <v/>
      </c>
    </row>
    <row r="211" spans="1:11" x14ac:dyDescent="0.3">
      <c r="K211" s="22" t="str">
        <f t="shared" si="9"/>
        <v/>
      </c>
    </row>
    <row r="212" spans="1:11" s="390" customFormat="1" x14ac:dyDescent="0.3">
      <c r="A212" s="394"/>
      <c r="C212" s="392"/>
      <c r="J212" s="12"/>
      <c r="K212" s="393" t="str">
        <f t="shared" si="9"/>
        <v/>
      </c>
    </row>
    <row r="213" spans="1:11" x14ac:dyDescent="0.3">
      <c r="A213" s="269">
        <v>2011</v>
      </c>
      <c r="B213" s="270" t="s">
        <v>21</v>
      </c>
      <c r="C213" s="271" t="s">
        <v>118</v>
      </c>
      <c r="D213" s="272" t="s">
        <v>59</v>
      </c>
      <c r="G213" s="14" t="s">
        <v>21</v>
      </c>
      <c r="H213" s="31" t="s">
        <v>59</v>
      </c>
      <c r="I213" s="14" t="s">
        <v>32</v>
      </c>
      <c r="J213" s="12">
        <v>261</v>
      </c>
      <c r="K213" s="22" t="str">
        <f t="shared" si="9"/>
        <v>[{order:"261",result:"Man Utd 2-1 Man City",playerday:"Wayne Rooney",year:"2011", category:"Premier League",prow:["ENG","DL","PO"], pcolumn: ["Man Utd","Man City","Premier"],ylink:"https://www.youtube.com/watch?v=qZV9UWY5wwY"}],</v>
      </c>
    </row>
    <row r="214" spans="1:11" x14ac:dyDescent="0.3">
      <c r="A214" s="273"/>
      <c r="B214" s="40" t="str">
        <f>_xlfn.CONCAT(B213," ",C213," ",D213,)</f>
        <v>Man Utd 2-1 Man City</v>
      </c>
      <c r="C214" s="41"/>
      <c r="D214" s="49"/>
      <c r="F214" s="16" t="s">
        <v>53</v>
      </c>
      <c r="G214" s="64"/>
      <c r="H214" s="64"/>
      <c r="I214" s="64"/>
      <c r="K214" s="22" t="str">
        <f t="shared" si="9"/>
        <v/>
      </c>
    </row>
    <row r="215" spans="1:11" x14ac:dyDescent="0.3">
      <c r="A215" s="273"/>
      <c r="B215" s="40" t="s">
        <v>405</v>
      </c>
      <c r="C215" s="41"/>
      <c r="D215" s="49"/>
      <c r="F215" s="16" t="s">
        <v>47</v>
      </c>
      <c r="G215" s="64"/>
      <c r="H215" s="64"/>
      <c r="I215" s="64"/>
      <c r="K215" s="22" t="str">
        <f t="shared" si="9"/>
        <v/>
      </c>
    </row>
    <row r="216" spans="1:11" x14ac:dyDescent="0.3">
      <c r="A216" s="274"/>
      <c r="B216" s="50" t="s">
        <v>1110</v>
      </c>
      <c r="C216" s="51"/>
      <c r="D216" s="52"/>
      <c r="F216" s="16" t="s">
        <v>38</v>
      </c>
      <c r="G216" s="64"/>
      <c r="H216" s="64"/>
      <c r="I216" s="64"/>
      <c r="K216" s="22" t="str">
        <f t="shared" si="9"/>
        <v/>
      </c>
    </row>
    <row r="217" spans="1:11" x14ac:dyDescent="0.3">
      <c r="A217" s="11"/>
      <c r="B217" s="32"/>
      <c r="C217" s="33"/>
      <c r="D217" s="32"/>
      <c r="G217" s="11"/>
      <c r="H217" s="11"/>
      <c r="I217" s="11"/>
      <c r="K217" s="22" t="str">
        <f t="shared" si="9"/>
        <v/>
      </c>
    </row>
    <row r="218" spans="1:11" x14ac:dyDescent="0.3">
      <c r="A218" s="11"/>
      <c r="B218" s="32"/>
      <c r="C218" s="33"/>
      <c r="D218" s="32"/>
      <c r="G218" s="11"/>
      <c r="H218" s="11"/>
      <c r="I218" s="11"/>
      <c r="K218" s="22" t="str">
        <f t="shared" si="9"/>
        <v/>
      </c>
    </row>
    <row r="219" spans="1:11" x14ac:dyDescent="0.3">
      <c r="A219" s="269">
        <v>2011</v>
      </c>
      <c r="B219" s="270" t="s">
        <v>532</v>
      </c>
      <c r="C219" s="271" t="s">
        <v>368</v>
      </c>
      <c r="D219" s="272" t="s">
        <v>8</v>
      </c>
      <c r="G219" s="14" t="s">
        <v>532</v>
      </c>
      <c r="H219" s="31" t="s">
        <v>8</v>
      </c>
      <c r="I219" s="14" t="s">
        <v>245</v>
      </c>
      <c r="J219" s="12">
        <v>348</v>
      </c>
      <c r="K219" s="22" t="str">
        <f t="shared" si="9"/>
        <v>[{order:"348",result:"Newcastle 4-4 Arsenal",playerday:"Cheick Tioté",year:"2011", category:"Premier League",prow:["DF","DL","CC"], pcolumn: ["Newcastle","Arsenal","CIV"],ylink:"https://www.youtube.com/watch?v=T0O4QS34SsM"}],</v>
      </c>
    </row>
    <row r="220" spans="1:11" x14ac:dyDescent="0.3">
      <c r="A220" s="273"/>
      <c r="B220" s="40" t="str">
        <f>_xlfn.CONCAT(B219," ",C219," ",D219,)</f>
        <v>Newcastle 4-4 Arsenal</v>
      </c>
      <c r="C220" s="41"/>
      <c r="D220" s="49"/>
      <c r="F220" s="16" t="s">
        <v>52</v>
      </c>
      <c r="G220" s="64"/>
      <c r="H220" s="64"/>
      <c r="I220" s="64"/>
      <c r="K220" s="22" t="str">
        <f t="shared" si="9"/>
        <v/>
      </c>
    </row>
    <row r="221" spans="1:11" x14ac:dyDescent="0.3">
      <c r="A221" s="273"/>
      <c r="B221" s="40" t="s">
        <v>533</v>
      </c>
      <c r="C221" s="41"/>
      <c r="D221" s="49"/>
      <c r="F221" s="16" t="s">
        <v>47</v>
      </c>
      <c r="G221" s="64"/>
      <c r="H221" s="64"/>
      <c r="I221" s="64"/>
      <c r="K221" s="22" t="str">
        <f t="shared" si="9"/>
        <v/>
      </c>
    </row>
    <row r="222" spans="1:11" x14ac:dyDescent="0.3">
      <c r="A222" s="274"/>
      <c r="B222" s="50" t="s">
        <v>1310</v>
      </c>
      <c r="C222" s="51"/>
      <c r="D222" s="52"/>
      <c r="F222" s="16" t="s">
        <v>33</v>
      </c>
      <c r="G222" s="64"/>
      <c r="H222" s="64"/>
      <c r="I222" s="64"/>
      <c r="K222" s="22" t="str">
        <f t="shared" si="9"/>
        <v/>
      </c>
    </row>
    <row r="223" spans="1:11" x14ac:dyDescent="0.3">
      <c r="A223" s="11"/>
      <c r="B223" s="32"/>
      <c r="C223" s="33"/>
      <c r="D223" s="32"/>
      <c r="G223" s="11"/>
      <c r="H223" s="11"/>
      <c r="I223" s="11"/>
      <c r="K223" s="22" t="str">
        <f t="shared" si="9"/>
        <v/>
      </c>
    </row>
    <row r="224" spans="1:11" x14ac:dyDescent="0.3">
      <c r="A224" s="11"/>
      <c r="B224" s="32"/>
      <c r="C224" s="33"/>
      <c r="D224" s="32"/>
      <c r="G224" s="11"/>
      <c r="H224" s="11"/>
      <c r="I224" s="11"/>
      <c r="K224" s="22" t="str">
        <f t="shared" si="9"/>
        <v/>
      </c>
    </row>
    <row r="225" spans="1:11" x14ac:dyDescent="0.3">
      <c r="A225" s="269">
        <v>2011</v>
      </c>
      <c r="B225" s="270" t="s">
        <v>21</v>
      </c>
      <c r="C225" s="271" t="s">
        <v>537</v>
      </c>
      <c r="D225" s="272" t="s">
        <v>59</v>
      </c>
      <c r="G225" s="14" t="s">
        <v>77</v>
      </c>
      <c r="H225" s="31" t="s">
        <v>21</v>
      </c>
      <c r="I225" s="14" t="s">
        <v>59</v>
      </c>
      <c r="J225" s="12">
        <v>141</v>
      </c>
      <c r="K225" s="22" t="str">
        <f t="shared" si="9"/>
        <v>[{order:"141",result:"Man Utd 1-6 Man City",playerday:"Mario Balotelli",year:"2011", category:"Premier League",prow:["DL","Inter","Milan"], pcolumn: ["ITA","Man Utd","Man City"],ylink:"https://www.youtube.com/watch?v=-RZlW722tyA"}],</v>
      </c>
    </row>
    <row r="226" spans="1:11" x14ac:dyDescent="0.3">
      <c r="A226" s="273"/>
      <c r="B226" s="40" t="str">
        <f>_xlfn.CONCAT(B225," ",C225," ",D225,)</f>
        <v>Man Utd 1-6 Man City</v>
      </c>
      <c r="C226" s="41"/>
      <c r="D226" s="49"/>
      <c r="F226" s="16" t="s">
        <v>47</v>
      </c>
      <c r="G226" s="64"/>
      <c r="H226" s="64"/>
      <c r="I226" s="64"/>
      <c r="K226" s="22" t="str">
        <f t="shared" si="9"/>
        <v/>
      </c>
    </row>
    <row r="227" spans="1:11" x14ac:dyDescent="0.3">
      <c r="A227" s="273"/>
      <c r="B227" s="40" t="s">
        <v>538</v>
      </c>
      <c r="C227" s="41"/>
      <c r="D227" s="49"/>
      <c r="F227" s="16" t="s">
        <v>44</v>
      </c>
      <c r="G227" s="64"/>
      <c r="H227" s="64"/>
      <c r="I227" s="64"/>
      <c r="K227" s="22" t="str">
        <f t="shared" si="9"/>
        <v/>
      </c>
    </row>
    <row r="228" spans="1:11" x14ac:dyDescent="0.3">
      <c r="A228" s="274"/>
      <c r="B228" s="50" t="s">
        <v>1139</v>
      </c>
      <c r="C228" s="51"/>
      <c r="D228" s="52"/>
      <c r="F228" s="16" t="s">
        <v>11</v>
      </c>
      <c r="G228" s="64"/>
      <c r="H228" s="64"/>
      <c r="I228" s="64"/>
      <c r="K228" s="22" t="str">
        <f t="shared" si="9"/>
        <v/>
      </c>
    </row>
    <row r="229" spans="1:11" x14ac:dyDescent="0.3">
      <c r="A229" s="11"/>
      <c r="B229" s="32"/>
      <c r="C229" s="33"/>
      <c r="D229" s="32"/>
      <c r="G229" s="11"/>
      <c r="H229" s="11"/>
      <c r="I229" s="11"/>
      <c r="K229" s="22" t="str">
        <f>IF(A229&gt;0,"[{"&amp;"order:"&amp;CHAR(34)&amp;J229&amp;CHAR(34)&amp;",result:"&amp;CHAR(34)&amp;B230&amp;CHAR(34)&amp;",playerday:"&amp;CHAR(34)&amp;B250&amp;CHAR(34)&amp;",year:"&amp;CHAR(34)&amp;A229&amp;CHAR(34)&amp;", category:" &amp; CHAR(34) &amp;$A$1&amp;CHAR(34)&amp;",prow:["&amp;CHAR(34)&amp;F230&amp;CHAR(34)&amp;","&amp;CHAR(34)&amp;F231&amp;CHAR(34)&amp;","&amp;CHAR(34)&amp;F250&amp;CHAR(34)&amp;"], pcolumn: ["&amp;CHAR(34)&amp;G229&amp;CHAR(34)&amp;","&amp;CHAR(34)&amp;H229&amp;CHAR(34)&amp;","&amp;CHAR(34)&amp;I229&amp;CHAR(34)&amp;"]"&amp;",ylink:"&amp;CHAR(34)&amp;B231&amp;CHAR(34)&amp;"}"&amp;"],","")</f>
        <v/>
      </c>
    </row>
    <row r="230" spans="1:11" x14ac:dyDescent="0.3">
      <c r="A230" s="11"/>
      <c r="B230" s="32"/>
      <c r="C230" s="33"/>
      <c r="D230" s="32"/>
      <c r="G230" s="11"/>
      <c r="H230" s="11"/>
      <c r="I230" s="11"/>
      <c r="K230" s="22" t="str">
        <f>IF(A230&gt;0,"[{"&amp;"order:"&amp;CHAR(34)&amp;J230&amp;CHAR(34)&amp;",result:"&amp;CHAR(34)&amp;B231&amp;CHAR(34)&amp;",playerday:"&amp;CHAR(34)&amp;B251&amp;CHAR(34)&amp;",year:"&amp;CHAR(34)&amp;A230&amp;CHAR(34)&amp;", category:" &amp; CHAR(34) &amp;$A$1&amp;CHAR(34)&amp;",prow:["&amp;CHAR(34)&amp;F231&amp;CHAR(34)&amp;","&amp;CHAR(34)&amp;F250&amp;CHAR(34)&amp;","&amp;CHAR(34)&amp;F251&amp;CHAR(34)&amp;"], pcolumn: ["&amp;CHAR(34)&amp;G230&amp;CHAR(34)&amp;","&amp;CHAR(34)&amp;H230&amp;CHAR(34)&amp;","&amp;CHAR(34)&amp;I230&amp;CHAR(34)&amp;"]"&amp;",ylink:"&amp;CHAR(34)&amp;B250&amp;CHAR(34)&amp;"}"&amp;"],","")</f>
        <v/>
      </c>
    </row>
    <row r="231" spans="1:11" x14ac:dyDescent="0.3">
      <c r="A231" s="269">
        <v>2011</v>
      </c>
      <c r="B231" s="270" t="s">
        <v>5</v>
      </c>
      <c r="C231" s="271" t="s">
        <v>472</v>
      </c>
      <c r="D231" s="272" t="s">
        <v>8</v>
      </c>
      <c r="G231" s="14" t="s">
        <v>1373</v>
      </c>
      <c r="H231" s="31" t="s">
        <v>21</v>
      </c>
      <c r="I231" s="14" t="s">
        <v>1379</v>
      </c>
      <c r="J231" s="12">
        <v>408</v>
      </c>
      <c r="K231" s="22" t="str">
        <f t="shared" ref="K231:K232" si="10">IF(A231&gt;0,"[{"&amp;"order:"&amp;CHAR(34)&amp;J231&amp;CHAR(34)&amp;",result:"&amp;CHAR(34)&amp;B232&amp;CHAR(34)&amp;",playerday:"&amp;CHAR(34)&amp;B234&amp;CHAR(34)&amp;",year:"&amp;CHAR(34)&amp;A231&amp;CHAR(34)&amp;", category:" &amp; CHAR(34) &amp;$A$1&amp;CHAR(34)&amp;",prow:["&amp;CHAR(34)&amp;F232&amp;CHAR(34)&amp;","&amp;CHAR(34)&amp;F233&amp;CHAR(34)&amp;","&amp;CHAR(34)&amp;F234&amp;CHAR(34)&amp;"], pcolumn: ["&amp;CHAR(34)&amp;G231&amp;CHAR(34)&amp;","&amp;CHAR(34)&amp;H231&amp;CHAR(34)&amp;","&amp;CHAR(34)&amp;I231&amp;CHAR(34)&amp;"]"&amp;",ylink:"&amp;CHAR(34)&amp;B233&amp;CHAR(34)&amp;"}"&amp;"],","")</f>
        <v>[{order:"408",result:"Chelsea 3-5 Arsenal",playerday:"Robin van Persie",year:"2011", category:"Premier League",prow:["DL","Premier","NED"], pcolumn: ["namehas_van","Man Utd","Arsenal_goals_30-300"],ylink:"https://www.youtube.com/watch?v=2GiWWpMenf8"}],</v>
      </c>
    </row>
    <row r="232" spans="1:11" x14ac:dyDescent="0.3">
      <c r="A232" s="273"/>
      <c r="B232" s="40" t="str">
        <f>_xlfn.CONCAT(B231," ",C231," ",D231,)</f>
        <v>Chelsea 3-5 Arsenal</v>
      </c>
      <c r="C232" s="41"/>
      <c r="D232" s="49"/>
      <c r="F232" s="16" t="s">
        <v>47</v>
      </c>
      <c r="G232" s="64"/>
      <c r="H232" s="64"/>
      <c r="I232" s="64"/>
      <c r="K232" s="22" t="str">
        <f t="shared" si="10"/>
        <v/>
      </c>
    </row>
    <row r="233" spans="1:11" x14ac:dyDescent="0.3">
      <c r="A233" s="273"/>
      <c r="B233" s="40" t="s">
        <v>1378</v>
      </c>
      <c r="C233" s="41"/>
      <c r="D233" s="49"/>
      <c r="F233" s="16" t="s">
        <v>32</v>
      </c>
      <c r="G233" s="64"/>
      <c r="H233" s="64"/>
      <c r="I233" s="64"/>
      <c r="K233" s="22" t="str">
        <f>IF(A233&gt;0,"[{"&amp;"order:"&amp;CHAR(34)&amp;J233&amp;CHAR(34)&amp;",result:"&amp;CHAR(34)&amp;B234&amp;CHAR(34)&amp;",playerday:"&amp;CHAR(34)&amp;B243&amp;CHAR(34)&amp;",year:"&amp;CHAR(34)&amp;A233&amp;CHAR(34)&amp;", category:" &amp; CHAR(34) &amp;$A$1&amp;CHAR(34)&amp;",prow:["&amp;CHAR(34)&amp;F234&amp;CHAR(34)&amp;","&amp;CHAR(34)&amp;F235&amp;CHAR(34)&amp;","&amp;CHAR(34)&amp;F243&amp;CHAR(34)&amp;"], pcolumn: ["&amp;CHAR(34)&amp;G233&amp;CHAR(34)&amp;","&amp;CHAR(34)&amp;H233&amp;CHAR(34)&amp;","&amp;CHAR(34)&amp;I233&amp;CHAR(34)&amp;"]"&amp;",ylink:"&amp;CHAR(34)&amp;B235&amp;CHAR(34)&amp;"}"&amp;"],","")</f>
        <v/>
      </c>
    </row>
    <row r="234" spans="1:11" x14ac:dyDescent="0.3">
      <c r="A234" s="274"/>
      <c r="B234" s="50" t="s">
        <v>1372</v>
      </c>
      <c r="C234" s="51"/>
      <c r="D234" s="52"/>
      <c r="F234" s="16" t="s">
        <v>43</v>
      </c>
      <c r="G234" s="64"/>
      <c r="H234" s="64"/>
      <c r="I234" s="64"/>
      <c r="K234" s="22" t="str">
        <f>IF(A234&gt;0,"[{"&amp;"order:"&amp;CHAR(34)&amp;J234&amp;CHAR(34)&amp;",result:"&amp;CHAR(34)&amp;B235&amp;CHAR(34)&amp;",playerday:"&amp;CHAR(34)&amp;B244&amp;CHAR(34)&amp;",year:"&amp;CHAR(34)&amp;A234&amp;CHAR(34)&amp;", category:" &amp; CHAR(34) &amp;$A$1&amp;CHAR(34)&amp;",prow:["&amp;CHAR(34)&amp;F235&amp;CHAR(34)&amp;","&amp;CHAR(34)&amp;F243&amp;CHAR(34)&amp;","&amp;CHAR(34)&amp;F244&amp;CHAR(34)&amp;"], pcolumn: ["&amp;CHAR(34)&amp;G234&amp;CHAR(34)&amp;","&amp;CHAR(34)&amp;H234&amp;CHAR(34)&amp;","&amp;CHAR(34)&amp;I234&amp;CHAR(34)&amp;"]"&amp;",ylink:"&amp;CHAR(34)&amp;B243&amp;CHAR(34)&amp;"}"&amp;"],","")</f>
        <v/>
      </c>
    </row>
    <row r="235" spans="1:11" x14ac:dyDescent="0.3">
      <c r="A235" s="11"/>
      <c r="B235" s="32"/>
      <c r="C235" s="33"/>
      <c r="D235" s="32"/>
      <c r="G235" s="11"/>
      <c r="H235" s="11"/>
      <c r="I235" s="11"/>
      <c r="K235" s="22" t="str">
        <f>IF(A235&gt;0,"[{"&amp;"order:"&amp;CHAR(34)&amp;J235&amp;CHAR(34)&amp;",result:"&amp;CHAR(34)&amp;B243&amp;CHAR(34)&amp;",playerday:"&amp;CHAR(34)&amp;B256&amp;CHAR(34)&amp;",year:"&amp;CHAR(34)&amp;A235&amp;CHAR(34)&amp;", category:" &amp; CHAR(34) &amp;$A$1&amp;CHAR(34)&amp;",prow:["&amp;CHAR(34)&amp;F243&amp;CHAR(34)&amp;","&amp;CHAR(34)&amp;F244&amp;CHAR(34)&amp;","&amp;CHAR(34)&amp;F256&amp;CHAR(34)&amp;"], pcolumn: ["&amp;CHAR(34)&amp;G235&amp;CHAR(34)&amp;","&amp;CHAR(34)&amp;H235&amp;CHAR(34)&amp;","&amp;CHAR(34)&amp;I235&amp;CHAR(34)&amp;"]"&amp;",ylink:"&amp;CHAR(34)&amp;B244&amp;CHAR(34)&amp;"}"&amp;"],","")</f>
        <v/>
      </c>
    </row>
    <row r="236" spans="1:11" x14ac:dyDescent="0.3">
      <c r="A236" s="11"/>
      <c r="B236" s="32"/>
      <c r="C236" s="33"/>
      <c r="D236" s="32"/>
      <c r="G236" s="11"/>
      <c r="H236" s="11"/>
      <c r="I236" s="11"/>
      <c r="K236" s="22"/>
    </row>
    <row r="237" spans="1:11" x14ac:dyDescent="0.3">
      <c r="A237" s="11"/>
      <c r="B237" s="32"/>
      <c r="C237" s="33"/>
      <c r="D237" s="32"/>
      <c r="G237" s="11"/>
      <c r="H237" s="11"/>
      <c r="I237" s="11"/>
      <c r="K237" s="22"/>
    </row>
    <row r="238" spans="1:11" x14ac:dyDescent="0.3">
      <c r="A238" s="11"/>
      <c r="B238" s="32"/>
      <c r="C238" s="33"/>
      <c r="D238" s="32"/>
      <c r="G238" s="11"/>
      <c r="H238" s="11"/>
      <c r="I238" s="11"/>
      <c r="K238" s="22"/>
    </row>
    <row r="239" spans="1:11" x14ac:dyDescent="0.3">
      <c r="A239" s="11"/>
      <c r="B239" s="32"/>
      <c r="C239" s="33"/>
      <c r="D239" s="32"/>
      <c r="G239" s="11"/>
      <c r="H239" s="11"/>
      <c r="I239" s="11"/>
      <c r="K239" s="22"/>
    </row>
    <row r="240" spans="1:11" x14ac:dyDescent="0.3">
      <c r="A240" s="11"/>
      <c r="B240" s="32"/>
      <c r="C240" s="33"/>
      <c r="D240" s="32"/>
      <c r="G240" s="11"/>
      <c r="H240" s="11"/>
      <c r="I240" s="11"/>
      <c r="K240" s="22"/>
    </row>
    <row r="241" spans="1:11" x14ac:dyDescent="0.3">
      <c r="A241" s="11"/>
      <c r="B241" s="32"/>
      <c r="C241" s="33"/>
      <c r="D241" s="32"/>
      <c r="G241" s="11"/>
      <c r="H241" s="11"/>
      <c r="I241" s="11"/>
      <c r="K241" s="22"/>
    </row>
    <row r="242" spans="1:11" x14ac:dyDescent="0.3">
      <c r="A242" s="11"/>
      <c r="B242" s="32"/>
      <c r="C242" s="33"/>
      <c r="D242" s="32"/>
      <c r="G242" s="11"/>
      <c r="H242" s="11"/>
      <c r="I242" s="11"/>
      <c r="K242" s="22"/>
    </row>
    <row r="243" spans="1:11" x14ac:dyDescent="0.3">
      <c r="A243" s="11"/>
      <c r="B243" s="32"/>
      <c r="C243" s="33"/>
      <c r="D243" s="32"/>
      <c r="G243" s="11"/>
      <c r="H243" s="11"/>
      <c r="I243" s="11"/>
      <c r="K243" s="22" t="str">
        <f>IF(A243&gt;0,"[{"&amp;"order:"&amp;CHAR(34)&amp;J243&amp;CHAR(34)&amp;",result:"&amp;CHAR(34)&amp;B244&amp;CHAR(34)&amp;",playerday:"&amp;CHAR(34)&amp;B257&amp;CHAR(34)&amp;",year:"&amp;CHAR(34)&amp;A243&amp;CHAR(34)&amp;", category:" &amp; CHAR(34) &amp;$A$1&amp;CHAR(34)&amp;",prow:["&amp;CHAR(34)&amp;F244&amp;CHAR(34)&amp;","&amp;CHAR(34)&amp;F256&amp;CHAR(34)&amp;","&amp;CHAR(34)&amp;F257&amp;CHAR(34)&amp;"], pcolumn: ["&amp;CHAR(34)&amp;G243&amp;CHAR(34)&amp;","&amp;CHAR(34)&amp;H243&amp;CHAR(34)&amp;","&amp;CHAR(34)&amp;I243&amp;CHAR(34)&amp;"]"&amp;",ylink:"&amp;CHAR(34)&amp;B256&amp;CHAR(34)&amp;"}"&amp;"],","")</f>
        <v/>
      </c>
    </row>
    <row r="244" spans="1:11" x14ac:dyDescent="0.3">
      <c r="A244" s="559">
        <v>2012</v>
      </c>
      <c r="B244" s="560" t="s">
        <v>21</v>
      </c>
      <c r="C244" s="561" t="s">
        <v>115</v>
      </c>
      <c r="D244" s="562" t="s">
        <v>532</v>
      </c>
      <c r="E244" s="67"/>
      <c r="G244" s="14" t="s">
        <v>21</v>
      </c>
      <c r="H244" s="31" t="s">
        <v>532</v>
      </c>
      <c r="I244" s="14" t="s">
        <v>117</v>
      </c>
      <c r="J244" s="12">
        <v>384</v>
      </c>
      <c r="K244" s="22" t="str">
        <f t="shared" ref="K244:K245" si="11">IF(A244&gt;0,"[{"&amp;"order:"&amp;CHAR(34)&amp;J244&amp;CHAR(34)&amp;",result:"&amp;CHAR(34)&amp;B245&amp;CHAR(34)&amp;",playerday:"&amp;CHAR(34)&amp;B247&amp;CHAR(34)&amp;",year:"&amp;CHAR(34)&amp;A244&amp;CHAR(34)&amp;", category:" &amp; CHAR(34) &amp;$A$1&amp;CHAR(34)&amp;",prow:["&amp;CHAR(34)&amp;F245&amp;CHAR(34)&amp;","&amp;CHAR(34)&amp;F246&amp;CHAR(34)&amp;","&amp;CHAR(34)&amp;F247&amp;CHAR(34)&amp;"], pcolumn: ["&amp;CHAR(34)&amp;G244&amp;CHAR(34)&amp;","&amp;CHAR(34)&amp;H244&amp;CHAR(34)&amp;","&amp;CHAR(34)&amp;I244&amp;CHAR(34)&amp;"]"&amp;",ylink:"&amp;CHAR(34)&amp;B246&amp;CHAR(34)&amp;"}"&amp;"],","")</f>
        <v>[{order:"384",result:"Man Utd 4-3 Newcastle",playerday:"Javier Hernández",year:"2012", category:"Premier League",prow:["DL","namehas_J","namehas_H"], pcolumn: ["Man Utd","Newcastle","MEX"],ylink:"https://www.youtube.com/watch?v=G31uGE1p-fk"}],</v>
      </c>
    </row>
    <row r="245" spans="1:11" x14ac:dyDescent="0.3">
      <c r="A245" s="442"/>
      <c r="B245" s="443" t="str">
        <f>_xlfn.CONCAT(B244," ",C244," ",D244)</f>
        <v>Man Utd 4-3 Newcastle</v>
      </c>
      <c r="C245" s="444"/>
      <c r="D245" s="445"/>
      <c r="E245" s="67"/>
      <c r="F245" s="16" t="s">
        <v>47</v>
      </c>
      <c r="G245" s="24"/>
      <c r="H245" s="24"/>
      <c r="I245" s="24"/>
      <c r="K245" s="22" t="str">
        <f t="shared" si="11"/>
        <v/>
      </c>
    </row>
    <row r="246" spans="1:11" x14ac:dyDescent="0.3">
      <c r="A246" s="442"/>
      <c r="B246" s="443" t="s">
        <v>1403</v>
      </c>
      <c r="C246" s="444"/>
      <c r="D246" s="445"/>
      <c r="E246" s="67"/>
      <c r="F246" s="16" t="s">
        <v>1405</v>
      </c>
      <c r="G246" s="24"/>
      <c r="H246" s="24"/>
      <c r="I246" s="24"/>
      <c r="K246" s="22" t="str">
        <f>IF(A246&gt;0,"[{"&amp;"order:"&amp;CHAR(34)&amp;J246&amp;CHAR(34)&amp;",result:"&amp;CHAR(34)&amp;B247&amp;CHAR(34)&amp;",playerday:"&amp;CHAR(34)&amp;B261&amp;CHAR(34)&amp;",year:"&amp;CHAR(34)&amp;A246&amp;CHAR(34)&amp;", category:" &amp; CHAR(34) &amp;$A$1&amp;CHAR(34)&amp;",prow:["&amp;CHAR(34)&amp;F247&amp;CHAR(34)&amp;","&amp;CHAR(34)&amp;F248&amp;CHAR(34)&amp;","&amp;CHAR(34)&amp;F261&amp;CHAR(34)&amp;"], pcolumn: ["&amp;CHAR(34)&amp;G246&amp;CHAR(34)&amp;","&amp;CHAR(34)&amp;H246&amp;CHAR(34)&amp;","&amp;CHAR(34)&amp;I246&amp;CHAR(34)&amp;"]"&amp;",ylink:"&amp;CHAR(34)&amp;B248&amp;CHAR(34)&amp;"}"&amp;"],","")</f>
        <v/>
      </c>
    </row>
    <row r="247" spans="1:11" x14ac:dyDescent="0.3">
      <c r="A247" s="446"/>
      <c r="B247" s="447" t="s">
        <v>944</v>
      </c>
      <c r="C247" s="448"/>
      <c r="D247" s="449"/>
      <c r="E247" s="67"/>
      <c r="F247" s="16" t="s">
        <v>1404</v>
      </c>
      <c r="G247" s="24"/>
      <c r="H247" s="24"/>
      <c r="I247" s="24"/>
      <c r="K247" s="22" t="str">
        <f>IF(A247&gt;0,"[{"&amp;"order:"&amp;CHAR(34)&amp;J247&amp;CHAR(34)&amp;",result:"&amp;CHAR(34)&amp;B248&amp;CHAR(34)&amp;",playerday:"&amp;CHAR(34)&amp;B262&amp;CHAR(34)&amp;",year:"&amp;CHAR(34)&amp;A247&amp;CHAR(34)&amp;", category:" &amp; CHAR(34) &amp;$A$1&amp;CHAR(34)&amp;",prow:["&amp;CHAR(34)&amp;F248&amp;CHAR(34)&amp;","&amp;CHAR(34)&amp;F261&amp;CHAR(34)&amp;","&amp;CHAR(34)&amp;F262&amp;CHAR(34)&amp;"], pcolumn: ["&amp;CHAR(34)&amp;G247&amp;CHAR(34)&amp;","&amp;CHAR(34)&amp;H247&amp;CHAR(34)&amp;","&amp;CHAR(34)&amp;I247&amp;CHAR(34)&amp;"]"&amp;",ylink:"&amp;CHAR(34)&amp;B261&amp;CHAR(34)&amp;"}"&amp;"],","")</f>
        <v/>
      </c>
    </row>
    <row r="248" spans="1:11" x14ac:dyDescent="0.3">
      <c r="A248" s="67"/>
      <c r="B248" s="32"/>
      <c r="C248" s="33"/>
      <c r="D248" s="32"/>
      <c r="E248" s="67"/>
      <c r="G248" s="11"/>
      <c r="H248" s="11"/>
      <c r="I248" s="11"/>
      <c r="K248" s="22" t="str">
        <f>IF(A248&gt;0,"[{"&amp;"order:"&amp;CHAR(34)&amp;J248&amp;CHAR(34)&amp;",result:"&amp;CHAR(34)&amp;B261&amp;CHAR(34)&amp;",playerday:"&amp;CHAR(34)&amp;B263&amp;CHAR(34)&amp;",year:"&amp;CHAR(34)&amp;A248&amp;CHAR(34)&amp;", category:" &amp; CHAR(34) &amp;$A$1&amp;CHAR(34)&amp;",prow:["&amp;CHAR(34)&amp;F261&amp;CHAR(34)&amp;","&amp;CHAR(34)&amp;F262&amp;CHAR(34)&amp;","&amp;CHAR(34)&amp;F263&amp;CHAR(34)&amp;"], pcolumn: ["&amp;CHAR(34)&amp;G248&amp;CHAR(34)&amp;","&amp;CHAR(34)&amp;H248&amp;CHAR(34)&amp;","&amp;CHAR(34)&amp;I248&amp;CHAR(34)&amp;"]"&amp;",ylink:"&amp;CHAR(34)&amp;B262&amp;CHAR(34)&amp;"}"&amp;"],","")</f>
        <v/>
      </c>
    </row>
    <row r="249" spans="1:11" x14ac:dyDescent="0.3">
      <c r="A249" s="67"/>
      <c r="B249" s="32"/>
      <c r="C249" s="33"/>
      <c r="D249" s="32"/>
      <c r="E249" s="67"/>
      <c r="G249" s="11"/>
      <c r="H249" s="11"/>
      <c r="I249" s="11"/>
      <c r="K249" s="22"/>
    </row>
    <row r="250" spans="1:11" x14ac:dyDescent="0.3">
      <c r="K250" s="22" t="str">
        <f t="shared" si="9"/>
        <v/>
      </c>
    </row>
    <row r="251" spans="1:11" x14ac:dyDescent="0.3">
      <c r="K251" s="22" t="str">
        <f>IF(A251&gt;0,"[{"&amp;"order:"&amp;CHAR(34)&amp;J251&amp;CHAR(34)&amp;",result:"&amp;CHAR(34)&amp;B252&amp;CHAR(34)&amp;",playerday:"&amp;CHAR(34)&amp;B260&amp;CHAR(34)&amp;",year:"&amp;CHAR(34)&amp;A251&amp;CHAR(34)&amp;", category:" &amp; CHAR(34) &amp;$A$1&amp;CHAR(34)&amp;",prow:["&amp;CHAR(34)&amp;F252&amp;CHAR(34)&amp;","&amp;CHAR(34)&amp;F253&amp;CHAR(34)&amp;","&amp;CHAR(34)&amp;F260&amp;CHAR(34)&amp;"], pcolumn: ["&amp;CHAR(34)&amp;G251&amp;CHAR(34)&amp;","&amp;CHAR(34)&amp;H251&amp;CHAR(34)&amp;","&amp;CHAR(34)&amp;I251&amp;CHAR(34)&amp;"]"&amp;",ylink:"&amp;CHAR(34)&amp;B253&amp;CHAR(34)&amp;"}"&amp;"],","")</f>
        <v/>
      </c>
    </row>
    <row r="252" spans="1:11" x14ac:dyDescent="0.3">
      <c r="K252" s="22" t="str">
        <f>IF(A252&gt;0,"[{"&amp;"order:"&amp;CHAR(34)&amp;J252&amp;CHAR(34)&amp;",result:"&amp;CHAR(34)&amp;B253&amp;CHAR(34)&amp;",playerday:"&amp;CHAR(34)&amp;B261&amp;CHAR(34)&amp;",year:"&amp;CHAR(34)&amp;A252&amp;CHAR(34)&amp;", category:" &amp; CHAR(34) &amp;$A$1&amp;CHAR(34)&amp;",prow:["&amp;CHAR(34)&amp;F253&amp;CHAR(34)&amp;","&amp;CHAR(34)&amp;F260&amp;CHAR(34)&amp;","&amp;CHAR(34)&amp;F261&amp;CHAR(34)&amp;"], pcolumn: ["&amp;CHAR(34)&amp;G252&amp;CHAR(34)&amp;","&amp;CHAR(34)&amp;H252&amp;CHAR(34)&amp;","&amp;CHAR(34)&amp;I252&amp;CHAR(34)&amp;"]"&amp;",ylink:"&amp;CHAR(34)&amp;B260&amp;CHAR(34)&amp;"}"&amp;"],","")</f>
        <v/>
      </c>
    </row>
    <row r="253" spans="1:11" x14ac:dyDescent="0.3">
      <c r="K253" s="22" t="str">
        <f>IF(A253&gt;0,"[{"&amp;"order:"&amp;CHAR(34)&amp;J253&amp;CHAR(34)&amp;",result:"&amp;CHAR(34)&amp;B260&amp;CHAR(34)&amp;",playerday:"&amp;CHAR(34)&amp;B262&amp;CHAR(34)&amp;",year:"&amp;CHAR(34)&amp;A253&amp;CHAR(34)&amp;", category:" &amp; CHAR(34) &amp;$A$1&amp;CHAR(34)&amp;",prow:["&amp;CHAR(34)&amp;F260&amp;CHAR(34)&amp;","&amp;CHAR(34)&amp;F261&amp;CHAR(34)&amp;","&amp;CHAR(34)&amp;F262&amp;CHAR(34)&amp;"], pcolumn: ["&amp;CHAR(34)&amp;G253&amp;CHAR(34)&amp;","&amp;CHAR(34)&amp;H253&amp;CHAR(34)&amp;","&amp;CHAR(34)&amp;I253&amp;CHAR(34)&amp;"]"&amp;",ylink:"&amp;CHAR(34)&amp;B261&amp;CHAR(34)&amp;"}"&amp;"],","")</f>
        <v/>
      </c>
    </row>
    <row r="254" spans="1:11" x14ac:dyDescent="0.3">
      <c r="K254" s="22"/>
    </row>
    <row r="255" spans="1:11" x14ac:dyDescent="0.3">
      <c r="A255" s="276">
        <v>2013</v>
      </c>
      <c r="B255" s="277" t="s">
        <v>21</v>
      </c>
      <c r="C255" s="278" t="s">
        <v>140</v>
      </c>
      <c r="D255" s="279" t="s">
        <v>390</v>
      </c>
      <c r="E255" s="67"/>
      <c r="G255" s="14" t="s">
        <v>1373</v>
      </c>
      <c r="H255" s="31" t="s">
        <v>32</v>
      </c>
      <c r="I255" s="14" t="s">
        <v>8</v>
      </c>
      <c r="J255" s="12">
        <v>548</v>
      </c>
      <c r="K255" s="22" t="str">
        <f t="shared" ref="K255:K256" si="12">IF(A255&gt;0,"[{"&amp;"order:"&amp;CHAR(34)&amp;J255&amp;CHAR(34)&amp;",result:"&amp;CHAR(34)&amp;B256&amp;CHAR(34)&amp;",playerday:"&amp;CHAR(34)&amp;B258&amp;CHAR(34)&amp;",year:"&amp;CHAR(34)&amp;A255&amp;CHAR(34)&amp;", category:" &amp; CHAR(34) &amp;$A$1&amp;CHAR(34)&amp;",prow:["&amp;CHAR(34)&amp;F256&amp;CHAR(34)&amp;","&amp;CHAR(34)&amp;F257&amp;CHAR(34)&amp;","&amp;CHAR(34)&amp;F258&amp;CHAR(34)&amp;"], pcolumn: ["&amp;CHAR(34)&amp;G255&amp;CHAR(34)&amp;","&amp;CHAR(34)&amp;H255&amp;CHAR(34)&amp;","&amp;CHAR(34)&amp;I255&amp;CHAR(34)&amp;"]"&amp;",ylink:"&amp;CHAR(34)&amp;B257&amp;CHAR(34)&amp;"}"&amp;"],","")</f>
        <v>[{order:"548",result:"Man Utd 3-0 Aston Villa",playerday:"Robin van Persie",year:"2013", category:"Premier League",prow:["Man Utd","NED","DL"], pcolumn: ["namehas_van","Premier","Arsenal"],ylink:"https://www.manutd.com/en/videos/detail/video-robin-van-persie-volley-v-aston-villa"}],</v>
      </c>
    </row>
    <row r="256" spans="1:11" x14ac:dyDescent="0.3">
      <c r="A256" s="280"/>
      <c r="B256" s="159" t="str">
        <f>_xlfn.CONCAT(B255," ",C255," ",D255,)</f>
        <v>Man Utd 3-0 Aston Villa</v>
      </c>
      <c r="C256" s="160"/>
      <c r="D256" s="281"/>
      <c r="E256" s="67"/>
      <c r="F256" s="16" t="s">
        <v>21</v>
      </c>
      <c r="G256" s="161"/>
      <c r="H256" s="161"/>
      <c r="I256" s="161"/>
      <c r="K256" s="22" t="str">
        <f t="shared" si="12"/>
        <v/>
      </c>
    </row>
    <row r="257" spans="1:11" x14ac:dyDescent="0.3">
      <c r="A257" s="280"/>
      <c r="B257" s="159" t="s">
        <v>1371</v>
      </c>
      <c r="C257" s="160"/>
      <c r="D257" s="281"/>
      <c r="E257" s="67"/>
      <c r="F257" s="16" t="s">
        <v>43</v>
      </c>
      <c r="G257" s="161"/>
      <c r="H257" s="161"/>
      <c r="I257" s="161"/>
      <c r="K257" s="22" t="str">
        <f>IF(A257&gt;0,"[{"&amp;"order:"&amp;CHAR(34)&amp;J257&amp;CHAR(34)&amp;",result:"&amp;CHAR(34)&amp;B258&amp;CHAR(34)&amp;",playerday:"&amp;CHAR(34)&amp;#REF!&amp;CHAR(34)&amp;",year:"&amp;CHAR(34)&amp;A257&amp;CHAR(34)&amp;", category:" &amp; CHAR(34) &amp;$A$1&amp;CHAR(34)&amp;",prow:["&amp;CHAR(34)&amp;F258&amp;CHAR(34)&amp;","&amp;CHAR(34)&amp;F259&amp;CHAR(34)&amp;","&amp;CHAR(34)&amp;#REF!&amp;CHAR(34)&amp;"], pcolumn: ["&amp;CHAR(34)&amp;G257&amp;CHAR(34)&amp;","&amp;CHAR(34)&amp;H257&amp;CHAR(34)&amp;","&amp;CHAR(34)&amp;I257&amp;CHAR(34)&amp;"]"&amp;",ylink:"&amp;CHAR(34)&amp;B259&amp;CHAR(34)&amp;"}"&amp;"],","")</f>
        <v/>
      </c>
    </row>
    <row r="258" spans="1:11" x14ac:dyDescent="0.3">
      <c r="A258" s="282"/>
      <c r="B258" s="283" t="s">
        <v>1372</v>
      </c>
      <c r="C258" s="284"/>
      <c r="D258" s="285"/>
      <c r="E258" s="67"/>
      <c r="F258" s="16" t="s">
        <v>47</v>
      </c>
      <c r="G258" s="161"/>
      <c r="H258" s="161"/>
      <c r="I258" s="161"/>
      <c r="K258" s="22" t="str">
        <f>IF(A258&gt;0,"[{"&amp;"order:"&amp;CHAR(34)&amp;J258&amp;CHAR(34)&amp;",result:"&amp;CHAR(34)&amp;B259&amp;CHAR(34)&amp;",playerday:"&amp;CHAR(34)&amp;B260&amp;CHAR(34)&amp;",year:"&amp;CHAR(34)&amp;A258&amp;CHAR(34)&amp;", category:" &amp; CHAR(34) &amp;$A$1&amp;CHAR(34)&amp;",prow:["&amp;CHAR(34)&amp;F259&amp;CHAR(34)&amp;","&amp;CHAR(34)&amp;#REF!&amp;CHAR(34)&amp;","&amp;CHAR(34)&amp;F260&amp;CHAR(34)&amp;"], pcolumn: ["&amp;CHAR(34)&amp;G258&amp;CHAR(34)&amp;","&amp;CHAR(34)&amp;H258&amp;CHAR(34)&amp;","&amp;CHAR(34)&amp;I258&amp;CHAR(34)&amp;"]"&amp;",ylink:"&amp;CHAR(34)&amp;#REF!&amp;CHAR(34)&amp;"}"&amp;"],","")</f>
        <v/>
      </c>
    </row>
    <row r="259" spans="1:11" x14ac:dyDescent="0.3">
      <c r="D259" s="684">
        <v>41386</v>
      </c>
      <c r="K259" s="22" t="str">
        <f>IF(A259&gt;0,"[{"&amp;"order:"&amp;CHAR(34)&amp;J259&amp;CHAR(34)&amp;",result:"&amp;CHAR(34)&amp;#REF!&amp;CHAR(34)&amp;",playerday:"&amp;CHAR(34)&amp;B261&amp;CHAR(34)&amp;",year:"&amp;CHAR(34)&amp;A259&amp;CHAR(34)&amp;", category:" &amp; CHAR(34) &amp;$A$1&amp;CHAR(34)&amp;",prow:["&amp;CHAR(34)&amp;#REF!&amp;CHAR(34)&amp;","&amp;CHAR(34)&amp;F260&amp;CHAR(34)&amp;","&amp;CHAR(34)&amp;F261&amp;CHAR(34)&amp;"], pcolumn: ["&amp;CHAR(34)&amp;G259&amp;CHAR(34)&amp;","&amp;CHAR(34)&amp;H259&amp;CHAR(34)&amp;","&amp;CHAR(34)&amp;I259&amp;CHAR(34)&amp;"]"&amp;",ylink:"&amp;CHAR(34)&amp;B260&amp;CHAR(34)&amp;"}"&amp;"],","")</f>
        <v/>
      </c>
    </row>
    <row r="260" spans="1:11" x14ac:dyDescent="0.3">
      <c r="K260" s="22" t="str">
        <f t="shared" si="9"/>
        <v/>
      </c>
    </row>
    <row r="261" spans="1:11" x14ac:dyDescent="0.3">
      <c r="A261" s="276">
        <v>2013</v>
      </c>
      <c r="B261" s="277" t="s">
        <v>59</v>
      </c>
      <c r="C261" s="278" t="s">
        <v>132</v>
      </c>
      <c r="D261" s="279" t="s">
        <v>156</v>
      </c>
      <c r="E261" s="67"/>
      <c r="G261" s="14" t="s">
        <v>59</v>
      </c>
      <c r="H261" s="31" t="s">
        <v>21</v>
      </c>
      <c r="I261" s="14" t="s">
        <v>32</v>
      </c>
      <c r="J261" s="12">
        <v>60</v>
      </c>
      <c r="K261" s="22" t="str">
        <f t="shared" si="9"/>
        <v>[{order:"60",result:"Man City 3-2 QPR",playerday:"Sergio Agüero",year:"2013", category:"Premier League",prow:["ARG","Atletico","Inter"], pcolumn: ["Man City","Man Utd","Premier"],ylink:"https://www.youtube.com/watch?v=QdZfs3aj3uk"}],</v>
      </c>
    </row>
    <row r="262" spans="1:11" x14ac:dyDescent="0.3">
      <c r="A262" s="280"/>
      <c r="B262" s="159" t="str">
        <f>_xlfn.CONCAT(B261," ",C261," ",D261,)</f>
        <v>Man City 3-2 QPR</v>
      </c>
      <c r="C262" s="160"/>
      <c r="D262" s="281"/>
      <c r="E262" s="67"/>
      <c r="F262" s="16" t="s">
        <v>42</v>
      </c>
      <c r="G262" s="161"/>
      <c r="H262" s="161"/>
      <c r="I262" s="161"/>
      <c r="K262" s="22" t="str">
        <f t="shared" si="9"/>
        <v/>
      </c>
    </row>
    <row r="263" spans="1:11" x14ac:dyDescent="0.3">
      <c r="A263" s="280"/>
      <c r="B263" s="159" t="s">
        <v>213</v>
      </c>
      <c r="C263" s="160"/>
      <c r="D263" s="281"/>
      <c r="E263" s="67"/>
      <c r="F263" s="16" t="s">
        <v>68</v>
      </c>
      <c r="G263" s="161"/>
      <c r="H263" s="161"/>
      <c r="I263" s="161"/>
      <c r="K263" s="22" t="str">
        <f t="shared" si="9"/>
        <v/>
      </c>
    </row>
    <row r="264" spans="1:11" x14ac:dyDescent="0.3">
      <c r="A264" s="282"/>
      <c r="B264" s="283" t="s">
        <v>1121</v>
      </c>
      <c r="C264" s="284"/>
      <c r="D264" s="285"/>
      <c r="E264" s="67"/>
      <c r="F264" s="16" t="s">
        <v>44</v>
      </c>
      <c r="G264" s="161"/>
      <c r="H264" s="161"/>
      <c r="I264" s="161"/>
      <c r="K264" s="22" t="str">
        <f t="shared" si="9"/>
        <v/>
      </c>
    </row>
    <row r="265" spans="1:11" x14ac:dyDescent="0.3">
      <c r="K265" s="22" t="str">
        <f t="shared" si="9"/>
        <v/>
      </c>
    </row>
    <row r="266" spans="1:11" x14ac:dyDescent="0.3">
      <c r="K266" s="22" t="str">
        <f t="shared" si="9"/>
        <v/>
      </c>
    </row>
    <row r="267" spans="1:11" x14ac:dyDescent="0.3">
      <c r="A267" s="276">
        <v>2013</v>
      </c>
      <c r="B267" s="277" t="s">
        <v>440</v>
      </c>
      <c r="C267" s="278" t="s">
        <v>122</v>
      </c>
      <c r="D267" s="279" t="s">
        <v>12</v>
      </c>
      <c r="E267" s="67"/>
      <c r="G267" s="14" t="s">
        <v>8</v>
      </c>
      <c r="H267" s="14" t="s">
        <v>40</v>
      </c>
      <c r="I267" s="14" t="s">
        <v>1546</v>
      </c>
      <c r="J267" s="12">
        <v>507</v>
      </c>
      <c r="K267" s="22" t="str">
        <f t="shared" si="9"/>
        <v>[{order:"507",result:"Watford 3-1 Leicester",playerday:"Manuel Almunia",year:"2013", category:"Premier League",prow:["PO","PO","PO"], pcolumn: ["Arsenal","ESP","NoWorl"],ylink:"https://www.youtube.com/watch?v=6TnKvlQ2h7s"}],</v>
      </c>
    </row>
    <row r="268" spans="1:11" x14ac:dyDescent="0.3">
      <c r="A268" s="280"/>
      <c r="B268" s="159" t="str">
        <f>_xlfn.CONCAT(B267," ",C267," ",D267,)</f>
        <v>Watford 3-1 Leicester</v>
      </c>
      <c r="C268" s="160"/>
      <c r="D268" s="281"/>
      <c r="E268" s="67"/>
      <c r="F268" s="16" t="s">
        <v>38</v>
      </c>
      <c r="G268" s="161"/>
      <c r="H268" s="161"/>
      <c r="I268" s="161"/>
      <c r="K268" s="22" t="str">
        <f t="shared" si="9"/>
        <v/>
      </c>
    </row>
    <row r="269" spans="1:11" x14ac:dyDescent="0.3">
      <c r="A269" s="280"/>
      <c r="B269" s="159" t="s">
        <v>441</v>
      </c>
      <c r="C269" s="160"/>
      <c r="D269" s="281"/>
      <c r="E269" s="67"/>
      <c r="F269" s="16" t="s">
        <v>38</v>
      </c>
      <c r="G269" s="161"/>
      <c r="H269" s="161"/>
      <c r="I269" s="161"/>
      <c r="K269" s="22" t="str">
        <f t="shared" si="9"/>
        <v/>
      </c>
    </row>
    <row r="270" spans="1:11" x14ac:dyDescent="0.3">
      <c r="A270" s="282"/>
      <c r="B270" s="283" t="s">
        <v>1545</v>
      </c>
      <c r="C270" s="284"/>
      <c r="D270" s="285"/>
      <c r="E270" s="67"/>
      <c r="F270" s="16" t="s">
        <v>38</v>
      </c>
      <c r="G270" s="161"/>
      <c r="H270" s="161"/>
      <c r="I270" s="161"/>
      <c r="K270" s="22" t="str">
        <f>IF(A270&gt;0,"[{"&amp;"order:"&amp;CHAR(34)&amp;J270&amp;CHAR(34)&amp;",result:"&amp;CHAR(34)&amp;B271&amp;CHAR(34)&amp;",playerday:"&amp;CHAR(34)&amp;B299&amp;CHAR(34)&amp;",year:"&amp;CHAR(34)&amp;A270&amp;CHAR(34)&amp;", category:" &amp; CHAR(34) &amp;$A$1&amp;CHAR(34)&amp;",prow:["&amp;CHAR(34)&amp;F271&amp;CHAR(34)&amp;","&amp;CHAR(34)&amp;F272&amp;CHAR(34)&amp;","&amp;CHAR(34)&amp;F299&amp;CHAR(34)&amp;"], pcolumn: ["&amp;CHAR(34)&amp;G270&amp;CHAR(34)&amp;","&amp;CHAR(34)&amp;H270&amp;CHAR(34)&amp;","&amp;CHAR(34)&amp;I270&amp;CHAR(34)&amp;"]"&amp;",ylink:"&amp;CHAR(34)&amp;B272&amp;CHAR(34)&amp;"}"&amp;"],","")</f>
        <v/>
      </c>
    </row>
    <row r="271" spans="1:11" x14ac:dyDescent="0.3">
      <c r="K271" s="22" t="str">
        <f>IF(A271&gt;0,"[{"&amp;"order:"&amp;CHAR(34)&amp;J271&amp;CHAR(34)&amp;",result:"&amp;CHAR(34)&amp;B272&amp;CHAR(34)&amp;",playerday:"&amp;CHAR(34)&amp;B300&amp;CHAR(34)&amp;",year:"&amp;CHAR(34)&amp;A271&amp;CHAR(34)&amp;", category:" &amp; CHAR(34) &amp;$A$1&amp;CHAR(34)&amp;",prow:["&amp;CHAR(34)&amp;F272&amp;CHAR(34)&amp;","&amp;CHAR(34)&amp;F299&amp;CHAR(34)&amp;","&amp;CHAR(34)&amp;F300&amp;CHAR(34)&amp;"], pcolumn: ["&amp;CHAR(34)&amp;G271&amp;CHAR(34)&amp;","&amp;CHAR(34)&amp;H271&amp;CHAR(34)&amp;","&amp;CHAR(34)&amp;I271&amp;CHAR(34)&amp;"]"&amp;",ylink:"&amp;CHAR(34)&amp;B299&amp;CHAR(34)&amp;"}"&amp;"],","")</f>
        <v/>
      </c>
    </row>
    <row r="272" spans="1:11" x14ac:dyDescent="0.3">
      <c r="K272" s="22" t="str">
        <f>IF(A272&gt;0,"[{"&amp;"order:"&amp;CHAR(34)&amp;J272&amp;CHAR(34)&amp;",result:"&amp;CHAR(34)&amp;B299&amp;CHAR(34)&amp;",playerday:"&amp;CHAR(34)&amp;B301&amp;CHAR(34)&amp;",year:"&amp;CHAR(34)&amp;A272&amp;CHAR(34)&amp;", category:" &amp; CHAR(34) &amp;$A$1&amp;CHAR(34)&amp;",prow:["&amp;CHAR(34)&amp;F299&amp;CHAR(34)&amp;","&amp;CHAR(34)&amp;F300&amp;CHAR(34)&amp;","&amp;CHAR(34)&amp;F301&amp;CHAR(34)&amp;"], pcolumn: ["&amp;CHAR(34)&amp;G272&amp;CHAR(34)&amp;","&amp;CHAR(34)&amp;H272&amp;CHAR(34)&amp;","&amp;CHAR(34)&amp;I272&amp;CHAR(34)&amp;"]"&amp;",ylink:"&amp;CHAR(34)&amp;B300&amp;CHAR(34)&amp;"}"&amp;"],","")</f>
        <v/>
      </c>
    </row>
    <row r="273" spans="1:11" x14ac:dyDescent="0.3">
      <c r="A273" s="276">
        <v>2013</v>
      </c>
      <c r="B273" s="277" t="s">
        <v>59</v>
      </c>
      <c r="C273" s="278" t="s">
        <v>118</v>
      </c>
      <c r="D273" s="279" t="s">
        <v>9</v>
      </c>
      <c r="E273" s="67"/>
      <c r="G273" s="16" t="s">
        <v>59</v>
      </c>
      <c r="H273" s="16" t="s">
        <v>9</v>
      </c>
      <c r="I273" s="16" t="s">
        <v>32</v>
      </c>
      <c r="J273" s="12">
        <v>388</v>
      </c>
      <c r="K273" s="22" t="str">
        <f t="shared" ref="K273:K275" si="13">IF(A273&gt;0,"[{"&amp;"order:"&amp;CHAR(34)&amp;J273&amp;CHAR(34)&amp;",result:"&amp;CHAR(34)&amp;B274&amp;CHAR(34)&amp;",playerday:"&amp;CHAR(34)&amp;B276&amp;CHAR(34)&amp;",year:"&amp;CHAR(34)&amp;A273&amp;CHAR(34)&amp;", category:" &amp; CHAR(34) &amp;$A$1&amp;CHAR(34)&amp;",prow:["&amp;CHAR(34)&amp;F274&amp;CHAR(34)&amp;","&amp;CHAR(34)&amp;F275&amp;CHAR(34)&amp;","&amp;CHAR(34)&amp;F276&amp;CHAR(34)&amp;"], pcolumn: ["&amp;CHAR(34)&amp;G273&amp;CHAR(34)&amp;","&amp;CHAR(34)&amp;H273&amp;CHAR(34)&amp;","&amp;CHAR(34)&amp;I273&amp;CHAR(34)&amp;"]"&amp;",ylink:"&amp;CHAR(34)&amp;B275&amp;CHAR(34)&amp;"}"&amp;"],","")</f>
        <v>[{order:"388",result:"Man City 2-1 Liverpool",playerday:"Álvaro Negredo",year:"2013", category:"Premier League",prow:["Sevilla","ESP","DL"], pcolumn: ["Man City","Liverpool","Premier"],ylink:"https://www.youtube.com/watch?v=6vVidFu_SJM"}],</v>
      </c>
    </row>
    <row r="274" spans="1:11" x14ac:dyDescent="0.3">
      <c r="A274" s="280"/>
      <c r="B274" s="159" t="str">
        <f>_xlfn.CONCAT(B273," ",C273," ",D273,)</f>
        <v>Man City 2-1 Liverpool</v>
      </c>
      <c r="C274" s="160"/>
      <c r="D274" s="281"/>
      <c r="E274" s="67"/>
      <c r="F274" s="16" t="s">
        <v>69</v>
      </c>
      <c r="G274" s="161"/>
      <c r="H274" s="161"/>
      <c r="I274" s="161"/>
      <c r="K274" s="22" t="str">
        <f t="shared" si="13"/>
        <v/>
      </c>
    </row>
    <row r="275" spans="1:11" x14ac:dyDescent="0.3">
      <c r="A275" s="280"/>
      <c r="B275" s="159" t="s">
        <v>1401</v>
      </c>
      <c r="C275" s="160"/>
      <c r="D275" s="281"/>
      <c r="E275" s="67"/>
      <c r="F275" s="16" t="s">
        <v>40</v>
      </c>
      <c r="G275" s="161"/>
      <c r="H275" s="161"/>
      <c r="I275" s="161"/>
      <c r="K275" s="22" t="str">
        <f t="shared" si="13"/>
        <v/>
      </c>
    </row>
    <row r="276" spans="1:11" x14ac:dyDescent="0.3">
      <c r="A276" s="282"/>
      <c r="B276" s="283" t="s">
        <v>1402</v>
      </c>
      <c r="C276" s="284"/>
      <c r="D276" s="285"/>
      <c r="E276" s="67"/>
      <c r="F276" s="16" t="s">
        <v>47</v>
      </c>
      <c r="G276" s="161"/>
      <c r="H276" s="161"/>
      <c r="I276" s="161"/>
      <c r="K276" s="22" t="str">
        <f>IF(A276&gt;0,"[{"&amp;"order:"&amp;CHAR(34)&amp;J276&amp;CHAR(34)&amp;",result:"&amp;CHAR(34)&amp;B277&amp;CHAR(34)&amp;",playerday:"&amp;CHAR(34)&amp;B305&amp;CHAR(34)&amp;",year:"&amp;CHAR(34)&amp;A276&amp;CHAR(34)&amp;", category:" &amp; CHAR(34) &amp;$A$1&amp;CHAR(34)&amp;",prow:["&amp;CHAR(34)&amp;F277&amp;CHAR(34)&amp;","&amp;CHAR(34)&amp;F278&amp;CHAR(34)&amp;","&amp;CHAR(34)&amp;F305&amp;CHAR(34)&amp;"], pcolumn: ["&amp;CHAR(34)&amp;G276&amp;CHAR(34)&amp;","&amp;CHAR(34)&amp;H276&amp;CHAR(34)&amp;","&amp;CHAR(34)&amp;I276&amp;CHAR(34)&amp;"]"&amp;",ylink:"&amp;CHAR(34)&amp;B278&amp;CHAR(34)&amp;"}"&amp;"],","")</f>
        <v/>
      </c>
    </row>
    <row r="277" spans="1:11" x14ac:dyDescent="0.3">
      <c r="K277" s="22" t="str">
        <f>IF(A277&gt;0,"[{"&amp;"order:"&amp;CHAR(34)&amp;J277&amp;CHAR(34)&amp;",result:"&amp;CHAR(34)&amp;B278&amp;CHAR(34)&amp;",playerday:"&amp;CHAR(34)&amp;B306&amp;CHAR(34)&amp;",year:"&amp;CHAR(34)&amp;A277&amp;CHAR(34)&amp;", category:" &amp; CHAR(34) &amp;$A$1&amp;CHAR(34)&amp;",prow:["&amp;CHAR(34)&amp;F278&amp;CHAR(34)&amp;","&amp;CHAR(34)&amp;F305&amp;CHAR(34)&amp;","&amp;CHAR(34)&amp;F306&amp;CHAR(34)&amp;"], pcolumn: ["&amp;CHAR(34)&amp;G277&amp;CHAR(34)&amp;","&amp;CHAR(34)&amp;H277&amp;CHAR(34)&amp;","&amp;CHAR(34)&amp;I277&amp;CHAR(34)&amp;"]"&amp;",ylink:"&amp;CHAR(34)&amp;B305&amp;CHAR(34)&amp;"}"&amp;"],","")</f>
        <v/>
      </c>
    </row>
    <row r="278" spans="1:11" x14ac:dyDescent="0.3">
      <c r="K278" s="22" t="str">
        <f>IF(A278&gt;0,"[{"&amp;"order:"&amp;CHAR(34)&amp;J278&amp;CHAR(34)&amp;",result:"&amp;CHAR(34)&amp;B305&amp;CHAR(34)&amp;",playerday:"&amp;CHAR(34)&amp;B307&amp;CHAR(34)&amp;",year:"&amp;CHAR(34)&amp;A278&amp;CHAR(34)&amp;", category:" &amp; CHAR(34) &amp;$A$1&amp;CHAR(34)&amp;",prow:["&amp;CHAR(34)&amp;F305&amp;CHAR(34)&amp;","&amp;CHAR(34)&amp;F306&amp;CHAR(34)&amp;","&amp;CHAR(34)&amp;F307&amp;CHAR(34)&amp;"], pcolumn: ["&amp;CHAR(34)&amp;G278&amp;CHAR(34)&amp;","&amp;CHAR(34)&amp;H278&amp;CHAR(34)&amp;","&amp;CHAR(34)&amp;I278&amp;CHAR(34)&amp;"]"&amp;",ylink:"&amp;CHAR(34)&amp;B306&amp;CHAR(34)&amp;"}"&amp;"],","")</f>
        <v/>
      </c>
    </row>
    <row r="279" spans="1:11" x14ac:dyDescent="0.3">
      <c r="A279" s="276">
        <v>2013</v>
      </c>
      <c r="B279" s="277" t="s">
        <v>1474</v>
      </c>
      <c r="C279" s="278" t="s">
        <v>85</v>
      </c>
      <c r="D279" s="279" t="s">
        <v>679</v>
      </c>
      <c r="E279" s="67"/>
      <c r="G279" s="16" t="s">
        <v>1523</v>
      </c>
      <c r="H279" s="16" t="s">
        <v>1524</v>
      </c>
      <c r="I279" s="16" t="s">
        <v>1492</v>
      </c>
      <c r="J279" s="12">
        <v>469</v>
      </c>
      <c r="K279" s="22" t="str">
        <f t="shared" ref="K279:K281" si="14">IF(A279&gt;0,"[{"&amp;"order:"&amp;CHAR(34)&amp;J279&amp;CHAR(34)&amp;",result:"&amp;CHAR(34)&amp;B280&amp;CHAR(34)&amp;",playerday:"&amp;CHAR(34)&amp;B282&amp;CHAR(34)&amp;",year:"&amp;CHAR(34)&amp;A279&amp;CHAR(34)&amp;", category:" &amp; CHAR(34) &amp;$A$1&amp;CHAR(34)&amp;",prow:["&amp;CHAR(34)&amp;F280&amp;CHAR(34)&amp;","&amp;CHAR(34)&amp;F281&amp;CHAR(34)&amp;","&amp;CHAR(34)&amp;F282&amp;CHAR(34)&amp;"], pcolumn: ["&amp;CHAR(34)&amp;G279&amp;CHAR(34)&amp;","&amp;CHAR(34)&amp;H279&amp;CHAR(34)&amp;","&amp;CHAR(34)&amp;I279&amp;CHAR(34)&amp;"]"&amp;",ylink:"&amp;CHAR(34)&amp;B281&amp;CHAR(34)&amp;"}"&amp;"],","")</f>
        <v>[{order:"469",result:"Stoke 1-1 Southampton",playerday:"Asmir Begović",year:"2013", category:"Premier League",prow:["BIH","Chelsea","PO"], pcolumn: ["namehas_e","namehas_o","namehas_i"],ylink:"https://youtu.be/PflKuuTkp6o?si=z3p76tIGnLZER2tl&amp;t=275"}],</v>
      </c>
    </row>
    <row r="280" spans="1:11" x14ac:dyDescent="0.3">
      <c r="A280" s="280"/>
      <c r="B280" s="159" t="str">
        <f>_xlfn.CONCAT(B279," ",C279," ",D279,)</f>
        <v>Stoke 1-1 Southampton</v>
      </c>
      <c r="C280" s="160"/>
      <c r="D280" s="281"/>
      <c r="E280" s="67"/>
      <c r="F280" s="16" t="s">
        <v>1522</v>
      </c>
      <c r="G280" s="161"/>
      <c r="H280" s="161"/>
      <c r="I280" s="161"/>
      <c r="K280" s="22" t="str">
        <f t="shared" si="14"/>
        <v/>
      </c>
    </row>
    <row r="281" spans="1:11" x14ac:dyDescent="0.3">
      <c r="A281" s="280"/>
      <c r="B281" s="159" t="s">
        <v>1520</v>
      </c>
      <c r="C281" s="160"/>
      <c r="D281" s="281"/>
      <c r="E281" s="67"/>
      <c r="F281" s="16" t="s">
        <v>5</v>
      </c>
      <c r="G281" s="161"/>
      <c r="H281" s="161"/>
      <c r="I281" s="161"/>
      <c r="K281" s="22" t="str">
        <f t="shared" si="14"/>
        <v/>
      </c>
    </row>
    <row r="282" spans="1:11" x14ac:dyDescent="0.3">
      <c r="A282" s="282"/>
      <c r="B282" s="283" t="s">
        <v>1521</v>
      </c>
      <c r="C282" s="284"/>
      <c r="D282" s="285"/>
      <c r="E282" s="67"/>
      <c r="F282" s="16" t="s">
        <v>38</v>
      </c>
      <c r="G282" s="161"/>
      <c r="H282" s="161"/>
      <c r="I282" s="161"/>
      <c r="K282" s="22" t="str">
        <f>IF(A282&gt;0,"[{"&amp;"order:"&amp;CHAR(34)&amp;J282&amp;CHAR(34)&amp;",result:"&amp;CHAR(34)&amp;B283&amp;CHAR(34)&amp;",playerday:"&amp;CHAR(34)&amp;B311&amp;CHAR(34)&amp;",year:"&amp;CHAR(34)&amp;A282&amp;CHAR(34)&amp;", category:" &amp; CHAR(34) &amp;$A$1&amp;CHAR(34)&amp;",prow:["&amp;CHAR(34)&amp;F283&amp;CHAR(34)&amp;","&amp;CHAR(34)&amp;F284&amp;CHAR(34)&amp;","&amp;CHAR(34)&amp;F311&amp;CHAR(34)&amp;"], pcolumn: ["&amp;CHAR(34)&amp;G282&amp;CHAR(34)&amp;","&amp;CHAR(34)&amp;H282&amp;CHAR(34)&amp;","&amp;CHAR(34)&amp;I282&amp;CHAR(34)&amp;"]"&amp;",ylink:"&amp;CHAR(34)&amp;B284&amp;CHAR(34)&amp;"}"&amp;"],","")</f>
        <v/>
      </c>
    </row>
    <row r="283" spans="1:11" x14ac:dyDescent="0.3">
      <c r="K283" s="22" t="str">
        <f>IF(A283&gt;0,"[{"&amp;"order:"&amp;CHAR(34)&amp;J283&amp;CHAR(34)&amp;",result:"&amp;CHAR(34)&amp;B284&amp;CHAR(34)&amp;",playerday:"&amp;CHAR(34)&amp;B312&amp;CHAR(34)&amp;",year:"&amp;CHAR(34)&amp;A283&amp;CHAR(34)&amp;", category:" &amp; CHAR(34) &amp;$A$1&amp;CHAR(34)&amp;",prow:["&amp;CHAR(34)&amp;F284&amp;CHAR(34)&amp;","&amp;CHAR(34)&amp;F311&amp;CHAR(34)&amp;","&amp;CHAR(34)&amp;F312&amp;CHAR(34)&amp;"], pcolumn: ["&amp;CHAR(34)&amp;G283&amp;CHAR(34)&amp;","&amp;CHAR(34)&amp;H283&amp;CHAR(34)&amp;","&amp;CHAR(34)&amp;I283&amp;CHAR(34)&amp;"]"&amp;",ylink:"&amp;CHAR(34)&amp;B311&amp;CHAR(34)&amp;"}"&amp;"],","")</f>
        <v/>
      </c>
    </row>
    <row r="284" spans="1:11" x14ac:dyDescent="0.3">
      <c r="K284" s="22" t="str">
        <f>IF(A284&gt;0,"[{"&amp;"order:"&amp;CHAR(34)&amp;J284&amp;CHAR(34)&amp;",result:"&amp;CHAR(34)&amp;B311&amp;CHAR(34)&amp;",playerday:"&amp;CHAR(34)&amp;B313&amp;CHAR(34)&amp;",year:"&amp;CHAR(34)&amp;A284&amp;CHAR(34)&amp;", category:" &amp; CHAR(34) &amp;$A$1&amp;CHAR(34)&amp;",prow:["&amp;CHAR(34)&amp;F311&amp;CHAR(34)&amp;","&amp;CHAR(34)&amp;F312&amp;CHAR(34)&amp;","&amp;CHAR(34)&amp;F313&amp;CHAR(34)&amp;"], pcolumn: ["&amp;CHAR(34)&amp;G284&amp;CHAR(34)&amp;","&amp;CHAR(34)&amp;H284&amp;CHAR(34)&amp;","&amp;CHAR(34)&amp;I284&amp;CHAR(34)&amp;"]"&amp;",ylink:"&amp;CHAR(34)&amp;B312&amp;CHAR(34)&amp;"}"&amp;"],","")</f>
        <v/>
      </c>
    </row>
    <row r="285" spans="1:11" x14ac:dyDescent="0.3">
      <c r="A285" s="276">
        <v>2013</v>
      </c>
      <c r="B285" s="277" t="s">
        <v>8</v>
      </c>
      <c r="C285" s="278" t="s">
        <v>129</v>
      </c>
      <c r="D285" s="279" t="s">
        <v>1567</v>
      </c>
      <c r="E285" s="67"/>
      <c r="G285" s="16" t="s">
        <v>1570</v>
      </c>
      <c r="H285" s="16" t="s">
        <v>1571</v>
      </c>
      <c r="I285" s="16" t="s">
        <v>1572</v>
      </c>
      <c r="J285" s="12">
        <v>587</v>
      </c>
      <c r="K285" s="22" t="str">
        <f t="shared" ref="K285:K287" si="15">IF(A285&gt;0,"[{"&amp;"order:"&amp;CHAR(34)&amp;J285&amp;CHAR(34)&amp;",result:"&amp;CHAR(34)&amp;B286&amp;CHAR(34)&amp;",playerday:"&amp;CHAR(34)&amp;B288&amp;CHAR(34)&amp;",year:"&amp;CHAR(34)&amp;A285&amp;CHAR(34)&amp;", category:" &amp; CHAR(34) &amp;$A$1&amp;CHAR(34)&amp;",prow:["&amp;CHAR(34)&amp;F286&amp;CHAR(34)&amp;","&amp;CHAR(34)&amp;F287&amp;CHAR(34)&amp;","&amp;CHAR(34)&amp;F288&amp;CHAR(34)&amp;"], pcolumn: ["&amp;CHAR(34)&amp;G285&amp;CHAR(34)&amp;","&amp;CHAR(34)&amp;H285&amp;CHAR(34)&amp;","&amp;CHAR(34)&amp;I285&amp;CHAR(34)&amp;"]"&amp;",ylink:"&amp;CHAR(34)&amp;B287&amp;CHAR(34)&amp;"}"&amp;"],","")</f>
        <v>[{order:"587",result:"Arsenal 4-1 Norwich",playerday:"Jack Wilshere",year:"2013", category:"Premier League",prow:["ENG","CC","namehas_W"], pcolumn: ["Arsenal_goals_1-20","Arsenal_assists_1-30","Arsenal_matches_40-400"],ylink:"https://youtu.be/9YGyP4ObC-U?si=4zfVulFr_qoP2-BE&amp;t=518"}],</v>
      </c>
    </row>
    <row r="286" spans="1:11" x14ac:dyDescent="0.3">
      <c r="A286" s="280"/>
      <c r="B286" s="159" t="str">
        <f>_xlfn.CONCAT(B285," ",C285," ",D285,)</f>
        <v>Arsenal 4-1 Norwich</v>
      </c>
      <c r="C286" s="160"/>
      <c r="D286" s="281"/>
      <c r="E286" s="67"/>
      <c r="F286" s="16" t="s">
        <v>53</v>
      </c>
      <c r="G286" s="161"/>
      <c r="H286" s="161"/>
      <c r="I286" s="161"/>
      <c r="K286" s="22" t="str">
        <f t="shared" si="15"/>
        <v/>
      </c>
    </row>
    <row r="287" spans="1:11" x14ac:dyDescent="0.3">
      <c r="A287" s="280"/>
      <c r="B287" s="159" t="s">
        <v>1568</v>
      </c>
      <c r="C287" s="160"/>
      <c r="D287" s="281"/>
      <c r="E287" s="67"/>
      <c r="F287" s="16" t="s">
        <v>33</v>
      </c>
      <c r="G287" s="161"/>
      <c r="H287" s="161"/>
      <c r="I287" s="161"/>
      <c r="K287" s="22" t="str">
        <f t="shared" si="15"/>
        <v/>
      </c>
    </row>
    <row r="288" spans="1:11" x14ac:dyDescent="0.3">
      <c r="A288" s="282"/>
      <c r="B288" s="283" t="s">
        <v>1569</v>
      </c>
      <c r="C288" s="284"/>
      <c r="D288" s="285"/>
      <c r="E288" s="67"/>
      <c r="F288" s="16" t="s">
        <v>1550</v>
      </c>
      <c r="G288" s="161"/>
      <c r="H288" s="161"/>
      <c r="I288" s="161"/>
      <c r="K288" s="22" t="str">
        <f>IF(A288&gt;0,"[{"&amp;"order:"&amp;CHAR(34)&amp;J288&amp;CHAR(34)&amp;",result:"&amp;CHAR(34)&amp;B289&amp;CHAR(34)&amp;",playerday:"&amp;CHAR(34)&amp;B317&amp;CHAR(34)&amp;",year:"&amp;CHAR(34)&amp;A288&amp;CHAR(34)&amp;", category:" &amp; CHAR(34) &amp;$A$1&amp;CHAR(34)&amp;",prow:["&amp;CHAR(34)&amp;F289&amp;CHAR(34)&amp;","&amp;CHAR(34)&amp;F290&amp;CHAR(34)&amp;","&amp;CHAR(34)&amp;F317&amp;CHAR(34)&amp;"], pcolumn: ["&amp;CHAR(34)&amp;G288&amp;CHAR(34)&amp;","&amp;CHAR(34)&amp;H288&amp;CHAR(34)&amp;","&amp;CHAR(34)&amp;I288&amp;CHAR(34)&amp;"]"&amp;",ylink:"&amp;CHAR(34)&amp;B290&amp;CHAR(34)&amp;"}"&amp;"],","")</f>
        <v/>
      </c>
    </row>
    <row r="289" spans="1:13" x14ac:dyDescent="0.3">
      <c r="K289" s="22" t="str">
        <f>IF(A289&gt;0,"[{"&amp;"order:"&amp;CHAR(34)&amp;J289&amp;CHAR(34)&amp;",result:"&amp;CHAR(34)&amp;B290&amp;CHAR(34)&amp;",playerday:"&amp;CHAR(34)&amp;B318&amp;CHAR(34)&amp;",year:"&amp;CHAR(34)&amp;A289&amp;CHAR(34)&amp;", category:" &amp; CHAR(34) &amp;$A$1&amp;CHAR(34)&amp;",prow:["&amp;CHAR(34)&amp;F290&amp;CHAR(34)&amp;","&amp;CHAR(34)&amp;F317&amp;CHAR(34)&amp;","&amp;CHAR(34)&amp;F318&amp;CHAR(34)&amp;"], pcolumn: ["&amp;CHAR(34)&amp;G289&amp;CHAR(34)&amp;","&amp;CHAR(34)&amp;H289&amp;CHAR(34)&amp;","&amp;CHAR(34)&amp;I289&amp;CHAR(34)&amp;"]"&amp;",ylink:"&amp;CHAR(34)&amp;B317&amp;CHAR(34)&amp;"}"&amp;"],","")</f>
        <v/>
      </c>
    </row>
    <row r="290" spans="1:13" x14ac:dyDescent="0.3">
      <c r="K290" s="22" t="str">
        <f>IF(A290&gt;0,"[{"&amp;"order:"&amp;CHAR(34)&amp;J290&amp;CHAR(34)&amp;",result:"&amp;CHAR(34)&amp;B317&amp;CHAR(34)&amp;",playerday:"&amp;CHAR(34)&amp;B319&amp;CHAR(34)&amp;",year:"&amp;CHAR(34)&amp;A290&amp;CHAR(34)&amp;", category:" &amp; CHAR(34) &amp;$A$1&amp;CHAR(34)&amp;",prow:["&amp;CHAR(34)&amp;F317&amp;CHAR(34)&amp;","&amp;CHAR(34)&amp;F318&amp;CHAR(34)&amp;","&amp;CHAR(34)&amp;F319&amp;CHAR(34)&amp;"], pcolumn: ["&amp;CHAR(34)&amp;G290&amp;CHAR(34)&amp;","&amp;CHAR(34)&amp;H290&amp;CHAR(34)&amp;","&amp;CHAR(34)&amp;I290&amp;CHAR(34)&amp;"]"&amp;",ylink:"&amp;CHAR(34)&amp;B318&amp;CHAR(34)&amp;"}"&amp;"],","")</f>
        <v/>
      </c>
    </row>
    <row r="291" spans="1:13" x14ac:dyDescent="0.3">
      <c r="K291" s="22"/>
    </row>
    <row r="292" spans="1:13" x14ac:dyDescent="0.3">
      <c r="K292" s="22"/>
    </row>
    <row r="293" spans="1:13" x14ac:dyDescent="0.3">
      <c r="K293" s="22"/>
    </row>
    <row r="294" spans="1:13" x14ac:dyDescent="0.3">
      <c r="K294" s="22"/>
    </row>
    <row r="295" spans="1:13" x14ac:dyDescent="0.3">
      <c r="K295" s="22"/>
    </row>
    <row r="296" spans="1:13" x14ac:dyDescent="0.3">
      <c r="K296" s="22"/>
    </row>
    <row r="297" spans="1:13" x14ac:dyDescent="0.3">
      <c r="K297" s="22"/>
    </row>
    <row r="298" spans="1:13" x14ac:dyDescent="0.3">
      <c r="K298" s="22"/>
    </row>
    <row r="299" spans="1:13" x14ac:dyDescent="0.3">
      <c r="K299" s="22" t="str">
        <f t="shared" si="9"/>
        <v/>
      </c>
    </row>
    <row r="300" spans="1:13" x14ac:dyDescent="0.3">
      <c r="K300" s="22" t="str">
        <f t="shared" si="9"/>
        <v/>
      </c>
    </row>
    <row r="301" spans="1:13" x14ac:dyDescent="0.3">
      <c r="K301" s="22" t="str">
        <f t="shared" si="9"/>
        <v/>
      </c>
    </row>
    <row r="302" spans="1:13" x14ac:dyDescent="0.3">
      <c r="A302" s="257">
        <v>2014</v>
      </c>
      <c r="B302" s="258" t="s">
        <v>59</v>
      </c>
      <c r="C302" s="259" t="s">
        <v>85</v>
      </c>
      <c r="D302" s="260" t="s">
        <v>5</v>
      </c>
      <c r="E302" s="67"/>
      <c r="G302" s="14" t="s">
        <v>5</v>
      </c>
      <c r="H302" s="14" t="s">
        <v>53</v>
      </c>
      <c r="I302" s="14" t="s">
        <v>32</v>
      </c>
      <c r="J302" s="12">
        <v>170</v>
      </c>
      <c r="K302" s="22" t="str">
        <f t="shared" si="9"/>
        <v>[{order:"170",result:"Man City 1-1 Chelsea",playerday:"Frank Lampard",year:"2014", category:"Premier League",prow:["Man City","CC","ChampionsWin"], pcolumn: ["Chelsea","ENG","Premier"],ylink:"https://www.youtube.com/watch?v=ulkMswXYXHg"}],</v>
      </c>
    </row>
    <row r="303" spans="1:13" x14ac:dyDescent="0.3">
      <c r="A303" s="261"/>
      <c r="B303" s="262" t="str">
        <f>_xlfn.CONCAT(B302," ",C302," ",D302,)</f>
        <v>Man City 1-1 Chelsea</v>
      </c>
      <c r="C303" s="263"/>
      <c r="D303" s="264"/>
      <c r="E303" s="67"/>
      <c r="F303" s="16" t="s">
        <v>59</v>
      </c>
      <c r="G303" s="208"/>
      <c r="H303" s="208"/>
      <c r="I303" s="208"/>
      <c r="K303" s="22" t="str">
        <f t="shared" si="9"/>
        <v/>
      </c>
      <c r="M303" s="12" t="s">
        <v>454</v>
      </c>
    </row>
    <row r="304" spans="1:13" x14ac:dyDescent="0.3">
      <c r="A304" s="261"/>
      <c r="B304" s="262" t="s">
        <v>453</v>
      </c>
      <c r="C304" s="263"/>
      <c r="D304" s="264"/>
      <c r="E304" s="67"/>
      <c r="F304" s="16" t="s">
        <v>33</v>
      </c>
      <c r="G304" s="208"/>
      <c r="H304" s="208"/>
      <c r="I304" s="208"/>
      <c r="K304" s="22" t="str">
        <f t="shared" si="9"/>
        <v/>
      </c>
    </row>
    <row r="305" spans="1:11" x14ac:dyDescent="0.3">
      <c r="A305" s="265"/>
      <c r="B305" s="266" t="s">
        <v>1006</v>
      </c>
      <c r="C305" s="267"/>
      <c r="D305" s="268"/>
      <c r="E305" s="67"/>
      <c r="F305" s="16" t="s">
        <v>34</v>
      </c>
      <c r="G305" s="208"/>
      <c r="H305" s="208"/>
      <c r="I305" s="208"/>
      <c r="K305" s="22" t="str">
        <f t="shared" si="9"/>
        <v/>
      </c>
    </row>
    <row r="306" spans="1:11" x14ac:dyDescent="0.3">
      <c r="A306" s="67"/>
      <c r="B306" s="32"/>
      <c r="C306" s="33"/>
      <c r="D306" s="32"/>
      <c r="E306" s="67"/>
      <c r="F306" s="22"/>
      <c r="G306" s="11"/>
      <c r="H306" s="11"/>
      <c r="I306" s="11"/>
      <c r="K306" s="22" t="str">
        <f t="shared" si="9"/>
        <v/>
      </c>
    </row>
    <row r="307" spans="1:11" x14ac:dyDescent="0.3">
      <c r="A307" s="67"/>
      <c r="B307" s="32"/>
      <c r="C307" s="33"/>
      <c r="D307" s="32"/>
      <c r="E307" s="67"/>
      <c r="F307" s="22"/>
      <c r="G307" s="11"/>
      <c r="H307" s="11"/>
      <c r="I307" s="11"/>
      <c r="K307" s="22" t="str">
        <f t="shared" si="9"/>
        <v/>
      </c>
    </row>
    <row r="308" spans="1:11" x14ac:dyDescent="0.3">
      <c r="A308" s="257">
        <v>2014</v>
      </c>
      <c r="B308" s="258" t="s">
        <v>9</v>
      </c>
      <c r="C308" s="259" t="s">
        <v>444</v>
      </c>
      <c r="D308" s="260" t="s">
        <v>5</v>
      </c>
      <c r="E308" s="67"/>
      <c r="G308" s="14" t="s">
        <v>1071</v>
      </c>
      <c r="H308" s="14" t="s">
        <v>297</v>
      </c>
      <c r="I308" s="14" t="s">
        <v>5</v>
      </c>
      <c r="J308" s="12">
        <v>497</v>
      </c>
      <c r="K308" s="22" t="str">
        <f t="shared" si="9"/>
        <v>[{order:"497",result:"Liverpool 0-2 Chelsea",playerday:"Demba Ba",year:"2014", category:"Premier League",prow:["DL","namehas_B","namehas_A"], pcolumn: ["startD","SEN","Chelsea"],ylink:"https://www.youtube.com/watch?v=-YSvHFNUUU8"}],</v>
      </c>
    </row>
    <row r="309" spans="1:11" x14ac:dyDescent="0.3">
      <c r="A309" s="261"/>
      <c r="B309" s="262" t="str">
        <f>_xlfn.CONCAT(B308," ",C308," ",D308,)</f>
        <v>Liverpool 0-2 Chelsea</v>
      </c>
      <c r="C309" s="263"/>
      <c r="D309" s="264"/>
      <c r="E309" s="67"/>
      <c r="F309" s="16" t="s">
        <v>47</v>
      </c>
      <c r="G309" s="208"/>
      <c r="H309" s="208"/>
      <c r="I309" s="208"/>
      <c r="K309" s="22" t="str">
        <f t="shared" si="9"/>
        <v/>
      </c>
    </row>
    <row r="310" spans="1:11" x14ac:dyDescent="0.3">
      <c r="A310" s="261"/>
      <c r="B310" s="262" t="s">
        <v>885</v>
      </c>
      <c r="C310" s="263"/>
      <c r="D310" s="264"/>
      <c r="E310" s="67"/>
      <c r="F310" s="16" t="s">
        <v>1392</v>
      </c>
      <c r="G310" s="208"/>
      <c r="H310" s="208"/>
      <c r="I310" s="208"/>
      <c r="K310" s="22" t="str">
        <f t="shared" si="9"/>
        <v/>
      </c>
    </row>
    <row r="311" spans="1:11" x14ac:dyDescent="0.3">
      <c r="A311" s="265"/>
      <c r="B311" s="266" t="s">
        <v>1544</v>
      </c>
      <c r="C311" s="267"/>
      <c r="D311" s="268"/>
      <c r="E311" s="67"/>
      <c r="F311" s="16" t="s">
        <v>1440</v>
      </c>
      <c r="G311" s="208"/>
      <c r="H311" s="208"/>
      <c r="I311" s="208"/>
      <c r="K311" s="22" t="str">
        <f t="shared" si="9"/>
        <v/>
      </c>
    </row>
    <row r="312" spans="1:11" x14ac:dyDescent="0.3">
      <c r="A312" s="67"/>
      <c r="B312" s="32"/>
      <c r="C312" s="33"/>
      <c r="D312" s="32"/>
      <c r="E312" s="67"/>
      <c r="F312" s="22"/>
      <c r="G312" s="11"/>
      <c r="H312" s="11"/>
      <c r="I312" s="11"/>
      <c r="K312" s="22" t="str">
        <f t="shared" si="9"/>
        <v/>
      </c>
    </row>
    <row r="313" spans="1:11" x14ac:dyDescent="0.3">
      <c r="A313" s="67"/>
      <c r="B313" s="32"/>
      <c r="C313" s="33"/>
      <c r="D313" s="32"/>
      <c r="E313" s="67"/>
      <c r="F313" s="22"/>
      <c r="G313" s="11"/>
      <c r="H313" s="11"/>
      <c r="I313" s="11"/>
      <c r="K313" s="22" t="str">
        <f t="shared" si="9"/>
        <v/>
      </c>
    </row>
    <row r="314" spans="1:11" x14ac:dyDescent="0.3">
      <c r="K314" s="22" t="str">
        <f t="shared" si="9"/>
        <v/>
      </c>
    </row>
    <row r="315" spans="1:11" x14ac:dyDescent="0.3">
      <c r="K315" s="22" t="str">
        <f t="shared" si="9"/>
        <v/>
      </c>
    </row>
    <row r="316" spans="1:11" x14ac:dyDescent="0.3">
      <c r="K316" s="22" t="str">
        <f t="shared" si="9"/>
        <v/>
      </c>
    </row>
    <row r="317" spans="1:11" x14ac:dyDescent="0.3">
      <c r="A317" s="286">
        <v>2015</v>
      </c>
      <c r="B317" s="287" t="s">
        <v>21</v>
      </c>
      <c r="C317" s="288" t="s">
        <v>85</v>
      </c>
      <c r="D317" s="289" t="s">
        <v>8</v>
      </c>
      <c r="E317" s="67"/>
      <c r="G317" s="14" t="s">
        <v>1460</v>
      </c>
      <c r="H317" s="14" t="s">
        <v>1461</v>
      </c>
      <c r="I317" s="14" t="s">
        <v>1067</v>
      </c>
      <c r="J317" s="12">
        <v>418</v>
      </c>
      <c r="K317" s="22" t="str">
        <f t="shared" si="9"/>
        <v>[{order:"418",result:"Man Utd 1-1 Arsenal",playerday:"Phil Jones",year:"2015", category:"Premier League",prow:["DF","ENG","Premier"], pcolumn: ["Man Utd_matches_100-500","Man Utd_goals_1-10","startP"],ylink:"https://www.youtube.com/watch?v=t8hUZrEAnyg"}],</v>
      </c>
    </row>
    <row r="318" spans="1:11" x14ac:dyDescent="0.3">
      <c r="A318" s="290"/>
      <c r="B318" s="103" t="str">
        <f>_xlfn.CONCAT(B317," ",C317," ",D317,)</f>
        <v>Man Utd 1-1 Arsenal</v>
      </c>
      <c r="C318" s="104"/>
      <c r="D318" s="291"/>
      <c r="E318" s="67"/>
      <c r="F318" s="16" t="s">
        <v>52</v>
      </c>
      <c r="G318" s="113"/>
      <c r="H318" s="113"/>
      <c r="I318" s="113"/>
      <c r="K318" s="22" t="str">
        <f t="shared" si="9"/>
        <v/>
      </c>
    </row>
    <row r="319" spans="1:11" x14ac:dyDescent="0.3">
      <c r="A319" s="290"/>
      <c r="B319" s="103" t="s">
        <v>574</v>
      </c>
      <c r="C319" s="104"/>
      <c r="D319" s="291"/>
      <c r="E319" s="67"/>
      <c r="F319" s="16" t="s">
        <v>53</v>
      </c>
      <c r="G319" s="113"/>
      <c r="H319" s="113"/>
      <c r="I319" s="113"/>
      <c r="K319" s="22" t="str">
        <f t="shared" si="9"/>
        <v/>
      </c>
    </row>
    <row r="320" spans="1:11" x14ac:dyDescent="0.3">
      <c r="A320" s="292"/>
      <c r="B320" s="293" t="s">
        <v>1092</v>
      </c>
      <c r="C320" s="294"/>
      <c r="D320" s="295"/>
      <c r="E320" s="67"/>
      <c r="F320" s="16" t="s">
        <v>32</v>
      </c>
      <c r="G320" s="113"/>
      <c r="H320" s="113"/>
      <c r="I320" s="113"/>
      <c r="K320" s="22" t="str">
        <f t="shared" si="9"/>
        <v/>
      </c>
    </row>
    <row r="321" spans="1:11" x14ac:dyDescent="0.3">
      <c r="K321" s="22" t="str">
        <f t="shared" si="9"/>
        <v/>
      </c>
    </row>
    <row r="322" spans="1:11" x14ac:dyDescent="0.3">
      <c r="K322" s="22" t="str">
        <f t="shared" si="9"/>
        <v/>
      </c>
    </row>
    <row r="323" spans="1:11" x14ac:dyDescent="0.3">
      <c r="A323" s="286">
        <v>2015</v>
      </c>
      <c r="B323" s="287" t="s">
        <v>21</v>
      </c>
      <c r="C323" s="288" t="s">
        <v>122</v>
      </c>
      <c r="D323" s="289" t="s">
        <v>9</v>
      </c>
      <c r="E323" s="67"/>
      <c r="G323" s="14" t="s">
        <v>1392</v>
      </c>
      <c r="H323" s="14" t="s">
        <v>1400</v>
      </c>
      <c r="I323" s="14" t="s">
        <v>1389</v>
      </c>
      <c r="J323" s="12">
        <v>504</v>
      </c>
      <c r="K323" s="22" t="str">
        <f t="shared" si="9"/>
        <v>[{order:"504",result:"Man Utd 3-1 Liverpool",playerday:"Christian Benteke",year:"2015", category:"Premier League",prow:["BEL","Liverpool","MLSPla"], pcolumn: ["namehas_B","namehas_T","namehas_K"],ylink:"https://www.youtube.com/watch?v=3tBiQ79Ns5M"}],</v>
      </c>
    </row>
    <row r="324" spans="1:11" x14ac:dyDescent="0.3">
      <c r="A324" s="290"/>
      <c r="B324" s="103" t="str">
        <f>_xlfn.CONCAT(B323," ",C323," ",D323,)</f>
        <v>Man Utd 3-1 Liverpool</v>
      </c>
      <c r="C324" s="104"/>
      <c r="D324" s="291"/>
      <c r="E324" s="67"/>
      <c r="F324" s="16" t="s">
        <v>76</v>
      </c>
      <c r="G324" s="113"/>
      <c r="H324" s="113"/>
      <c r="I324" s="113"/>
      <c r="K324" s="22" t="str">
        <f t="shared" ref="K324:K412" si="16">IF(A324&gt;0,"[{"&amp;"order:"&amp;CHAR(34)&amp;J324&amp;CHAR(34)&amp;",result:"&amp;CHAR(34)&amp;B325&amp;CHAR(34)&amp;",playerday:"&amp;CHAR(34)&amp;B327&amp;CHAR(34)&amp;",year:"&amp;CHAR(34)&amp;A324&amp;CHAR(34)&amp;", category:" &amp; CHAR(34) &amp;$A$1&amp;CHAR(34)&amp;",prow:["&amp;CHAR(34)&amp;F325&amp;CHAR(34)&amp;","&amp;CHAR(34)&amp;F326&amp;CHAR(34)&amp;","&amp;CHAR(34)&amp;F327&amp;CHAR(34)&amp;"], pcolumn: ["&amp;CHAR(34)&amp;G324&amp;CHAR(34)&amp;","&amp;CHAR(34)&amp;H324&amp;CHAR(34)&amp;","&amp;CHAR(34)&amp;I324&amp;CHAR(34)&amp;"]"&amp;",ylink:"&amp;CHAR(34)&amp;B326&amp;CHAR(34)&amp;"}"&amp;"],","")</f>
        <v/>
      </c>
    </row>
    <row r="325" spans="1:11" x14ac:dyDescent="0.3">
      <c r="A325" s="290"/>
      <c r="B325" s="103" t="s">
        <v>614</v>
      </c>
      <c r="C325" s="104"/>
      <c r="D325" s="291"/>
      <c r="E325" s="67"/>
      <c r="F325" s="16" t="s">
        <v>9</v>
      </c>
      <c r="G325" s="113"/>
      <c r="H325" s="113"/>
      <c r="I325" s="113"/>
      <c r="K325" s="22" t="str">
        <f t="shared" si="16"/>
        <v/>
      </c>
    </row>
    <row r="326" spans="1:11" x14ac:dyDescent="0.3">
      <c r="A326" s="292"/>
      <c r="B326" s="293" t="s">
        <v>1090</v>
      </c>
      <c r="C326" s="294"/>
      <c r="D326" s="295"/>
      <c r="E326" s="67"/>
      <c r="F326" s="16" t="s">
        <v>883</v>
      </c>
      <c r="G326" s="113"/>
      <c r="H326" s="113"/>
      <c r="I326" s="113"/>
      <c r="K326" s="22" t="str">
        <f t="shared" si="16"/>
        <v/>
      </c>
    </row>
    <row r="327" spans="1:11" x14ac:dyDescent="0.3">
      <c r="A327" s="12"/>
      <c r="C327" s="12"/>
      <c r="K327" s="22" t="str">
        <f t="shared" si="16"/>
        <v/>
      </c>
    </row>
    <row r="328" spans="1:11" x14ac:dyDescent="0.3">
      <c r="K328" s="22" t="str">
        <f t="shared" si="16"/>
        <v/>
      </c>
    </row>
    <row r="329" spans="1:11" x14ac:dyDescent="0.3">
      <c r="A329" s="286">
        <v>2015</v>
      </c>
      <c r="B329" s="287" t="s">
        <v>9</v>
      </c>
      <c r="C329" s="288" t="s">
        <v>253</v>
      </c>
      <c r="D329" s="289" t="s">
        <v>679</v>
      </c>
      <c r="E329" s="67"/>
      <c r="G329" s="14" t="s">
        <v>9</v>
      </c>
      <c r="H329" s="14" t="s">
        <v>32</v>
      </c>
      <c r="I329" s="14" t="s">
        <v>297</v>
      </c>
      <c r="J329" s="12">
        <v>444</v>
      </c>
      <c r="K329" s="22" t="str">
        <f t="shared" si="16"/>
        <v>[{order:"444",result:"Liverpool 6-1 Southampton",playerday:"Sadio Mané",year:"2015", category:"Premier League",prow:["af1520","af2024","DL"], pcolumn: ["Liverpool","Premier","SEN"],ylink:"https://www.youtube.com/watch?v=f-t9eOEjW4E"}],</v>
      </c>
    </row>
    <row r="330" spans="1:11" x14ac:dyDescent="0.3">
      <c r="A330" s="290"/>
      <c r="B330" s="103" t="str">
        <f>_xlfn.CONCAT(B329," ",C329," ",D329,)</f>
        <v>Liverpool 6-1 Southampton</v>
      </c>
      <c r="C330" s="104"/>
      <c r="D330" s="291"/>
      <c r="E330" s="67"/>
      <c r="F330" s="16" t="s">
        <v>1425</v>
      </c>
      <c r="G330" s="113"/>
      <c r="H330" s="113"/>
      <c r="I330" s="113"/>
      <c r="K330" s="22" t="str">
        <f t="shared" si="16"/>
        <v/>
      </c>
    </row>
    <row r="331" spans="1:11" x14ac:dyDescent="0.3">
      <c r="A331" s="290"/>
      <c r="B331" s="103" t="s">
        <v>807</v>
      </c>
      <c r="C331" s="104"/>
      <c r="D331" s="291"/>
      <c r="E331" s="67"/>
      <c r="F331" s="16" t="s">
        <v>1427</v>
      </c>
      <c r="G331" s="113"/>
      <c r="H331" s="113"/>
      <c r="I331" s="113"/>
      <c r="K331" s="22" t="str">
        <f t="shared" si="16"/>
        <v/>
      </c>
    </row>
    <row r="332" spans="1:11" x14ac:dyDescent="0.3">
      <c r="A332" s="292"/>
      <c r="B332" s="293" t="s">
        <v>914</v>
      </c>
      <c r="C332" s="294"/>
      <c r="D332" s="295"/>
      <c r="E332" s="67"/>
      <c r="F332" s="16" t="s">
        <v>47</v>
      </c>
      <c r="G332" s="113"/>
      <c r="H332" s="113"/>
      <c r="I332" s="113"/>
      <c r="K332" s="22" t="str">
        <f t="shared" si="16"/>
        <v/>
      </c>
    </row>
    <row r="333" spans="1:11" x14ac:dyDescent="0.3">
      <c r="K333" s="22" t="str">
        <f t="shared" si="16"/>
        <v/>
      </c>
    </row>
    <row r="334" spans="1:11" x14ac:dyDescent="0.3">
      <c r="K334" s="22" t="str">
        <f t="shared" si="16"/>
        <v/>
      </c>
    </row>
    <row r="335" spans="1:11" x14ac:dyDescent="0.3">
      <c r="A335" s="286">
        <v>2015</v>
      </c>
      <c r="B335" s="287" t="s">
        <v>9</v>
      </c>
      <c r="C335" s="288" t="s">
        <v>116</v>
      </c>
      <c r="D335" s="289" t="s">
        <v>21</v>
      </c>
      <c r="E335" s="67"/>
      <c r="G335" s="14" t="s">
        <v>21</v>
      </c>
      <c r="H335" s="14" t="s">
        <v>110</v>
      </c>
      <c r="I335" s="14" t="s">
        <v>93</v>
      </c>
      <c r="J335" s="12">
        <v>513</v>
      </c>
      <c r="K335" s="22" t="str">
        <f t="shared" ref="K335:K340" si="17">IF(A335&gt;0,"[{"&amp;"order:"&amp;CHAR(34)&amp;J335&amp;CHAR(34)&amp;",result:"&amp;CHAR(34)&amp;B336&amp;CHAR(34)&amp;",playerday:"&amp;CHAR(34)&amp;B338&amp;CHAR(34)&amp;",year:"&amp;CHAR(34)&amp;A335&amp;CHAR(34)&amp;", category:" &amp; CHAR(34) &amp;$A$1&amp;CHAR(34)&amp;",prow:["&amp;CHAR(34)&amp;F336&amp;CHAR(34)&amp;","&amp;CHAR(34)&amp;F337&amp;CHAR(34)&amp;","&amp;CHAR(34)&amp;F338&amp;CHAR(34)&amp;"], pcolumn: ["&amp;CHAR(34)&amp;G335&amp;CHAR(34)&amp;","&amp;CHAR(34)&amp;H335&amp;CHAR(34)&amp;","&amp;CHAR(34)&amp;I335&amp;CHAR(34)&amp;"]"&amp;",ylink:"&amp;CHAR(34)&amp;B337&amp;CHAR(34)&amp;"}"&amp;"],","")</f>
        <v>[{order:"513",result:"Liverpool 1-2 Man Utd",playerday:"Juan Mata",year:"2015", category:"Premier League",prow:["jpleag","Premier","Chelsea"], pcolumn: ["Man Utd","Galatasaray","Played Euro 2012"],ylink:"https://www.youtube.com/shorts/4-MuAn38hJo"}],</v>
      </c>
    </row>
    <row r="336" spans="1:11" x14ac:dyDescent="0.3">
      <c r="A336" s="290"/>
      <c r="B336" s="103" t="str">
        <f>_xlfn.CONCAT(B335," ",C335," ",D335,)</f>
        <v>Liverpool 1-2 Man Utd</v>
      </c>
      <c r="C336" s="104"/>
      <c r="D336" s="291"/>
      <c r="E336" s="67"/>
      <c r="F336" s="16" t="s">
        <v>1473</v>
      </c>
      <c r="G336" s="113"/>
      <c r="H336" s="113"/>
      <c r="I336" s="113"/>
      <c r="K336" s="22" t="str">
        <f t="shared" si="17"/>
        <v/>
      </c>
    </row>
    <row r="337" spans="1:11" x14ac:dyDescent="0.3">
      <c r="A337" s="290"/>
      <c r="B337" s="103" t="s">
        <v>1591</v>
      </c>
      <c r="C337" s="104"/>
      <c r="D337" s="291"/>
      <c r="E337" s="67"/>
      <c r="F337" s="16" t="s">
        <v>32</v>
      </c>
      <c r="G337" s="113"/>
      <c r="H337" s="113"/>
      <c r="I337" s="113"/>
      <c r="K337" s="22" t="str">
        <f t="shared" si="17"/>
        <v/>
      </c>
    </row>
    <row r="338" spans="1:11" x14ac:dyDescent="0.3">
      <c r="A338" s="292"/>
      <c r="B338" s="293" t="s">
        <v>1590</v>
      </c>
      <c r="C338" s="294"/>
      <c r="D338" s="295"/>
      <c r="E338" s="67"/>
      <c r="F338" s="16" t="s">
        <v>5</v>
      </c>
      <c r="G338" s="113"/>
      <c r="H338" s="113"/>
      <c r="I338" s="113"/>
      <c r="K338" s="22" t="str">
        <f t="shared" si="17"/>
        <v/>
      </c>
    </row>
    <row r="339" spans="1:11" x14ac:dyDescent="0.3">
      <c r="K339" s="22" t="str">
        <f t="shared" si="17"/>
        <v/>
      </c>
    </row>
    <row r="340" spans="1:11" x14ac:dyDescent="0.3">
      <c r="K340" s="22" t="str">
        <f t="shared" si="17"/>
        <v/>
      </c>
    </row>
    <row r="341" spans="1:11" x14ac:dyDescent="0.3">
      <c r="K341" s="22" t="str">
        <f t="shared" si="16"/>
        <v/>
      </c>
    </row>
    <row r="342" spans="1:11" s="390" customFormat="1" x14ac:dyDescent="0.3">
      <c r="A342" s="394"/>
      <c r="C342" s="392"/>
      <c r="J342" s="12"/>
      <c r="K342" s="393" t="str">
        <f t="shared" si="16"/>
        <v/>
      </c>
    </row>
    <row r="343" spans="1:11" x14ac:dyDescent="0.3">
      <c r="A343" s="496">
        <v>2016</v>
      </c>
      <c r="B343" s="497" t="s">
        <v>464</v>
      </c>
      <c r="C343" s="498" t="s">
        <v>155</v>
      </c>
      <c r="D343" s="499" t="s">
        <v>23</v>
      </c>
      <c r="E343" s="67"/>
      <c r="G343" s="14" t="s">
        <v>23</v>
      </c>
      <c r="H343" s="14" t="s">
        <v>146</v>
      </c>
      <c r="I343" s="14" t="s">
        <v>1362</v>
      </c>
      <c r="J343" s="12">
        <v>502</v>
      </c>
      <c r="K343" s="22" t="str">
        <f t="shared" si="16"/>
        <v>[{order:"502",result:"Crystal P. 1-3 Tottenham",playerday:"Dele Alli",year:"2016", category:"Premier League",prow:["CC","CC","CC"], pcolumn: ["Tottenham","Everton","Besiktas"],ylink:"https://youtu.be/VtBw_EDp6jw?si=1CNxYR87cP7DhMB5&amp;t=338"}],</v>
      </c>
    </row>
    <row r="344" spans="1:11" x14ac:dyDescent="0.3">
      <c r="A344" s="500"/>
      <c r="B344" s="501" t="str">
        <f>_xlfn.CONCAT(B343," ",C343," ",D343,)</f>
        <v>Crystal P. 1-3 Tottenham</v>
      </c>
      <c r="C344" s="502"/>
      <c r="D344" s="503"/>
      <c r="E344" s="67"/>
      <c r="F344" s="16" t="s">
        <v>33</v>
      </c>
      <c r="G344" s="508"/>
      <c r="H344" s="508"/>
      <c r="I344" s="508"/>
      <c r="K344" s="22" t="str">
        <f>IF(A344&gt;0,"[{"&amp;"order:"&amp;CHAR(34)&amp;J344&amp;CHAR(34)&amp;",result:"&amp;CHAR(34)&amp;B345&amp;CHAR(34)&amp;",playerday:"&amp;CHAR(34)&amp;B348&amp;CHAR(34)&amp;",year:"&amp;CHAR(34)&amp;A344&amp;CHAR(34)&amp;", category:" &amp; CHAR(34) &amp;$A$1&amp;CHAR(34)&amp;",prow:["&amp;CHAR(34)&amp;F345&amp;CHAR(34)&amp;","&amp;CHAR(34)&amp;F346&amp;CHAR(34)&amp;","&amp;CHAR(34)&amp;F348&amp;CHAR(34)&amp;"], pcolumn: ["&amp;CHAR(34)&amp;G344&amp;CHAR(34)&amp;","&amp;CHAR(34)&amp;H344&amp;CHAR(34)&amp;","&amp;CHAR(34)&amp;I344&amp;CHAR(34)&amp;"]"&amp;",ylink:"&amp;CHAR(34)&amp;B346&amp;CHAR(34)&amp;"}"&amp;"],","")</f>
        <v/>
      </c>
    </row>
    <row r="345" spans="1:11" x14ac:dyDescent="0.3">
      <c r="A345" s="500"/>
      <c r="B345" s="501" t="s">
        <v>1542</v>
      </c>
      <c r="C345" s="502"/>
      <c r="D345" s="503"/>
      <c r="E345" s="67"/>
      <c r="F345" s="16" t="s">
        <v>33</v>
      </c>
      <c r="G345" s="508"/>
      <c r="H345" s="508"/>
      <c r="I345" s="508"/>
      <c r="K345" s="22" t="str">
        <f>IF(A345&gt;0,"[{"&amp;"order:"&amp;CHAR(34)&amp;J345&amp;CHAR(34)&amp;",result:"&amp;CHAR(34)&amp;B346&amp;CHAR(34)&amp;",playerday:"&amp;CHAR(34)&amp;B349&amp;CHAR(34)&amp;",year:"&amp;CHAR(34)&amp;A345&amp;CHAR(34)&amp;", category:" &amp; CHAR(34) &amp;$A$1&amp;CHAR(34)&amp;",prow:["&amp;CHAR(34)&amp;F346&amp;CHAR(34)&amp;","&amp;CHAR(34)&amp;F348&amp;CHAR(34)&amp;","&amp;CHAR(34)&amp;F349&amp;CHAR(34)&amp;"], pcolumn: ["&amp;CHAR(34)&amp;G345&amp;CHAR(34)&amp;","&amp;CHAR(34)&amp;H345&amp;CHAR(34)&amp;","&amp;CHAR(34)&amp;I345&amp;CHAR(34)&amp;"]"&amp;",ylink:"&amp;CHAR(34)&amp;B348&amp;CHAR(34)&amp;"}"&amp;"],","")</f>
        <v/>
      </c>
    </row>
    <row r="346" spans="1:11" x14ac:dyDescent="0.3">
      <c r="A346" s="504"/>
      <c r="B346" s="505" t="s">
        <v>1543</v>
      </c>
      <c r="C346" s="506"/>
      <c r="D346" s="507"/>
      <c r="E346" s="67"/>
      <c r="F346" s="16" t="s">
        <v>33</v>
      </c>
      <c r="G346" s="508"/>
      <c r="H346" s="508"/>
      <c r="I346" s="508"/>
      <c r="K346" s="22" t="str">
        <f>IF(A346&gt;0,"[{"&amp;"order:"&amp;CHAR(34)&amp;J346&amp;CHAR(34)&amp;",result:"&amp;CHAR(34)&amp;B348&amp;CHAR(34)&amp;",playerday:"&amp;CHAR(34)&amp;B350&amp;CHAR(34)&amp;",year:"&amp;CHAR(34)&amp;A346&amp;CHAR(34)&amp;", category:" &amp; CHAR(34) &amp;$A$1&amp;CHAR(34)&amp;",prow:["&amp;CHAR(34)&amp;F348&amp;CHAR(34)&amp;","&amp;CHAR(34)&amp;F349&amp;CHAR(34)&amp;","&amp;CHAR(34)&amp;F350&amp;CHAR(34)&amp;"], pcolumn: ["&amp;CHAR(34)&amp;G346&amp;CHAR(34)&amp;","&amp;CHAR(34)&amp;H346&amp;CHAR(34)&amp;","&amp;CHAR(34)&amp;I346&amp;CHAR(34)&amp;"]"&amp;",ylink:"&amp;CHAR(34)&amp;B349&amp;CHAR(34)&amp;"}"&amp;"],","")</f>
        <v/>
      </c>
    </row>
    <row r="347" spans="1:11" x14ac:dyDescent="0.3">
      <c r="A347" s="67"/>
      <c r="B347" s="32"/>
      <c r="C347" s="33"/>
      <c r="D347" s="32"/>
      <c r="E347" s="67"/>
      <c r="G347" s="11"/>
      <c r="H347" s="11"/>
      <c r="I347" s="11"/>
      <c r="K347" s="22"/>
    </row>
    <row r="348" spans="1:11" x14ac:dyDescent="0.3">
      <c r="K348" s="22" t="str">
        <f t="shared" si="16"/>
        <v/>
      </c>
    </row>
    <row r="349" spans="1:11" x14ac:dyDescent="0.3">
      <c r="A349" s="496">
        <v>2016</v>
      </c>
      <c r="B349" s="497" t="s">
        <v>12</v>
      </c>
      <c r="C349" s="498" t="s">
        <v>141</v>
      </c>
      <c r="D349" s="499" t="s">
        <v>9</v>
      </c>
      <c r="E349" s="67"/>
      <c r="G349" s="14" t="s">
        <v>12</v>
      </c>
      <c r="H349" s="14" t="s">
        <v>9</v>
      </c>
      <c r="I349" s="14" t="s">
        <v>53</v>
      </c>
      <c r="J349" s="12">
        <v>123</v>
      </c>
      <c r="K349" s="22" t="str">
        <f t="shared" si="16"/>
        <v>[{order:"123",result:"Leicester 2-0 Liverpool",playerday:"Jamie Vardy",year:"2016", category:"Premier League",prow:["Premier","Played Euro 2016","DL"], pcolumn: ["Leicester","Liverpool","ENG"],ylink:"https://www.youtube.com/watch?v=cIEHfaodkMw"}],</v>
      </c>
    </row>
    <row r="350" spans="1:11" x14ac:dyDescent="0.3">
      <c r="A350" s="500"/>
      <c r="B350" s="501" t="str">
        <f>_xlfn.CONCAT(B349," ",C349," ",D349,)</f>
        <v>Leicester 2-0 Liverpool</v>
      </c>
      <c r="C350" s="502"/>
      <c r="D350" s="503"/>
      <c r="E350" s="67"/>
      <c r="F350" s="16" t="s">
        <v>32</v>
      </c>
      <c r="G350" s="508"/>
      <c r="H350" s="508"/>
      <c r="I350" s="508"/>
      <c r="K350" s="22" t="str">
        <f t="shared" si="16"/>
        <v/>
      </c>
    </row>
    <row r="351" spans="1:11" x14ac:dyDescent="0.3">
      <c r="A351" s="500"/>
      <c r="B351" s="501" t="s">
        <v>375</v>
      </c>
      <c r="C351" s="502"/>
      <c r="D351" s="503"/>
      <c r="E351" s="67"/>
      <c r="F351" s="16" t="s">
        <v>88</v>
      </c>
      <c r="G351" s="508"/>
      <c r="H351" s="508"/>
      <c r="I351" s="508"/>
      <c r="K351" s="22" t="str">
        <f>IF(A351&gt;0,"[{"&amp;"order:"&amp;CHAR(34)&amp;J351&amp;CHAR(34)&amp;",result:"&amp;CHAR(34)&amp;B352&amp;CHAR(34)&amp;",playerday:"&amp;CHAR(34)&amp;B366&amp;CHAR(34)&amp;",year:"&amp;CHAR(34)&amp;A351&amp;CHAR(34)&amp;", category:" &amp; CHAR(34) &amp;$A$1&amp;CHAR(34)&amp;",prow:["&amp;CHAR(34)&amp;F352&amp;CHAR(34)&amp;","&amp;CHAR(34)&amp;F353&amp;CHAR(34)&amp;","&amp;CHAR(34)&amp;F366&amp;CHAR(34)&amp;"], pcolumn: ["&amp;CHAR(34)&amp;G351&amp;CHAR(34)&amp;","&amp;CHAR(34)&amp;H351&amp;CHAR(34)&amp;","&amp;CHAR(34)&amp;I351&amp;CHAR(34)&amp;"]"&amp;",ylink:"&amp;CHAR(34)&amp;B353&amp;CHAR(34)&amp;"}"&amp;"],","")</f>
        <v/>
      </c>
    </row>
    <row r="352" spans="1:11" x14ac:dyDescent="0.3">
      <c r="A352" s="504"/>
      <c r="B352" s="505" t="s">
        <v>1260</v>
      </c>
      <c r="C352" s="506"/>
      <c r="D352" s="507"/>
      <c r="E352" s="67"/>
      <c r="F352" s="16" t="s">
        <v>47</v>
      </c>
      <c r="G352" s="508"/>
      <c r="H352" s="508"/>
      <c r="I352" s="508"/>
      <c r="K352" s="22" t="str">
        <f>IF(A352&gt;0,"[{"&amp;"order:"&amp;CHAR(34)&amp;J352&amp;CHAR(34)&amp;",result:"&amp;CHAR(34)&amp;B353&amp;CHAR(34)&amp;",playerday:"&amp;CHAR(34)&amp;B367&amp;CHAR(34)&amp;",year:"&amp;CHAR(34)&amp;A352&amp;CHAR(34)&amp;", category:" &amp; CHAR(34) &amp;$A$1&amp;CHAR(34)&amp;",prow:["&amp;CHAR(34)&amp;F353&amp;CHAR(34)&amp;","&amp;CHAR(34)&amp;F366&amp;CHAR(34)&amp;","&amp;CHAR(34)&amp;F367&amp;CHAR(34)&amp;"], pcolumn: ["&amp;CHAR(34)&amp;G352&amp;CHAR(34)&amp;","&amp;CHAR(34)&amp;H352&amp;CHAR(34)&amp;","&amp;CHAR(34)&amp;I352&amp;CHAR(34)&amp;"]"&amp;",ylink:"&amp;CHAR(34)&amp;B366&amp;CHAR(34)&amp;"}"&amp;"],","")</f>
        <v/>
      </c>
    </row>
    <row r="353" spans="1:11" x14ac:dyDescent="0.3">
      <c r="A353" s="67"/>
      <c r="B353" s="32"/>
      <c r="C353" s="33"/>
      <c r="D353" s="32"/>
      <c r="E353" s="67"/>
      <c r="G353" s="11"/>
      <c r="H353" s="11"/>
      <c r="I353" s="11"/>
      <c r="K353" s="22" t="str">
        <f>IF(A353&gt;0,"[{"&amp;"order:"&amp;CHAR(34)&amp;J353&amp;CHAR(34)&amp;",result:"&amp;CHAR(34)&amp;B366&amp;CHAR(34)&amp;",playerday:"&amp;CHAR(34)&amp;B368&amp;CHAR(34)&amp;",year:"&amp;CHAR(34)&amp;A353&amp;CHAR(34)&amp;", category:" &amp; CHAR(34) &amp;$A$1&amp;CHAR(34)&amp;",prow:["&amp;CHAR(34)&amp;F366&amp;CHAR(34)&amp;","&amp;CHAR(34)&amp;F367&amp;CHAR(34)&amp;","&amp;CHAR(34)&amp;F368&amp;CHAR(34)&amp;"], pcolumn: ["&amp;CHAR(34)&amp;G353&amp;CHAR(34)&amp;","&amp;CHAR(34)&amp;H353&amp;CHAR(34)&amp;","&amp;CHAR(34)&amp;I353&amp;CHAR(34)&amp;"]"&amp;",ylink:"&amp;CHAR(34)&amp;B367&amp;CHAR(34)&amp;"}"&amp;"],","")</f>
        <v/>
      </c>
    </row>
    <row r="354" spans="1:11" x14ac:dyDescent="0.3">
      <c r="A354" s="67"/>
      <c r="B354" s="32"/>
      <c r="C354" s="33"/>
      <c r="D354" s="32"/>
      <c r="E354" s="67"/>
      <c r="G354" s="11"/>
      <c r="H354" s="11"/>
      <c r="I354" s="11"/>
      <c r="K354" s="22"/>
    </row>
    <row r="355" spans="1:11" x14ac:dyDescent="0.3">
      <c r="A355" s="496">
        <v>2016</v>
      </c>
      <c r="B355" s="497" t="s">
        <v>12</v>
      </c>
      <c r="C355" s="498" t="s">
        <v>92</v>
      </c>
      <c r="D355" s="499" t="s">
        <v>59</v>
      </c>
      <c r="E355" s="67"/>
      <c r="G355" s="14" t="s">
        <v>53</v>
      </c>
      <c r="H355" s="14" t="s">
        <v>12</v>
      </c>
      <c r="I355" s="14" t="s">
        <v>1179</v>
      </c>
      <c r="J355" s="12">
        <v>457</v>
      </c>
      <c r="K355" s="22" t="str">
        <f t="shared" ref="K355:K356" si="18">IF(A355&gt;0,"[{"&amp;"order:"&amp;CHAR(34)&amp;J355&amp;CHAR(34)&amp;",result:"&amp;CHAR(34)&amp;B356&amp;CHAR(34)&amp;",playerday:"&amp;CHAR(34)&amp;B358&amp;CHAR(34)&amp;",year:"&amp;CHAR(34)&amp;A355&amp;CHAR(34)&amp;", category:" &amp; CHAR(34) &amp;$A$1&amp;CHAR(34)&amp;",prow:["&amp;CHAR(34)&amp;F356&amp;CHAR(34)&amp;","&amp;CHAR(34)&amp;F357&amp;CHAR(34)&amp;","&amp;CHAR(34)&amp;F358&amp;CHAR(34)&amp;"], pcolumn: ["&amp;CHAR(34)&amp;G355&amp;CHAR(34)&amp;","&amp;CHAR(34)&amp;H355&amp;CHAR(34)&amp;","&amp;CHAR(34)&amp;I355&amp;CHAR(34)&amp;"]"&amp;",ylink:"&amp;CHAR(34)&amp;B357&amp;CHAR(34)&amp;"}"&amp;"],","")</f>
        <v>[{order:"457",result:"Leicester 4-2 Man City",playerday:"Jamie Vardy",year:"2016", category:"Premier League",prow:["namehas_Y","Played Euro 2016","Premier"], pcolumn: ["ENG","Leicester","startJ"],ylink:"https://www.youtube.com/watch?v=Rj19EKDiZbk"}],</v>
      </c>
    </row>
    <row r="356" spans="1:11" x14ac:dyDescent="0.3">
      <c r="A356" s="500"/>
      <c r="B356" s="501" t="str">
        <f>_xlfn.CONCAT(B355," ",C355," ",D355,)</f>
        <v>Leicester 4-2 Man City</v>
      </c>
      <c r="C356" s="502"/>
      <c r="D356" s="503"/>
      <c r="E356" s="67"/>
      <c r="F356" s="16" t="s">
        <v>1428</v>
      </c>
      <c r="G356" s="508"/>
      <c r="H356" s="508"/>
      <c r="I356" s="508"/>
      <c r="K356" s="22" t="str">
        <f t="shared" si="18"/>
        <v/>
      </c>
    </row>
    <row r="357" spans="1:11" x14ac:dyDescent="0.3">
      <c r="A357" s="500"/>
      <c r="B357" s="501" t="s">
        <v>1342</v>
      </c>
      <c r="C357" s="502"/>
      <c r="D357" s="503"/>
      <c r="E357" s="67"/>
      <c r="F357" s="16" t="s">
        <v>88</v>
      </c>
      <c r="G357" s="508"/>
      <c r="H357" s="508"/>
      <c r="I357" s="508"/>
      <c r="K357" s="22" t="str">
        <f>IF(A357&gt;0,"[{"&amp;"order:"&amp;CHAR(34)&amp;J357&amp;CHAR(34)&amp;",result:"&amp;CHAR(34)&amp;B358&amp;CHAR(34)&amp;",playerday:"&amp;CHAR(34)&amp;B372&amp;CHAR(34)&amp;",year:"&amp;CHAR(34)&amp;A357&amp;CHAR(34)&amp;", category:" &amp; CHAR(34) &amp;$A$1&amp;CHAR(34)&amp;",prow:["&amp;CHAR(34)&amp;F358&amp;CHAR(34)&amp;","&amp;CHAR(34)&amp;F359&amp;CHAR(34)&amp;","&amp;CHAR(34)&amp;F372&amp;CHAR(34)&amp;"], pcolumn: ["&amp;CHAR(34)&amp;G357&amp;CHAR(34)&amp;","&amp;CHAR(34)&amp;H357&amp;CHAR(34)&amp;","&amp;CHAR(34)&amp;I357&amp;CHAR(34)&amp;"]"&amp;",ylink:"&amp;CHAR(34)&amp;B359&amp;CHAR(34)&amp;"}"&amp;"],","")</f>
        <v/>
      </c>
    </row>
    <row r="358" spans="1:11" x14ac:dyDescent="0.3">
      <c r="A358" s="504"/>
      <c r="B358" s="505" t="s">
        <v>1260</v>
      </c>
      <c r="C358" s="506"/>
      <c r="D358" s="507"/>
      <c r="E358" s="67"/>
      <c r="F358" s="16" t="s">
        <v>32</v>
      </c>
      <c r="G358" s="508"/>
      <c r="H358" s="508"/>
      <c r="I358" s="508"/>
      <c r="K358" s="22" t="str">
        <f>IF(A358&gt;0,"[{"&amp;"order:"&amp;CHAR(34)&amp;J358&amp;CHAR(34)&amp;",result:"&amp;CHAR(34)&amp;B359&amp;CHAR(34)&amp;",playerday:"&amp;CHAR(34)&amp;B373&amp;CHAR(34)&amp;",year:"&amp;CHAR(34)&amp;A358&amp;CHAR(34)&amp;", category:" &amp; CHAR(34) &amp;$A$1&amp;CHAR(34)&amp;",prow:["&amp;CHAR(34)&amp;F359&amp;CHAR(34)&amp;","&amp;CHAR(34)&amp;F372&amp;CHAR(34)&amp;","&amp;CHAR(34)&amp;F373&amp;CHAR(34)&amp;"], pcolumn: ["&amp;CHAR(34)&amp;G358&amp;CHAR(34)&amp;","&amp;CHAR(34)&amp;H358&amp;CHAR(34)&amp;","&amp;CHAR(34)&amp;I358&amp;CHAR(34)&amp;"]"&amp;",ylink:"&amp;CHAR(34)&amp;B372&amp;CHAR(34)&amp;"}"&amp;"],","")</f>
        <v/>
      </c>
    </row>
    <row r="359" spans="1:11" x14ac:dyDescent="0.3">
      <c r="A359" s="67"/>
      <c r="B359" s="32"/>
      <c r="C359" s="33"/>
      <c r="D359" s="32" t="s">
        <v>1343</v>
      </c>
      <c r="E359" s="67"/>
      <c r="G359" s="11"/>
      <c r="H359" s="11"/>
      <c r="I359" s="11"/>
      <c r="K359" s="22" t="str">
        <f>IF(A359&gt;0,"[{"&amp;"order:"&amp;CHAR(34)&amp;J359&amp;CHAR(34)&amp;",result:"&amp;CHAR(34)&amp;B372&amp;CHAR(34)&amp;",playerday:"&amp;CHAR(34)&amp;B374&amp;CHAR(34)&amp;",year:"&amp;CHAR(34)&amp;A359&amp;CHAR(34)&amp;", category:" &amp; CHAR(34) &amp;$A$1&amp;CHAR(34)&amp;",prow:["&amp;CHAR(34)&amp;F372&amp;CHAR(34)&amp;","&amp;CHAR(34)&amp;F373&amp;CHAR(34)&amp;","&amp;CHAR(34)&amp;F374&amp;CHAR(34)&amp;"], pcolumn: ["&amp;CHAR(34)&amp;G359&amp;CHAR(34)&amp;","&amp;CHAR(34)&amp;H359&amp;CHAR(34)&amp;","&amp;CHAR(34)&amp;I359&amp;CHAR(34)&amp;"]"&amp;",ylink:"&amp;CHAR(34)&amp;B373&amp;CHAR(34)&amp;"}"&amp;"],","")</f>
        <v/>
      </c>
    </row>
    <row r="360" spans="1:11" x14ac:dyDescent="0.3">
      <c r="A360" s="67"/>
      <c r="B360" s="32"/>
      <c r="C360" s="33"/>
      <c r="D360" s="32"/>
      <c r="E360" s="67"/>
      <c r="G360" s="11"/>
      <c r="H360" s="11"/>
      <c r="I360" s="11"/>
      <c r="K360" s="22"/>
    </row>
    <row r="361" spans="1:11" x14ac:dyDescent="0.3">
      <c r="A361" s="496">
        <v>2016</v>
      </c>
      <c r="B361" s="497" t="s">
        <v>5</v>
      </c>
      <c r="C361" s="498" t="s">
        <v>85</v>
      </c>
      <c r="D361" s="499" t="s">
        <v>12</v>
      </c>
      <c r="E361" s="67"/>
      <c r="G361" s="14" t="s">
        <v>5</v>
      </c>
      <c r="H361" s="14" t="s">
        <v>12</v>
      </c>
      <c r="I361" s="14" t="s">
        <v>53</v>
      </c>
      <c r="J361" s="12">
        <v>556</v>
      </c>
      <c r="K361" s="22" t="str">
        <f t="shared" ref="K361:K362" si="19">IF(A361&gt;0,"[{"&amp;"order:"&amp;CHAR(34)&amp;J361&amp;CHAR(34)&amp;",result:"&amp;CHAR(34)&amp;B362&amp;CHAR(34)&amp;",playerday:"&amp;CHAR(34)&amp;B364&amp;CHAR(34)&amp;",year:"&amp;CHAR(34)&amp;A361&amp;CHAR(34)&amp;", category:" &amp; CHAR(34) &amp;$A$1&amp;CHAR(34)&amp;",prow:["&amp;CHAR(34)&amp;F362&amp;CHAR(34)&amp;","&amp;CHAR(34)&amp;F363&amp;CHAR(34)&amp;","&amp;CHAR(34)&amp;F364&amp;CHAR(34)&amp;"], pcolumn: ["&amp;CHAR(34)&amp;G361&amp;CHAR(34)&amp;","&amp;CHAR(34)&amp;H361&amp;CHAR(34)&amp;","&amp;CHAR(34)&amp;I361&amp;CHAR(34)&amp;"]"&amp;",ylink:"&amp;CHAR(34)&amp;B363&amp;CHAR(34)&amp;"}"&amp;"],","")</f>
        <v>[{order:"556",result:"Chelsea 1-1 Leicester",playerday:"Danny Drinkwater",year:"2016", category:"Premier League",prow:["Premier","Premier","Premier"], pcolumn: ["Chelsea","Leicester","ENG"],ylink:"https://www.youtube.com/watch?v=Rj19EKDiZbk"}],</v>
      </c>
    </row>
    <row r="362" spans="1:11" x14ac:dyDescent="0.3">
      <c r="A362" s="500"/>
      <c r="B362" s="501" t="str">
        <f>_xlfn.CONCAT(B361," ",C361," ",D361,)</f>
        <v>Chelsea 1-1 Leicester</v>
      </c>
      <c r="C362" s="502"/>
      <c r="D362" s="503"/>
      <c r="E362" s="67"/>
      <c r="F362" s="16" t="s">
        <v>32</v>
      </c>
      <c r="G362" s="508"/>
      <c r="H362" s="508"/>
      <c r="I362" s="508"/>
      <c r="K362" s="22" t="str">
        <f t="shared" si="19"/>
        <v/>
      </c>
    </row>
    <row r="363" spans="1:11" x14ac:dyDescent="0.3">
      <c r="A363" s="500"/>
      <c r="B363" s="501" t="s">
        <v>1342</v>
      </c>
      <c r="C363" s="502"/>
      <c r="D363" s="503"/>
      <c r="E363" s="67"/>
      <c r="F363" s="16" t="s">
        <v>32</v>
      </c>
      <c r="G363" s="508"/>
      <c r="H363" s="508"/>
      <c r="I363" s="508"/>
      <c r="K363" s="22" t="str">
        <f>IF(A363&gt;0,"[{"&amp;"order:"&amp;CHAR(34)&amp;J363&amp;CHAR(34)&amp;",result:"&amp;CHAR(34)&amp;B364&amp;CHAR(34)&amp;",playerday:"&amp;CHAR(34)&amp;B378&amp;CHAR(34)&amp;",year:"&amp;CHAR(34)&amp;A363&amp;CHAR(34)&amp;", category:" &amp; CHAR(34) &amp;$A$1&amp;CHAR(34)&amp;",prow:["&amp;CHAR(34)&amp;F364&amp;CHAR(34)&amp;","&amp;CHAR(34)&amp;F365&amp;CHAR(34)&amp;","&amp;CHAR(34)&amp;F378&amp;CHAR(34)&amp;"], pcolumn: ["&amp;CHAR(34)&amp;G363&amp;CHAR(34)&amp;","&amp;CHAR(34)&amp;H363&amp;CHAR(34)&amp;","&amp;CHAR(34)&amp;I363&amp;CHAR(34)&amp;"]"&amp;",ylink:"&amp;CHAR(34)&amp;B365&amp;CHAR(34)&amp;"}"&amp;"],","")</f>
        <v/>
      </c>
    </row>
    <row r="364" spans="1:11" x14ac:dyDescent="0.3">
      <c r="A364" s="504"/>
      <c r="B364" s="505" t="s">
        <v>1345</v>
      </c>
      <c r="C364" s="506"/>
      <c r="D364" s="507"/>
      <c r="E364" s="67"/>
      <c r="F364" s="16" t="s">
        <v>32</v>
      </c>
      <c r="G364" s="508"/>
      <c r="H364" s="508"/>
      <c r="I364" s="508"/>
      <c r="K364" s="22" t="str">
        <f>IF(A364&gt;0,"[{"&amp;"order:"&amp;CHAR(34)&amp;J364&amp;CHAR(34)&amp;",result:"&amp;CHAR(34)&amp;B365&amp;CHAR(34)&amp;",playerday:"&amp;CHAR(34)&amp;B379&amp;CHAR(34)&amp;",year:"&amp;CHAR(34)&amp;A364&amp;CHAR(34)&amp;", category:" &amp; CHAR(34) &amp;$A$1&amp;CHAR(34)&amp;",prow:["&amp;CHAR(34)&amp;F365&amp;CHAR(34)&amp;","&amp;CHAR(34)&amp;F378&amp;CHAR(34)&amp;","&amp;CHAR(34)&amp;F379&amp;CHAR(34)&amp;"], pcolumn: ["&amp;CHAR(34)&amp;G364&amp;CHAR(34)&amp;","&amp;CHAR(34)&amp;H364&amp;CHAR(34)&amp;","&amp;CHAR(34)&amp;I364&amp;CHAR(34)&amp;"]"&amp;",ylink:"&amp;CHAR(34)&amp;B378&amp;CHAR(34)&amp;"}"&amp;"],","")</f>
        <v/>
      </c>
    </row>
    <row r="365" spans="1:11" x14ac:dyDescent="0.3">
      <c r="A365" s="67"/>
      <c r="B365" s="32"/>
      <c r="C365" s="33"/>
      <c r="D365" s="32" t="s">
        <v>1344</v>
      </c>
      <c r="E365" s="67"/>
      <c r="G365" s="11"/>
      <c r="H365" s="11"/>
      <c r="I365" s="11"/>
      <c r="K365" s="22" t="str">
        <f>IF(A365&gt;0,"[{"&amp;"order:"&amp;CHAR(34)&amp;J365&amp;CHAR(34)&amp;",result:"&amp;CHAR(34)&amp;B378&amp;CHAR(34)&amp;",playerday:"&amp;CHAR(34)&amp;B380&amp;CHAR(34)&amp;",year:"&amp;CHAR(34)&amp;A365&amp;CHAR(34)&amp;", category:" &amp; CHAR(34) &amp;$A$1&amp;CHAR(34)&amp;",prow:["&amp;CHAR(34)&amp;F378&amp;CHAR(34)&amp;","&amp;CHAR(34)&amp;F379&amp;CHAR(34)&amp;","&amp;CHAR(34)&amp;F380&amp;CHAR(34)&amp;"], pcolumn: ["&amp;CHAR(34)&amp;G365&amp;CHAR(34)&amp;","&amp;CHAR(34)&amp;H365&amp;CHAR(34)&amp;","&amp;CHAR(34)&amp;I365&amp;CHAR(34)&amp;"]"&amp;",ylink:"&amp;CHAR(34)&amp;B379&amp;CHAR(34)&amp;"}"&amp;"],","")</f>
        <v/>
      </c>
    </row>
    <row r="366" spans="1:11" x14ac:dyDescent="0.3">
      <c r="A366" s="67"/>
      <c r="B366" s="32"/>
      <c r="C366" s="33"/>
      <c r="D366" s="32"/>
      <c r="E366" s="67"/>
      <c r="G366" s="11"/>
      <c r="H366" s="11"/>
      <c r="I366" s="11"/>
      <c r="K366" s="22"/>
    </row>
    <row r="367" spans="1:11" x14ac:dyDescent="0.3">
      <c r="K367" s="22" t="str">
        <f t="shared" si="16"/>
        <v/>
      </c>
    </row>
    <row r="368" spans="1:11" x14ac:dyDescent="0.3">
      <c r="K368" s="22" t="str">
        <f t="shared" si="16"/>
        <v/>
      </c>
    </row>
    <row r="369" spans="1:11" s="390" customFormat="1" x14ac:dyDescent="0.3">
      <c r="A369" s="394"/>
      <c r="C369" s="392"/>
      <c r="J369" s="12"/>
      <c r="K369" s="22" t="str">
        <f t="shared" si="16"/>
        <v/>
      </c>
    </row>
    <row r="370" spans="1:11" x14ac:dyDescent="0.3">
      <c r="A370" s="232">
        <v>2017</v>
      </c>
      <c r="B370" s="233" t="s">
        <v>21</v>
      </c>
      <c r="C370" s="234" t="s">
        <v>142</v>
      </c>
      <c r="D370" s="235" t="s">
        <v>146</v>
      </c>
      <c r="E370" s="67"/>
      <c r="G370" s="14" t="s">
        <v>1357</v>
      </c>
      <c r="H370" s="14" t="s">
        <v>146</v>
      </c>
      <c r="I370" s="14" t="s">
        <v>773</v>
      </c>
      <c r="J370" s="12">
        <v>335</v>
      </c>
      <c r="K370" s="22" t="str">
        <f t="shared" si="16"/>
        <v>[{order:"335",result:"Man Utd 4-0 Everton",playerday:"Antonio Valencia",year:"2017", category:"Premier League",prow:["DF","CC","namehas_V"], pcolumn: ["Man Utd_matches_200-500","Everton","ECU"],ylink:"https://www.youtube.com/watch?v=AE_HaANSENQ"}],</v>
      </c>
    </row>
    <row r="371" spans="1:11" x14ac:dyDescent="0.3">
      <c r="A371" s="236"/>
      <c r="B371" s="237" t="str">
        <f>_xlfn.CONCAT(B370," ",C370," ",D370,)</f>
        <v>Man Utd 4-0 Everton</v>
      </c>
      <c r="C371" s="238"/>
      <c r="D371" s="239"/>
      <c r="F371" s="16" t="s">
        <v>52</v>
      </c>
      <c r="G371" s="231"/>
      <c r="H371" s="231"/>
      <c r="I371" s="231"/>
      <c r="K371" s="22" t="str">
        <f t="shared" si="16"/>
        <v/>
      </c>
    </row>
    <row r="372" spans="1:11" x14ac:dyDescent="0.3">
      <c r="A372" s="236"/>
      <c r="B372" s="240" t="s">
        <v>772</v>
      </c>
      <c r="C372" s="238"/>
      <c r="D372" s="239"/>
      <c r="F372" s="16" t="s">
        <v>33</v>
      </c>
      <c r="G372" s="231"/>
      <c r="H372" s="231"/>
      <c r="I372" s="231"/>
      <c r="K372" s="22" t="str">
        <f t="shared" si="16"/>
        <v/>
      </c>
    </row>
    <row r="373" spans="1:11" x14ac:dyDescent="0.3">
      <c r="A373" s="241"/>
      <c r="B373" s="242" t="s">
        <v>1206</v>
      </c>
      <c r="C373" s="243"/>
      <c r="D373" s="244"/>
      <c r="F373" s="16" t="s">
        <v>1358</v>
      </c>
      <c r="G373" s="231"/>
      <c r="H373" s="231"/>
      <c r="I373" s="231"/>
      <c r="K373" s="22" t="str">
        <f>IF(A373&gt;0,"[{"&amp;"order:"&amp;CHAR(34)&amp;J373&amp;CHAR(34)&amp;",result:"&amp;CHAR(34)&amp;B374&amp;CHAR(34)&amp;",playerday:"&amp;CHAR(34)&amp;B376&amp;CHAR(34)&amp;",year:"&amp;CHAR(34)&amp;A373&amp;CHAR(34)&amp;", category:" &amp; CHAR(34) &amp;$A$1&amp;CHAR(34)&amp;",prow:["&amp;CHAR(34)&amp;F374&amp;CHAR(34)&amp;","&amp;CHAR(34)&amp;F375&amp;CHAR(34)&amp;","&amp;CHAR(34)&amp;F376&amp;CHAR(34)&amp;"], pcolumn: ["&amp;CHAR(34)&amp;G373&amp;CHAR(34)&amp;","&amp;CHAR(34)&amp;H373&amp;CHAR(34)&amp;","&amp;CHAR(34)&amp;I373&amp;CHAR(34)&amp;"]"&amp;",ylink:"&amp;CHAR(34)&amp;B375&amp;CHAR(34)&amp;"}"&amp;"],","")</f>
        <v/>
      </c>
    </row>
    <row r="374" spans="1:11" x14ac:dyDescent="0.3">
      <c r="A374" s="67"/>
      <c r="B374" s="32"/>
      <c r="C374" s="33"/>
      <c r="D374" s="32"/>
      <c r="E374" s="67"/>
      <c r="G374" s="11"/>
      <c r="H374" s="11"/>
      <c r="I374" s="11"/>
      <c r="K374" s="22" t="str">
        <f>IF(A374&gt;0,"[{"&amp;"order:"&amp;CHAR(34)&amp;J374&amp;CHAR(34)&amp;",result:"&amp;CHAR(34)&amp;B375&amp;CHAR(34)&amp;",playerday:"&amp;CHAR(34)&amp;B377&amp;CHAR(34)&amp;",year:"&amp;CHAR(34)&amp;A374&amp;CHAR(34)&amp;", category:" &amp; CHAR(34) &amp;$A$1&amp;CHAR(34)&amp;",prow:["&amp;CHAR(34)&amp;F375&amp;CHAR(34)&amp;","&amp;CHAR(34)&amp;F376&amp;CHAR(34)&amp;","&amp;CHAR(34)&amp;F377&amp;CHAR(34)&amp;"], pcolumn: ["&amp;CHAR(34)&amp;G374&amp;CHAR(34)&amp;","&amp;CHAR(34)&amp;H374&amp;CHAR(34)&amp;","&amp;CHAR(34)&amp;I374&amp;CHAR(34)&amp;"]"&amp;",ylink:"&amp;CHAR(34)&amp;B376&amp;CHAR(34)&amp;"}"&amp;"],","")</f>
        <v/>
      </c>
    </row>
    <row r="375" spans="1:11" x14ac:dyDescent="0.3">
      <c r="K375" s="22" t="str">
        <f>IF(A375&gt;0,"[{"&amp;"order:"&amp;CHAR(34)&amp;J375&amp;CHAR(34)&amp;",result:"&amp;CHAR(34)&amp;B376&amp;CHAR(34)&amp;",playerday:"&amp;CHAR(34)&amp;B378&amp;CHAR(34)&amp;",year:"&amp;CHAR(34)&amp;A375&amp;CHAR(34)&amp;", category:" &amp; CHAR(34) &amp;$A$1&amp;CHAR(34)&amp;",prow:["&amp;CHAR(34)&amp;F376&amp;CHAR(34)&amp;","&amp;CHAR(34)&amp;F377&amp;CHAR(34)&amp;","&amp;CHAR(34)&amp;F378&amp;CHAR(34)&amp;"], pcolumn: ["&amp;CHAR(34)&amp;G375&amp;CHAR(34)&amp;","&amp;CHAR(34)&amp;H375&amp;CHAR(34)&amp;","&amp;CHAR(34)&amp;I375&amp;CHAR(34)&amp;"]"&amp;",ylink:"&amp;CHAR(34)&amp;B377&amp;CHAR(34)&amp;"}"&amp;"],","")</f>
        <v/>
      </c>
    </row>
    <row r="376" spans="1:11" x14ac:dyDescent="0.3">
      <c r="A376" s="232">
        <v>2017</v>
      </c>
      <c r="B376" s="233" t="s">
        <v>8</v>
      </c>
      <c r="C376" s="234" t="s">
        <v>141</v>
      </c>
      <c r="D376" s="235" t="s">
        <v>464</v>
      </c>
      <c r="E376" s="67"/>
      <c r="G376" s="14" t="s">
        <v>8</v>
      </c>
      <c r="H376" s="14" t="s">
        <v>5</v>
      </c>
      <c r="I376" s="14" t="s">
        <v>11</v>
      </c>
      <c r="J376" s="12">
        <v>491</v>
      </c>
      <c r="K376" s="22" t="str">
        <f>IF(A376&gt;0,"[{"&amp;"order:"&amp;CHAR(34)&amp;J376&amp;CHAR(34)&amp;",result:"&amp;CHAR(34)&amp;B377&amp;CHAR(34)&amp;",playerday:"&amp;CHAR(34)&amp;B379&amp;CHAR(34)&amp;",year:"&amp;CHAR(34)&amp;A376&amp;CHAR(34)&amp;", category:" &amp; CHAR(34) &amp;$A$1&amp;CHAR(34)&amp;",prow:["&amp;CHAR(34)&amp;F377&amp;CHAR(34)&amp;","&amp;CHAR(34)&amp;F378&amp;CHAR(34)&amp;","&amp;CHAR(34)&amp;F379&amp;CHAR(34)&amp;"], pcolumn: ["&amp;CHAR(34)&amp;G376&amp;CHAR(34)&amp;","&amp;CHAR(34)&amp;H376&amp;CHAR(34)&amp;","&amp;CHAR(34)&amp;I376&amp;CHAR(34)&amp;"]"&amp;",ylink:"&amp;CHAR(34)&amp;B378&amp;CHAR(34)&amp;"}"&amp;"],","")</f>
        <v>[{order:"491",result:"Arsenal 2-0 Crystal P.",playerday:"Olivier Giroud",year:"2017", category:"Premier League",prow:["WC01","FRA","MLSPla"], pcolumn: ["Arsenal","Chelsea","Milan"],ylink:"https://www.youtube.com/watch?v=wGOhxt5Ksc0"}],</v>
      </c>
    </row>
    <row r="377" spans="1:11" x14ac:dyDescent="0.3">
      <c r="A377" s="236"/>
      <c r="B377" s="237" t="str">
        <f>_xlfn.CONCAT(B376," ",C376," ",D376,)</f>
        <v>Arsenal 2-0 Crystal P.</v>
      </c>
      <c r="C377" s="238"/>
      <c r="D377" s="239"/>
      <c r="F377" s="16" t="s">
        <v>31</v>
      </c>
      <c r="G377" s="231"/>
      <c r="H377" s="231"/>
      <c r="I377" s="231"/>
      <c r="K377" s="22" t="str">
        <f>IF(A377&gt;0,"[{"&amp;"order:"&amp;CHAR(34)&amp;J377&amp;CHAR(34)&amp;",result:"&amp;CHAR(34)&amp;B378&amp;CHAR(34)&amp;",playerday:"&amp;CHAR(34)&amp;B380&amp;CHAR(34)&amp;",year:"&amp;CHAR(34)&amp;A377&amp;CHAR(34)&amp;", category:" &amp; CHAR(34) &amp;$A$1&amp;CHAR(34)&amp;",prow:["&amp;CHAR(34)&amp;F378&amp;CHAR(34)&amp;","&amp;CHAR(34)&amp;F379&amp;CHAR(34)&amp;","&amp;CHAR(34)&amp;F380&amp;CHAR(34)&amp;"], pcolumn: ["&amp;CHAR(34)&amp;G377&amp;CHAR(34)&amp;","&amp;CHAR(34)&amp;H377&amp;CHAR(34)&amp;","&amp;CHAR(34)&amp;I377&amp;CHAR(34)&amp;"]"&amp;",ylink:"&amp;CHAR(34)&amp;B379&amp;CHAR(34)&amp;"}"&amp;"],","")</f>
        <v/>
      </c>
    </row>
    <row r="378" spans="1:11" x14ac:dyDescent="0.3">
      <c r="A378" s="236"/>
      <c r="B378" s="240" t="s">
        <v>465</v>
      </c>
      <c r="C378" s="238"/>
      <c r="D378" s="239"/>
      <c r="F378" s="16" t="s">
        <v>36</v>
      </c>
      <c r="G378" s="231"/>
      <c r="H378" s="231"/>
      <c r="I378" s="231"/>
      <c r="K378" s="22" t="str">
        <f>IF(A378&gt;0,"[{"&amp;"order:"&amp;CHAR(34)&amp;J378&amp;CHAR(34)&amp;",result:"&amp;CHAR(34)&amp;B379&amp;CHAR(34)&amp;",playerday:"&amp;CHAR(34)&amp;B393&amp;CHAR(34)&amp;",year:"&amp;CHAR(34)&amp;A378&amp;CHAR(34)&amp;", category:" &amp; CHAR(34) &amp;$A$1&amp;CHAR(34)&amp;",prow:["&amp;CHAR(34)&amp;F379&amp;CHAR(34)&amp;","&amp;CHAR(34)&amp;F380&amp;CHAR(34)&amp;","&amp;CHAR(34)&amp;F393&amp;CHAR(34)&amp;"], pcolumn: ["&amp;CHAR(34)&amp;G378&amp;CHAR(34)&amp;","&amp;CHAR(34)&amp;H378&amp;CHAR(34)&amp;","&amp;CHAR(34)&amp;I378&amp;CHAR(34)&amp;"]"&amp;",ylink:"&amp;CHAR(34)&amp;B380&amp;CHAR(34)&amp;"}"&amp;"],","")</f>
        <v/>
      </c>
    </row>
    <row r="379" spans="1:11" x14ac:dyDescent="0.3">
      <c r="A379" s="241"/>
      <c r="B379" s="242" t="s">
        <v>1086</v>
      </c>
      <c r="C379" s="243"/>
      <c r="D379" s="244"/>
      <c r="F379" s="16" t="s">
        <v>883</v>
      </c>
      <c r="G379" s="231"/>
      <c r="H379" s="231"/>
      <c r="I379" s="231"/>
      <c r="K379" s="22" t="str">
        <f>IF(A379&gt;0,"[{"&amp;"order:"&amp;CHAR(34)&amp;J379&amp;CHAR(34)&amp;",result:"&amp;CHAR(34)&amp;B380&amp;CHAR(34)&amp;",playerday:"&amp;CHAR(34)&amp;B394&amp;CHAR(34)&amp;",year:"&amp;CHAR(34)&amp;A379&amp;CHAR(34)&amp;", category:" &amp; CHAR(34) &amp;$A$1&amp;CHAR(34)&amp;",prow:["&amp;CHAR(34)&amp;F380&amp;CHAR(34)&amp;","&amp;CHAR(34)&amp;F393&amp;CHAR(34)&amp;","&amp;CHAR(34)&amp;F394&amp;CHAR(34)&amp;"], pcolumn: ["&amp;CHAR(34)&amp;G379&amp;CHAR(34)&amp;","&amp;CHAR(34)&amp;H379&amp;CHAR(34)&amp;","&amp;CHAR(34)&amp;I379&amp;CHAR(34)&amp;"]"&amp;",ylink:"&amp;CHAR(34)&amp;B393&amp;CHAR(34)&amp;"}"&amp;"],","")</f>
        <v/>
      </c>
    </row>
    <row r="380" spans="1:11" x14ac:dyDescent="0.3">
      <c r="A380" s="67"/>
      <c r="B380" s="32"/>
      <c r="C380" s="33"/>
      <c r="D380" s="32"/>
      <c r="E380" s="67"/>
      <c r="G380" s="11"/>
      <c r="H380" s="11"/>
      <c r="I380" s="11"/>
      <c r="K380" s="22" t="str">
        <f>IF(A380&gt;0,"[{"&amp;"order:"&amp;CHAR(34)&amp;J380&amp;CHAR(34)&amp;",result:"&amp;CHAR(34)&amp;B393&amp;CHAR(34)&amp;",playerday:"&amp;CHAR(34)&amp;B395&amp;CHAR(34)&amp;",year:"&amp;CHAR(34)&amp;A380&amp;CHAR(34)&amp;", category:" &amp; CHAR(34) &amp;$A$1&amp;CHAR(34)&amp;",prow:["&amp;CHAR(34)&amp;F393&amp;CHAR(34)&amp;","&amp;CHAR(34)&amp;F394&amp;CHAR(34)&amp;","&amp;CHAR(34)&amp;F395&amp;CHAR(34)&amp;"], pcolumn: ["&amp;CHAR(34)&amp;G380&amp;CHAR(34)&amp;","&amp;CHAR(34)&amp;H380&amp;CHAR(34)&amp;","&amp;CHAR(34)&amp;I380&amp;CHAR(34)&amp;"]"&amp;",ylink:"&amp;CHAR(34)&amp;B394&amp;CHAR(34)&amp;"}"&amp;"],","")</f>
        <v/>
      </c>
    </row>
    <row r="381" spans="1:11" x14ac:dyDescent="0.3">
      <c r="A381" s="67"/>
      <c r="B381" s="32"/>
      <c r="C381" s="33"/>
      <c r="D381" s="32"/>
      <c r="E381" s="67"/>
      <c r="G381" s="11"/>
      <c r="H381" s="11"/>
      <c r="I381" s="11"/>
      <c r="K381" s="22"/>
    </row>
    <row r="382" spans="1:11" x14ac:dyDescent="0.3">
      <c r="A382" s="232">
        <v>2017</v>
      </c>
      <c r="B382" s="233" t="s">
        <v>146</v>
      </c>
      <c r="C382" s="234" t="s">
        <v>142</v>
      </c>
      <c r="D382" s="235" t="s">
        <v>59</v>
      </c>
      <c r="E382" s="67"/>
      <c r="G382" s="14" t="s">
        <v>146</v>
      </c>
      <c r="H382" s="14" t="s">
        <v>884</v>
      </c>
      <c r="I382" s="14" t="s">
        <v>1566</v>
      </c>
      <c r="J382" s="12">
        <v>586</v>
      </c>
      <c r="K382" s="22" t="str">
        <f>IF(A382&gt;0,"[{"&amp;"order:"&amp;CHAR(34)&amp;J382&amp;CHAR(34)&amp;",result:"&amp;CHAR(34)&amp;B383&amp;CHAR(34)&amp;",playerday:"&amp;CHAR(34)&amp;B385&amp;CHAR(34)&amp;",year:"&amp;CHAR(34)&amp;A382&amp;CHAR(34)&amp;", category:" &amp; CHAR(34) &amp;$A$1&amp;CHAR(34)&amp;",prow:["&amp;CHAR(34)&amp;F383&amp;CHAR(34)&amp;","&amp;CHAR(34)&amp;F384&amp;CHAR(34)&amp;","&amp;CHAR(34)&amp;F385&amp;CHAR(34)&amp;"], pcolumn: ["&amp;CHAR(34)&amp;G382&amp;CHAR(34)&amp;","&amp;CHAR(34)&amp;H382&amp;CHAR(34)&amp;","&amp;CHAR(34)&amp;I382&amp;CHAR(34)&amp;"]"&amp;",ylink:"&amp;CHAR(34)&amp;B384&amp;CHAR(34)&amp;"}"&amp;"],","")</f>
        <v>[{order:"586",result:"Everton 4-0 Man City",playerday:"Tom Davies",year:"2017", category:"Premier League",prow:["ENG","ENG","ENG"], pcolumn: ["Everton","noprem","namehas_Tom"],ylink:"https://www.youtube.com/watch?v=POQo0A3vTWw"}],</v>
      </c>
    </row>
    <row r="383" spans="1:11" x14ac:dyDescent="0.3">
      <c r="A383" s="236"/>
      <c r="B383" s="237" t="str">
        <f>_xlfn.CONCAT(B382," ",C382," ",D382,)</f>
        <v>Everton 4-0 Man City</v>
      </c>
      <c r="C383" s="238"/>
      <c r="D383" s="239"/>
      <c r="F383" s="16" t="s">
        <v>53</v>
      </c>
      <c r="G383" s="231"/>
      <c r="H383" s="231"/>
      <c r="I383" s="231"/>
      <c r="K383" s="22" t="str">
        <f>IF(A383&gt;0,"[{"&amp;"order:"&amp;CHAR(34)&amp;J383&amp;CHAR(34)&amp;",result:"&amp;CHAR(34)&amp;B384&amp;CHAR(34)&amp;",playerday:"&amp;CHAR(34)&amp;B386&amp;CHAR(34)&amp;",year:"&amp;CHAR(34)&amp;A383&amp;CHAR(34)&amp;", category:" &amp; CHAR(34) &amp;$A$1&amp;CHAR(34)&amp;",prow:["&amp;CHAR(34)&amp;F384&amp;CHAR(34)&amp;","&amp;CHAR(34)&amp;F385&amp;CHAR(34)&amp;","&amp;CHAR(34)&amp;F386&amp;CHAR(34)&amp;"], pcolumn: ["&amp;CHAR(34)&amp;G383&amp;CHAR(34)&amp;","&amp;CHAR(34)&amp;H383&amp;CHAR(34)&amp;","&amp;CHAR(34)&amp;I383&amp;CHAR(34)&amp;"]"&amp;",ylink:"&amp;CHAR(34)&amp;B385&amp;CHAR(34)&amp;"}"&amp;"],","")</f>
        <v/>
      </c>
    </row>
    <row r="384" spans="1:11" x14ac:dyDescent="0.3">
      <c r="A384" s="236"/>
      <c r="B384" s="240" t="s">
        <v>1565</v>
      </c>
      <c r="C384" s="238"/>
      <c r="D384" s="239"/>
      <c r="F384" s="16" t="s">
        <v>53</v>
      </c>
      <c r="G384" s="231"/>
      <c r="H384" s="231"/>
      <c r="I384" s="231"/>
      <c r="K384" s="22" t="str">
        <f>IF(A384&gt;0,"[{"&amp;"order:"&amp;CHAR(34)&amp;J384&amp;CHAR(34)&amp;",result:"&amp;CHAR(34)&amp;B385&amp;CHAR(34)&amp;",playerday:"&amp;CHAR(34)&amp;B399&amp;CHAR(34)&amp;",year:"&amp;CHAR(34)&amp;A384&amp;CHAR(34)&amp;", category:" &amp; CHAR(34) &amp;$A$1&amp;CHAR(34)&amp;",prow:["&amp;CHAR(34)&amp;F385&amp;CHAR(34)&amp;","&amp;CHAR(34)&amp;F386&amp;CHAR(34)&amp;","&amp;CHAR(34)&amp;F399&amp;CHAR(34)&amp;"], pcolumn: ["&amp;CHAR(34)&amp;G384&amp;CHAR(34)&amp;","&amp;CHAR(34)&amp;H384&amp;CHAR(34)&amp;","&amp;CHAR(34)&amp;I384&amp;CHAR(34)&amp;"]"&amp;",ylink:"&amp;CHAR(34)&amp;B386&amp;CHAR(34)&amp;"}"&amp;"],","")</f>
        <v/>
      </c>
    </row>
    <row r="385" spans="1:11" x14ac:dyDescent="0.3">
      <c r="A385" s="241"/>
      <c r="B385" s="242" t="s">
        <v>1564</v>
      </c>
      <c r="C385" s="243"/>
      <c r="D385" s="244"/>
      <c r="F385" s="16" t="s">
        <v>53</v>
      </c>
      <c r="G385" s="231"/>
      <c r="H385" s="231"/>
      <c r="I385" s="231"/>
      <c r="K385" s="22" t="str">
        <f>IF(A385&gt;0,"[{"&amp;"order:"&amp;CHAR(34)&amp;J385&amp;CHAR(34)&amp;",result:"&amp;CHAR(34)&amp;B386&amp;CHAR(34)&amp;",playerday:"&amp;CHAR(34)&amp;B400&amp;CHAR(34)&amp;",year:"&amp;CHAR(34)&amp;A385&amp;CHAR(34)&amp;", category:" &amp; CHAR(34) &amp;$A$1&amp;CHAR(34)&amp;",prow:["&amp;CHAR(34)&amp;F386&amp;CHAR(34)&amp;","&amp;CHAR(34)&amp;F399&amp;CHAR(34)&amp;","&amp;CHAR(34)&amp;F400&amp;CHAR(34)&amp;"], pcolumn: ["&amp;CHAR(34)&amp;G385&amp;CHAR(34)&amp;","&amp;CHAR(34)&amp;H385&amp;CHAR(34)&amp;","&amp;CHAR(34)&amp;I385&amp;CHAR(34)&amp;"]"&amp;",ylink:"&amp;CHAR(34)&amp;B399&amp;CHAR(34)&amp;"}"&amp;"],","")</f>
        <v/>
      </c>
    </row>
    <row r="386" spans="1:11" x14ac:dyDescent="0.3">
      <c r="A386" s="67"/>
      <c r="B386" s="32"/>
      <c r="C386" s="33"/>
      <c r="D386" s="32"/>
      <c r="E386" s="67"/>
      <c r="G386" s="11"/>
      <c r="H386" s="11"/>
      <c r="I386" s="11"/>
      <c r="K386" s="22" t="str">
        <f>IF(A386&gt;0,"[{"&amp;"order:"&amp;CHAR(34)&amp;J386&amp;CHAR(34)&amp;",result:"&amp;CHAR(34)&amp;B399&amp;CHAR(34)&amp;",playerday:"&amp;CHAR(34)&amp;B401&amp;CHAR(34)&amp;",year:"&amp;CHAR(34)&amp;A386&amp;CHAR(34)&amp;", category:" &amp; CHAR(34) &amp;$A$1&amp;CHAR(34)&amp;",prow:["&amp;CHAR(34)&amp;F399&amp;CHAR(34)&amp;","&amp;CHAR(34)&amp;F400&amp;CHAR(34)&amp;","&amp;CHAR(34)&amp;F401&amp;CHAR(34)&amp;"], pcolumn: ["&amp;CHAR(34)&amp;G386&amp;CHAR(34)&amp;","&amp;CHAR(34)&amp;H386&amp;CHAR(34)&amp;","&amp;CHAR(34)&amp;I386&amp;CHAR(34)&amp;"]"&amp;",ylink:"&amp;CHAR(34)&amp;B400&amp;CHAR(34)&amp;"}"&amp;"],","")</f>
        <v/>
      </c>
    </row>
    <row r="387" spans="1:11" x14ac:dyDescent="0.3">
      <c r="A387" s="67"/>
      <c r="B387" s="32"/>
      <c r="C387" s="33"/>
      <c r="D387" s="32"/>
      <c r="E387" s="67"/>
      <c r="G387" s="11"/>
      <c r="H387" s="11"/>
      <c r="I387" s="11"/>
      <c r="K387" s="22"/>
    </row>
    <row r="388" spans="1:11" x14ac:dyDescent="0.3">
      <c r="A388" s="67"/>
      <c r="B388" s="32"/>
      <c r="C388" s="33"/>
      <c r="D388" s="32"/>
      <c r="E388" s="67"/>
      <c r="G388" s="11"/>
      <c r="H388" s="11"/>
      <c r="I388" s="11"/>
      <c r="K388" s="22"/>
    </row>
    <row r="389" spans="1:11" x14ac:dyDescent="0.3">
      <c r="A389" s="67"/>
      <c r="B389" s="32"/>
      <c r="C389" s="33"/>
      <c r="D389" s="32"/>
      <c r="E389" s="67"/>
      <c r="G389" s="11"/>
      <c r="H389" s="11"/>
      <c r="I389" s="11"/>
      <c r="K389" s="22"/>
    </row>
    <row r="390" spans="1:11" x14ac:dyDescent="0.3">
      <c r="A390" s="67"/>
      <c r="B390" s="32"/>
      <c r="C390" s="33"/>
      <c r="D390" s="32"/>
      <c r="E390" s="67"/>
      <c r="G390" s="11"/>
      <c r="H390" s="11"/>
      <c r="I390" s="11"/>
      <c r="K390" s="22"/>
    </row>
    <row r="391" spans="1:11" x14ac:dyDescent="0.3">
      <c r="A391" s="67"/>
      <c r="B391" s="32"/>
      <c r="C391" s="33"/>
      <c r="D391" s="32"/>
      <c r="E391" s="67"/>
      <c r="G391" s="11"/>
      <c r="H391" s="11"/>
      <c r="I391" s="11"/>
      <c r="K391" s="22"/>
    </row>
    <row r="392" spans="1:11" x14ac:dyDescent="0.3">
      <c r="A392" s="67"/>
      <c r="B392" s="32"/>
      <c r="C392" s="33"/>
      <c r="D392" s="32"/>
      <c r="E392" s="67"/>
      <c r="G392" s="11"/>
      <c r="H392" s="11"/>
      <c r="I392" s="11"/>
      <c r="K392" s="22"/>
    </row>
    <row r="393" spans="1:11" x14ac:dyDescent="0.3">
      <c r="A393" s="67"/>
      <c r="B393" s="32"/>
      <c r="C393" s="33"/>
      <c r="D393" s="32"/>
      <c r="E393" s="67"/>
      <c r="G393" s="11"/>
      <c r="H393" s="11"/>
      <c r="I393" s="11"/>
      <c r="K393" s="22" t="str">
        <f t="shared" si="16"/>
        <v/>
      </c>
    </row>
    <row r="394" spans="1:11" x14ac:dyDescent="0.3">
      <c r="A394" s="67"/>
      <c r="B394" s="32"/>
      <c r="C394" s="33"/>
      <c r="D394" s="32"/>
      <c r="E394" s="67"/>
      <c r="G394" s="11"/>
      <c r="H394" s="11"/>
      <c r="I394" s="11"/>
      <c r="K394" s="22" t="str">
        <f t="shared" si="16"/>
        <v/>
      </c>
    </row>
    <row r="395" spans="1:11" x14ac:dyDescent="0.3">
      <c r="A395" s="67"/>
      <c r="B395" s="32"/>
      <c r="C395" s="33"/>
      <c r="D395" s="32"/>
      <c r="E395" s="67"/>
      <c r="G395" s="11"/>
      <c r="H395" s="11"/>
      <c r="I395" s="11"/>
      <c r="K395" s="22" t="str">
        <f t="shared" si="16"/>
        <v/>
      </c>
    </row>
    <row r="396" spans="1:11" x14ac:dyDescent="0.3">
      <c r="A396" s="67"/>
      <c r="B396" s="32"/>
      <c r="C396" s="33"/>
      <c r="D396" s="32"/>
      <c r="E396" s="67"/>
      <c r="G396" s="11"/>
      <c r="H396" s="11"/>
      <c r="I396" s="11"/>
      <c r="K396" s="22" t="str">
        <f t="shared" si="16"/>
        <v/>
      </c>
    </row>
    <row r="397" spans="1:11" x14ac:dyDescent="0.3">
      <c r="A397" s="67"/>
      <c r="B397" s="32"/>
      <c r="C397" s="33"/>
      <c r="D397" s="32"/>
      <c r="E397" s="67"/>
      <c r="G397" s="11"/>
      <c r="H397" s="11"/>
      <c r="I397" s="11"/>
      <c r="K397" s="22" t="str">
        <f t="shared" si="16"/>
        <v/>
      </c>
    </row>
    <row r="398" spans="1:11" s="390" customFormat="1" x14ac:dyDescent="0.3">
      <c r="A398" s="387"/>
      <c r="B398" s="388"/>
      <c r="C398" s="389"/>
      <c r="D398" s="388"/>
      <c r="E398" s="387"/>
      <c r="G398" s="391"/>
      <c r="H398" s="391"/>
      <c r="I398" s="391"/>
      <c r="J398" s="12"/>
      <c r="K398" s="22" t="str">
        <f t="shared" si="16"/>
        <v/>
      </c>
    </row>
    <row r="399" spans="1:11" x14ac:dyDescent="0.3">
      <c r="A399" s="125">
        <v>2018</v>
      </c>
      <c r="B399" s="126" t="s">
        <v>9</v>
      </c>
      <c r="C399" s="127" t="s">
        <v>120</v>
      </c>
      <c r="D399" s="126" t="s">
        <v>23</v>
      </c>
      <c r="E399" s="67"/>
      <c r="G399" s="14" t="s">
        <v>9</v>
      </c>
      <c r="H399" s="14" t="s">
        <v>23</v>
      </c>
      <c r="I399" s="14" t="s">
        <v>79</v>
      </c>
      <c r="J399" s="12">
        <v>285</v>
      </c>
      <c r="K399" s="22" t="str">
        <f t="shared" si="16"/>
        <v>[{order:"285",result:"Liverpool 2-2 Tottenham",playerday:"Victor Wanyama",year:"2018", category:"Premier League",prow:["CC","CC","CC"], pcolumn: ["Liverpool","Tottenham","Celtic"],ylink:"https://www.youtube.com/watch?v=NNVxq_DFE-M"}],</v>
      </c>
    </row>
    <row r="400" spans="1:11" x14ac:dyDescent="0.3">
      <c r="A400" s="219"/>
      <c r="B400" s="220" t="str">
        <f>_xlfn.CONCAT(B399," ",C399," ",D399,)</f>
        <v>Liverpool 2-2 Tottenham</v>
      </c>
      <c r="C400" s="221"/>
      <c r="D400" s="222"/>
      <c r="E400" s="67"/>
      <c r="F400" s="16" t="s">
        <v>33</v>
      </c>
      <c r="G400" s="17"/>
      <c r="H400" s="17"/>
      <c r="I400" s="17"/>
      <c r="K400" s="22" t="str">
        <f t="shared" si="16"/>
        <v/>
      </c>
    </row>
    <row r="401" spans="1:11" x14ac:dyDescent="0.3">
      <c r="A401" s="223"/>
      <c r="B401" s="224" t="s">
        <v>685</v>
      </c>
      <c r="C401" s="225"/>
      <c r="D401" s="226"/>
      <c r="E401" s="67"/>
      <c r="F401" s="16" t="s">
        <v>33</v>
      </c>
      <c r="G401" s="17"/>
      <c r="H401" s="17"/>
      <c r="I401" s="17"/>
      <c r="K401" s="22" t="str">
        <f t="shared" si="16"/>
        <v/>
      </c>
    </row>
    <row r="402" spans="1:11" x14ac:dyDescent="0.3">
      <c r="A402" s="227"/>
      <c r="B402" s="230" t="s">
        <v>1207</v>
      </c>
      <c r="C402" s="228"/>
      <c r="D402" s="229"/>
      <c r="E402" s="67"/>
      <c r="F402" s="16" t="s">
        <v>33</v>
      </c>
      <c r="G402" s="17"/>
      <c r="H402" s="17"/>
      <c r="I402" s="17"/>
      <c r="K402" s="22" t="str">
        <f t="shared" si="16"/>
        <v/>
      </c>
    </row>
    <row r="403" spans="1:11" x14ac:dyDescent="0.3">
      <c r="A403" s="67"/>
      <c r="B403" s="32"/>
      <c r="C403" s="33"/>
      <c r="D403" s="32"/>
      <c r="E403" s="67"/>
      <c r="F403" s="22"/>
      <c r="G403" s="67"/>
      <c r="H403" s="67"/>
      <c r="I403" s="67"/>
      <c r="K403" s="22" t="str">
        <f t="shared" si="16"/>
        <v/>
      </c>
    </row>
    <row r="404" spans="1:11" x14ac:dyDescent="0.3">
      <c r="A404" s="67"/>
      <c r="B404" s="32"/>
      <c r="C404" s="33"/>
      <c r="D404" s="32"/>
      <c r="E404" s="67"/>
      <c r="F404" s="22"/>
      <c r="G404" s="67"/>
      <c r="H404" s="67"/>
      <c r="I404" s="67"/>
      <c r="K404" s="22" t="str">
        <f t="shared" si="16"/>
        <v/>
      </c>
    </row>
    <row r="405" spans="1:11" x14ac:dyDescent="0.3">
      <c r="K405" s="22" t="str">
        <f t="shared" si="16"/>
        <v/>
      </c>
    </row>
    <row r="406" spans="1:11" x14ac:dyDescent="0.3">
      <c r="K406" s="22" t="str">
        <f t="shared" si="16"/>
        <v/>
      </c>
    </row>
    <row r="407" spans="1:11" x14ac:dyDescent="0.3">
      <c r="K407" s="22" t="str">
        <f t="shared" si="16"/>
        <v/>
      </c>
    </row>
    <row r="408" spans="1:11" x14ac:dyDescent="0.3">
      <c r="K408" s="22" t="str">
        <f t="shared" si="16"/>
        <v/>
      </c>
    </row>
    <row r="409" spans="1:11" x14ac:dyDescent="0.3">
      <c r="K409" s="22" t="str">
        <f t="shared" si="16"/>
        <v/>
      </c>
    </row>
    <row r="410" spans="1:11" x14ac:dyDescent="0.3">
      <c r="K410" s="22" t="str">
        <f t="shared" si="16"/>
        <v/>
      </c>
    </row>
    <row r="411" spans="1:11" x14ac:dyDescent="0.3">
      <c r="K411" s="22" t="str">
        <f t="shared" si="16"/>
        <v/>
      </c>
    </row>
    <row r="412" spans="1:11" s="390" customFormat="1" x14ac:dyDescent="0.3">
      <c r="A412" s="394"/>
      <c r="C412" s="392"/>
      <c r="J412" s="12"/>
      <c r="K412" s="22" t="str">
        <f t="shared" si="16"/>
        <v/>
      </c>
    </row>
    <row r="413" spans="1:11" x14ac:dyDescent="0.3">
      <c r="A413" s="359">
        <v>2019</v>
      </c>
      <c r="B413" s="360" t="s">
        <v>59</v>
      </c>
      <c r="C413" s="361" t="s">
        <v>83</v>
      </c>
      <c r="D413" s="362" t="s">
        <v>12</v>
      </c>
      <c r="E413" s="67"/>
      <c r="G413" s="14" t="s">
        <v>59</v>
      </c>
      <c r="H413" s="14" t="s">
        <v>12</v>
      </c>
      <c r="I413" s="14" t="s">
        <v>76</v>
      </c>
      <c r="J413" s="12">
        <v>74</v>
      </c>
      <c r="K413" s="22" t="str">
        <f t="shared" ref="K413:K488" si="20">IF(A413&gt;0,"[{"&amp;"order:"&amp;CHAR(34)&amp;J413&amp;CHAR(34)&amp;",result:"&amp;CHAR(34)&amp;B414&amp;CHAR(34)&amp;",playerday:"&amp;CHAR(34)&amp;B416&amp;CHAR(34)&amp;",year:"&amp;CHAR(34)&amp;A413&amp;CHAR(34)&amp;", category:" &amp; CHAR(34) &amp;$A$1&amp;CHAR(34)&amp;",prow:["&amp;CHAR(34)&amp;F414&amp;CHAR(34)&amp;","&amp;CHAR(34)&amp;F415&amp;CHAR(34)&amp;","&amp;CHAR(34)&amp;F416&amp;CHAR(34)&amp;"], pcolumn: ["&amp;CHAR(34)&amp;G413&amp;CHAR(34)&amp;","&amp;CHAR(34)&amp;H413&amp;CHAR(34)&amp;","&amp;CHAR(34)&amp;I413&amp;CHAR(34)&amp;"]"&amp;",ylink:"&amp;CHAR(34)&amp;B415&amp;CHAR(34)&amp;"}"&amp;"],","")</f>
        <v>[{order:"74",result:"Man City 1-0 Leicester",playerday:"Vincent Kompany",year:"2019", category:"Premier League",prow:["DF","Premier","PO"], pcolumn: ["Man City","Leicester","BEL"],ylink:"https://www.youtube.com/watch?v=SJlXFmLRdGI"}],</v>
      </c>
    </row>
    <row r="414" spans="1:11" x14ac:dyDescent="0.3">
      <c r="A414" s="314"/>
      <c r="B414" s="348" t="str">
        <f>_xlfn.CONCAT(B413," ",C413," ",D413,)</f>
        <v>Man City 1-0 Leicester</v>
      </c>
      <c r="C414" s="315"/>
      <c r="D414" s="316"/>
      <c r="E414" s="67"/>
      <c r="F414" s="16" t="s">
        <v>52</v>
      </c>
      <c r="G414" s="363"/>
      <c r="H414" s="363"/>
      <c r="I414" s="363"/>
      <c r="K414" s="22" t="str">
        <f t="shared" si="20"/>
        <v/>
      </c>
    </row>
    <row r="415" spans="1:11" x14ac:dyDescent="0.3">
      <c r="A415" s="314"/>
      <c r="B415" s="348" t="s">
        <v>236</v>
      </c>
      <c r="C415" s="315"/>
      <c r="D415" s="316"/>
      <c r="E415" s="67"/>
      <c r="F415" s="16" t="s">
        <v>32</v>
      </c>
      <c r="G415" s="363"/>
      <c r="H415" s="363"/>
      <c r="I415" s="363"/>
      <c r="K415" s="22" t="str">
        <f t="shared" si="20"/>
        <v/>
      </c>
    </row>
    <row r="416" spans="1:11" x14ac:dyDescent="0.3">
      <c r="A416" s="317"/>
      <c r="B416" s="349" t="s">
        <v>1227</v>
      </c>
      <c r="C416" s="318"/>
      <c r="D416" s="319"/>
      <c r="E416" s="67"/>
      <c r="F416" s="16" t="s">
        <v>38</v>
      </c>
      <c r="G416" s="363"/>
      <c r="H416" s="363"/>
      <c r="I416" s="363"/>
      <c r="K416" s="22" t="str">
        <f t="shared" si="20"/>
        <v/>
      </c>
    </row>
    <row r="417" spans="1:12" x14ac:dyDescent="0.3">
      <c r="A417" s="142"/>
      <c r="F417" s="32"/>
      <c r="K417" s="22" t="str">
        <f t="shared" si="20"/>
        <v/>
      </c>
      <c r="L417" s="22"/>
    </row>
    <row r="418" spans="1:12" x14ac:dyDescent="0.3">
      <c r="A418" s="13"/>
      <c r="B418" s="13"/>
      <c r="D418" s="13"/>
      <c r="E418" s="13"/>
      <c r="F418" s="13"/>
      <c r="G418" s="13"/>
      <c r="H418" s="13"/>
      <c r="I418" s="13"/>
      <c r="K418" s="22" t="str">
        <f t="shared" si="20"/>
        <v/>
      </c>
      <c r="L418" s="22"/>
    </row>
    <row r="419" spans="1:12" x14ac:dyDescent="0.3">
      <c r="A419" s="359">
        <v>2019</v>
      </c>
      <c r="B419" s="360" t="s">
        <v>5</v>
      </c>
      <c r="C419" s="361" t="s">
        <v>141</v>
      </c>
      <c r="D419" s="362" t="s">
        <v>544</v>
      </c>
      <c r="E419" s="67"/>
      <c r="G419" s="14" t="s">
        <v>1434</v>
      </c>
      <c r="H419" s="14" t="s">
        <v>1433</v>
      </c>
      <c r="I419" s="14" t="s">
        <v>76</v>
      </c>
      <c r="J419" s="12">
        <v>414</v>
      </c>
      <c r="K419" s="22" t="str">
        <f t="shared" si="20"/>
        <v>[{order:"414",result:"Chelsea 2-0 West Ham",playerday:"Eden Hazard",year:"2019", category:"Premier League",prow:["CC","namehas_E","namehas_H"], pcolumn: ["Chelsea_matches_100-600","Real Madrid_goals_1-7","BEL"],ylink:"https://www.youtube.com/watch?v=1uuPnDwtIj4"}],</v>
      </c>
    </row>
    <row r="420" spans="1:12" x14ac:dyDescent="0.3">
      <c r="A420" s="314"/>
      <c r="B420" s="348" t="str">
        <f>_xlfn.CONCAT(B419," ",C419," ",D419,)</f>
        <v>Chelsea 2-0 West Ham</v>
      </c>
      <c r="C420" s="315"/>
      <c r="D420" s="316"/>
      <c r="E420" s="67"/>
      <c r="F420" s="16" t="s">
        <v>33</v>
      </c>
      <c r="G420" s="363"/>
      <c r="H420" s="363"/>
      <c r="I420" s="363"/>
      <c r="K420" s="22" t="str">
        <f t="shared" si="20"/>
        <v/>
      </c>
    </row>
    <row r="421" spans="1:12" x14ac:dyDescent="0.3">
      <c r="A421" s="314"/>
      <c r="B421" s="348" t="s">
        <v>557</v>
      </c>
      <c r="C421" s="315"/>
      <c r="D421" s="316"/>
      <c r="E421" s="67"/>
      <c r="F421" s="16" t="s">
        <v>1393</v>
      </c>
      <c r="G421" s="363"/>
      <c r="H421" s="363"/>
      <c r="I421" s="363"/>
      <c r="K421" s="22" t="str">
        <f t="shared" si="20"/>
        <v/>
      </c>
    </row>
    <row r="422" spans="1:12" x14ac:dyDescent="0.3">
      <c r="A422" s="317"/>
      <c r="B422" s="349" t="s">
        <v>1226</v>
      </c>
      <c r="C422" s="318"/>
      <c r="D422" s="319"/>
      <c r="E422" s="67"/>
      <c r="F422" s="16" t="s">
        <v>1404</v>
      </c>
      <c r="G422" s="363"/>
      <c r="H422" s="363"/>
      <c r="I422" s="363"/>
      <c r="K422" s="22" t="str">
        <f t="shared" si="20"/>
        <v/>
      </c>
    </row>
    <row r="423" spans="1:12" x14ac:dyDescent="0.3">
      <c r="A423" s="142"/>
      <c r="F423" s="32"/>
      <c r="K423" s="22" t="str">
        <f t="shared" si="20"/>
        <v/>
      </c>
    </row>
    <row r="424" spans="1:12" x14ac:dyDescent="0.3">
      <c r="A424" s="13"/>
      <c r="B424" s="13"/>
      <c r="D424" s="13"/>
      <c r="E424" s="13"/>
      <c r="F424" s="13"/>
      <c r="G424" s="13"/>
      <c r="H424" s="13"/>
      <c r="I424" s="13"/>
      <c r="K424" s="22" t="str">
        <f t="shared" si="20"/>
        <v/>
      </c>
    </row>
    <row r="425" spans="1:12" x14ac:dyDescent="0.3">
      <c r="K425" s="22" t="str">
        <f t="shared" si="20"/>
        <v/>
      </c>
    </row>
    <row r="426" spans="1:12" x14ac:dyDescent="0.3">
      <c r="K426" s="22" t="str">
        <f t="shared" si="20"/>
        <v/>
      </c>
    </row>
    <row r="427" spans="1:12" x14ac:dyDescent="0.3">
      <c r="K427" s="22" t="str">
        <f t="shared" si="20"/>
        <v/>
      </c>
    </row>
    <row r="428" spans="1:12" x14ac:dyDescent="0.3">
      <c r="K428" s="22" t="str">
        <f t="shared" si="20"/>
        <v/>
      </c>
    </row>
    <row r="429" spans="1:12" x14ac:dyDescent="0.3">
      <c r="K429" s="22" t="str">
        <f t="shared" si="20"/>
        <v/>
      </c>
    </row>
    <row r="430" spans="1:12" x14ac:dyDescent="0.3">
      <c r="K430" s="22" t="str">
        <f t="shared" si="20"/>
        <v/>
      </c>
    </row>
    <row r="431" spans="1:12" s="390" customFormat="1" x14ac:dyDescent="0.3">
      <c r="A431" s="394"/>
      <c r="C431" s="392"/>
      <c r="J431" s="12"/>
      <c r="K431" s="22" t="str">
        <f t="shared" si="20"/>
        <v/>
      </c>
    </row>
    <row r="432" spans="1:12" x14ac:dyDescent="0.3">
      <c r="A432" s="175">
        <v>2020</v>
      </c>
      <c r="B432" s="176" t="s">
        <v>23</v>
      </c>
      <c r="C432" s="177" t="s">
        <v>321</v>
      </c>
      <c r="D432" s="178" t="s">
        <v>669</v>
      </c>
      <c r="E432" s="67"/>
      <c r="G432" s="14" t="s">
        <v>82</v>
      </c>
      <c r="H432" s="14" t="s">
        <v>23</v>
      </c>
      <c r="I432" s="14" t="s">
        <v>53</v>
      </c>
      <c r="J432" s="12">
        <v>567</v>
      </c>
      <c r="K432" s="22" t="str">
        <f t="shared" si="20"/>
        <v>[{order:"567",result:"Tottenham 5-0 Burnley",playerday:"Son Heung-min",year:"2020", category:"Premier League",prow:["DL","DL","DL"], pcolumn: ["KOR","Tottenham","ENG"],ylink:"https://www.youtube.com/watch?v=2SATljljXCY"}],</v>
      </c>
    </row>
    <row r="433" spans="1:11" x14ac:dyDescent="0.3">
      <c r="A433" s="179"/>
      <c r="B433" s="136" t="str">
        <f>_xlfn.CONCAT(B432," ",C432," ",D432,)</f>
        <v>Tottenham 5-0 Burnley</v>
      </c>
      <c r="C433" s="137"/>
      <c r="D433" s="180"/>
      <c r="E433" s="67"/>
      <c r="F433" s="16" t="s">
        <v>47</v>
      </c>
      <c r="G433" s="138"/>
      <c r="H433" s="138"/>
      <c r="I433" s="138"/>
      <c r="K433" s="22" t="str">
        <f t="shared" si="20"/>
        <v/>
      </c>
    </row>
    <row r="434" spans="1:11" x14ac:dyDescent="0.3">
      <c r="A434" s="179"/>
      <c r="B434" s="136" t="s">
        <v>668</v>
      </c>
      <c r="C434" s="137"/>
      <c r="D434" s="180"/>
      <c r="E434" s="67"/>
      <c r="F434" s="16" t="s">
        <v>47</v>
      </c>
      <c r="G434" s="138"/>
      <c r="H434" s="138"/>
      <c r="I434" s="138"/>
      <c r="K434" s="22" t="str">
        <f t="shared" si="20"/>
        <v/>
      </c>
    </row>
    <row r="435" spans="1:11" x14ac:dyDescent="0.3">
      <c r="A435" s="181"/>
      <c r="B435" s="182" t="s">
        <v>1208</v>
      </c>
      <c r="C435" s="183"/>
      <c r="D435" s="184"/>
      <c r="E435" s="67"/>
      <c r="F435" s="16" t="s">
        <v>47</v>
      </c>
      <c r="G435" s="138"/>
      <c r="H435" s="138"/>
      <c r="I435" s="138"/>
      <c r="K435" s="22" t="str">
        <f t="shared" si="20"/>
        <v/>
      </c>
    </row>
    <row r="436" spans="1:11" x14ac:dyDescent="0.3">
      <c r="A436" s="67"/>
      <c r="B436" s="32"/>
      <c r="C436" s="33"/>
      <c r="D436" s="32"/>
      <c r="E436" s="67"/>
      <c r="F436" s="22"/>
      <c r="G436" s="11"/>
      <c r="H436" s="11"/>
      <c r="I436" s="11"/>
      <c r="K436" s="22" t="str">
        <f t="shared" si="20"/>
        <v/>
      </c>
    </row>
    <row r="437" spans="1:11" x14ac:dyDescent="0.3">
      <c r="A437" s="67"/>
      <c r="B437" s="32"/>
      <c r="C437" s="33"/>
      <c r="D437" s="32"/>
      <c r="E437" s="67"/>
      <c r="F437" s="22"/>
      <c r="G437" s="11"/>
      <c r="H437" s="11"/>
      <c r="I437" s="11"/>
      <c r="K437" s="22" t="str">
        <f t="shared" si="20"/>
        <v/>
      </c>
    </row>
    <row r="438" spans="1:11" x14ac:dyDescent="0.3">
      <c r="K438" s="22" t="str">
        <f t="shared" si="20"/>
        <v/>
      </c>
    </row>
    <row r="439" spans="1:11" x14ac:dyDescent="0.3">
      <c r="K439" s="22" t="str">
        <f t="shared" si="20"/>
        <v/>
      </c>
    </row>
    <row r="440" spans="1:11" x14ac:dyDescent="0.3">
      <c r="K440" s="22" t="str">
        <f t="shared" si="20"/>
        <v/>
      </c>
    </row>
    <row r="441" spans="1:11" x14ac:dyDescent="0.3">
      <c r="K441" s="22" t="str">
        <f t="shared" si="20"/>
        <v/>
      </c>
    </row>
    <row r="442" spans="1:11" x14ac:dyDescent="0.3">
      <c r="K442" s="22" t="str">
        <f t="shared" si="20"/>
        <v/>
      </c>
    </row>
    <row r="443" spans="1:11" s="390" customFormat="1" x14ac:dyDescent="0.3">
      <c r="A443" s="394"/>
      <c r="C443" s="392"/>
      <c r="J443" s="12"/>
      <c r="K443" s="22" t="str">
        <f t="shared" si="20"/>
        <v/>
      </c>
    </row>
    <row r="444" spans="1:11" x14ac:dyDescent="0.3">
      <c r="A444" s="196">
        <v>2021</v>
      </c>
      <c r="B444" s="197" t="s">
        <v>8</v>
      </c>
      <c r="C444" s="198" t="s">
        <v>118</v>
      </c>
      <c r="D444" s="199" t="s">
        <v>23</v>
      </c>
      <c r="E444" s="67"/>
      <c r="G444" s="14" t="s">
        <v>8</v>
      </c>
      <c r="H444" s="14" t="s">
        <v>23</v>
      </c>
      <c r="I444" s="14" t="s">
        <v>42</v>
      </c>
      <c r="J444" s="12">
        <v>63</v>
      </c>
      <c r="K444" s="22" t="str">
        <f t="shared" si="20"/>
        <v>[{order:"63",result:"Arsenal 2-1 Tottenham",playerday:"Erik Lamela",year:"2021", category:"Premier League",prow:["Roma","CC","DL"], pcolumn: ["Arsenal","Tottenham","ARG"],ylink:"https://www.youtube.com/watch?v=UJhvsaRnSdI"}],</v>
      </c>
    </row>
    <row r="445" spans="1:11" x14ac:dyDescent="0.3">
      <c r="A445" s="200"/>
      <c r="B445" s="201" t="str">
        <f>_xlfn.CONCAT(B444," ",C444," ",D444,)</f>
        <v>Arsenal 2-1 Tottenham</v>
      </c>
      <c r="C445" s="202"/>
      <c r="D445" s="203"/>
      <c r="E445" s="67"/>
      <c r="F445" s="16" t="s">
        <v>74</v>
      </c>
      <c r="G445" s="195"/>
      <c r="H445" s="195"/>
      <c r="I445" s="195"/>
      <c r="K445" s="22" t="str">
        <f t="shared" si="20"/>
        <v/>
      </c>
    </row>
    <row r="446" spans="1:11" x14ac:dyDescent="0.3">
      <c r="A446" s="200"/>
      <c r="B446" s="201" t="s">
        <v>172</v>
      </c>
      <c r="C446" s="202"/>
      <c r="D446" s="203"/>
      <c r="E446" s="67"/>
      <c r="F446" s="16" t="s">
        <v>33</v>
      </c>
      <c r="G446" s="195"/>
      <c r="H446" s="195"/>
      <c r="I446" s="195"/>
      <c r="K446" s="22" t="str">
        <f t="shared" si="20"/>
        <v/>
      </c>
    </row>
    <row r="447" spans="1:11" x14ac:dyDescent="0.3">
      <c r="A447" s="204"/>
      <c r="B447" s="205" t="s">
        <v>1209</v>
      </c>
      <c r="C447" s="206"/>
      <c r="D447" s="207"/>
      <c r="E447" s="67"/>
      <c r="F447" s="16" t="s">
        <v>47</v>
      </c>
      <c r="G447" s="195"/>
      <c r="H447" s="195"/>
      <c r="I447" s="195"/>
      <c r="K447" s="22" t="str">
        <f>IF(A447&gt;0,"[{"&amp;"order:"&amp;CHAR(34)&amp;J447&amp;CHAR(34)&amp;",result:"&amp;CHAR(34)&amp;B448&amp;CHAR(34)&amp;",playerday:"&amp;CHAR(34)&amp;B462&amp;CHAR(34)&amp;",year:"&amp;CHAR(34)&amp;A447&amp;CHAR(34)&amp;", category:" &amp; CHAR(34) &amp;$A$1&amp;CHAR(34)&amp;",prow:["&amp;CHAR(34)&amp;F448&amp;CHAR(34)&amp;","&amp;CHAR(34)&amp;F449&amp;CHAR(34)&amp;","&amp;CHAR(34)&amp;F462&amp;CHAR(34)&amp;"], pcolumn: ["&amp;CHAR(34)&amp;G447&amp;CHAR(34)&amp;","&amp;CHAR(34)&amp;H447&amp;CHAR(34)&amp;","&amp;CHAR(34)&amp;I447&amp;CHAR(34)&amp;"]"&amp;",ylink:"&amp;CHAR(34)&amp;B449&amp;CHAR(34)&amp;"}"&amp;"],","")</f>
        <v/>
      </c>
    </row>
    <row r="448" spans="1:11" x14ac:dyDescent="0.3">
      <c r="A448" s="67"/>
      <c r="B448" s="32"/>
      <c r="C448" s="33"/>
      <c r="D448" s="32"/>
      <c r="E448" s="67"/>
      <c r="G448" s="67"/>
      <c r="H448" s="67"/>
      <c r="I448" s="67"/>
      <c r="K448" s="22" t="str">
        <f>IF(A448&gt;0,"[{"&amp;"order:"&amp;CHAR(34)&amp;J448&amp;CHAR(34)&amp;",result:"&amp;CHAR(34)&amp;B449&amp;CHAR(34)&amp;",playerday:"&amp;CHAR(34)&amp;B463&amp;CHAR(34)&amp;",year:"&amp;CHAR(34)&amp;A448&amp;CHAR(34)&amp;", category:" &amp; CHAR(34) &amp;$A$1&amp;CHAR(34)&amp;",prow:["&amp;CHAR(34)&amp;F449&amp;CHAR(34)&amp;","&amp;CHAR(34)&amp;F462&amp;CHAR(34)&amp;","&amp;CHAR(34)&amp;F463&amp;CHAR(34)&amp;"], pcolumn: ["&amp;CHAR(34)&amp;G448&amp;CHAR(34)&amp;","&amp;CHAR(34)&amp;H448&amp;CHAR(34)&amp;","&amp;CHAR(34)&amp;I448&amp;CHAR(34)&amp;"]"&amp;",ylink:"&amp;CHAR(34)&amp;B462&amp;CHAR(34)&amp;"}"&amp;"],","")</f>
        <v/>
      </c>
    </row>
    <row r="449" spans="1:11" x14ac:dyDescent="0.3">
      <c r="A449" s="67"/>
      <c r="B449" s="32"/>
      <c r="C449" s="33"/>
      <c r="D449" s="32"/>
      <c r="E449" s="67"/>
      <c r="G449" s="67"/>
      <c r="H449" s="67"/>
      <c r="I449" s="67"/>
      <c r="K449" s="22" t="str">
        <f>IF(A449&gt;0,"[{"&amp;"order:"&amp;CHAR(34)&amp;J449&amp;CHAR(34)&amp;",result:"&amp;CHAR(34)&amp;B462&amp;CHAR(34)&amp;",playerday:"&amp;CHAR(34)&amp;B464&amp;CHAR(34)&amp;",year:"&amp;CHAR(34)&amp;A449&amp;CHAR(34)&amp;", category:" &amp; CHAR(34) &amp;$A$1&amp;CHAR(34)&amp;",prow:["&amp;CHAR(34)&amp;F462&amp;CHAR(34)&amp;","&amp;CHAR(34)&amp;F463&amp;CHAR(34)&amp;","&amp;CHAR(34)&amp;F464&amp;CHAR(34)&amp;"], pcolumn: ["&amp;CHAR(34)&amp;G449&amp;CHAR(34)&amp;","&amp;CHAR(34)&amp;H449&amp;CHAR(34)&amp;","&amp;CHAR(34)&amp;I449&amp;CHAR(34)&amp;"]"&amp;",ylink:"&amp;CHAR(34)&amp;B463&amp;CHAR(34)&amp;"}"&amp;"],","")</f>
        <v/>
      </c>
    </row>
    <row r="450" spans="1:11" x14ac:dyDescent="0.3">
      <c r="A450" s="196">
        <v>2021</v>
      </c>
      <c r="B450" s="197" t="s">
        <v>12</v>
      </c>
      <c r="C450" s="198" t="s">
        <v>92</v>
      </c>
      <c r="D450" s="199" t="s">
        <v>440</v>
      </c>
      <c r="E450" s="67"/>
      <c r="G450" s="14" t="s">
        <v>53</v>
      </c>
      <c r="H450" s="14" t="s">
        <v>53</v>
      </c>
      <c r="I450" s="14" t="s">
        <v>53</v>
      </c>
      <c r="J450" s="12">
        <v>382</v>
      </c>
      <c r="K450" s="22" t="str">
        <f t="shared" ref="K450:K452" si="21">IF(A450&gt;0,"[{"&amp;"order:"&amp;CHAR(34)&amp;J450&amp;CHAR(34)&amp;",result:"&amp;CHAR(34)&amp;B451&amp;CHAR(34)&amp;",playerday:"&amp;CHAR(34)&amp;B453&amp;CHAR(34)&amp;",year:"&amp;CHAR(34)&amp;A450&amp;CHAR(34)&amp;", category:" &amp; CHAR(34) &amp;$A$1&amp;CHAR(34)&amp;",prow:["&amp;CHAR(34)&amp;F451&amp;CHAR(34)&amp;","&amp;CHAR(34)&amp;F452&amp;CHAR(34)&amp;","&amp;CHAR(34)&amp;F453&amp;CHAR(34)&amp;"], pcolumn: ["&amp;CHAR(34)&amp;G450&amp;CHAR(34)&amp;","&amp;CHAR(34)&amp;H450&amp;CHAR(34)&amp;","&amp;CHAR(34)&amp;I450&amp;CHAR(34)&amp;"]"&amp;",ylink:"&amp;CHAR(34)&amp;B452&amp;CHAR(34)&amp;"}"&amp;"],","")</f>
        <v>[{order:"382",result:"Leicester 4-2 Watford",playerday:"Jamie Vardy",year:"2021", category:"Premier League",prow:["Leicester","namehas_J","namehas_V"], pcolumn: ["ENG","ENG","ENG"],ylink:"https://www.youtube.com/watch?v=V6H9U_EiMPI"}],</v>
      </c>
    </row>
    <row r="451" spans="1:11" x14ac:dyDescent="0.3">
      <c r="A451" s="200"/>
      <c r="B451" s="201" t="str">
        <f>_xlfn.CONCAT(B450," ",C450," ",D450,)</f>
        <v>Leicester 4-2 Watford</v>
      </c>
      <c r="C451" s="202"/>
      <c r="D451" s="203"/>
      <c r="E451" s="67"/>
      <c r="F451" s="16" t="s">
        <v>12</v>
      </c>
      <c r="G451" s="195"/>
      <c r="H451" s="195"/>
      <c r="I451" s="195"/>
      <c r="K451" s="22" t="str">
        <f t="shared" si="21"/>
        <v/>
      </c>
    </row>
    <row r="452" spans="1:11" x14ac:dyDescent="0.3">
      <c r="A452" s="200"/>
      <c r="B452" s="201" t="s">
        <v>1410</v>
      </c>
      <c r="C452" s="202"/>
      <c r="D452" s="203"/>
      <c r="E452" s="67"/>
      <c r="F452" s="16" t="s">
        <v>1405</v>
      </c>
      <c r="G452" s="195"/>
      <c r="H452" s="195"/>
      <c r="I452" s="195"/>
      <c r="K452" s="22" t="str">
        <f t="shared" si="21"/>
        <v/>
      </c>
    </row>
    <row r="453" spans="1:11" x14ac:dyDescent="0.3">
      <c r="A453" s="204"/>
      <c r="B453" s="205" t="s">
        <v>1260</v>
      </c>
      <c r="C453" s="206"/>
      <c r="D453" s="207"/>
      <c r="E453" s="67"/>
      <c r="F453" s="16" t="s">
        <v>1358</v>
      </c>
      <c r="G453" s="195"/>
      <c r="H453" s="195"/>
      <c r="I453" s="195"/>
      <c r="K453" s="22" t="str">
        <f>IF(A453&gt;0,"[{"&amp;"order:"&amp;CHAR(34)&amp;J453&amp;CHAR(34)&amp;",result:"&amp;CHAR(34)&amp;B454&amp;CHAR(34)&amp;",playerday:"&amp;CHAR(34)&amp;B468&amp;CHAR(34)&amp;",year:"&amp;CHAR(34)&amp;A453&amp;CHAR(34)&amp;", category:" &amp; CHAR(34) &amp;$A$1&amp;CHAR(34)&amp;",prow:["&amp;CHAR(34)&amp;F454&amp;CHAR(34)&amp;","&amp;CHAR(34)&amp;F455&amp;CHAR(34)&amp;","&amp;CHAR(34)&amp;F468&amp;CHAR(34)&amp;"], pcolumn: ["&amp;CHAR(34)&amp;G453&amp;CHAR(34)&amp;","&amp;CHAR(34)&amp;H453&amp;CHAR(34)&amp;","&amp;CHAR(34)&amp;I453&amp;CHAR(34)&amp;"]"&amp;",ylink:"&amp;CHAR(34)&amp;B455&amp;CHAR(34)&amp;"}"&amp;"],","")</f>
        <v/>
      </c>
    </row>
    <row r="454" spans="1:11" x14ac:dyDescent="0.3">
      <c r="A454" s="67"/>
      <c r="B454" s="32"/>
      <c r="C454" s="33"/>
      <c r="D454" s="32"/>
      <c r="E454" s="67"/>
      <c r="G454" s="67"/>
      <c r="H454" s="67"/>
      <c r="I454" s="67"/>
      <c r="K454" s="22" t="str">
        <f>IF(A454&gt;0,"[{"&amp;"order:"&amp;CHAR(34)&amp;J454&amp;CHAR(34)&amp;",result:"&amp;CHAR(34)&amp;B455&amp;CHAR(34)&amp;",playerday:"&amp;CHAR(34)&amp;B469&amp;CHAR(34)&amp;",year:"&amp;CHAR(34)&amp;A454&amp;CHAR(34)&amp;", category:" &amp; CHAR(34) &amp;$A$1&amp;CHAR(34)&amp;",prow:["&amp;CHAR(34)&amp;F455&amp;CHAR(34)&amp;","&amp;CHAR(34)&amp;F468&amp;CHAR(34)&amp;","&amp;CHAR(34)&amp;F469&amp;CHAR(34)&amp;"], pcolumn: ["&amp;CHAR(34)&amp;G454&amp;CHAR(34)&amp;","&amp;CHAR(34)&amp;H454&amp;CHAR(34)&amp;","&amp;CHAR(34)&amp;I454&amp;CHAR(34)&amp;"]"&amp;",ylink:"&amp;CHAR(34)&amp;B468&amp;CHAR(34)&amp;"}"&amp;"],","")</f>
        <v/>
      </c>
    </row>
    <row r="455" spans="1:11" x14ac:dyDescent="0.3">
      <c r="A455" s="67"/>
      <c r="B455" s="32"/>
      <c r="C455" s="33"/>
      <c r="D455" s="32"/>
      <c r="E455" s="67"/>
      <c r="G455" s="67"/>
      <c r="H455" s="67"/>
      <c r="I455" s="67"/>
      <c r="K455" s="22" t="str">
        <f>IF(A455&gt;0,"[{"&amp;"order:"&amp;CHAR(34)&amp;J455&amp;CHAR(34)&amp;",result:"&amp;CHAR(34)&amp;B468&amp;CHAR(34)&amp;",playerday:"&amp;CHAR(34)&amp;B470&amp;CHAR(34)&amp;",year:"&amp;CHAR(34)&amp;A455&amp;CHAR(34)&amp;", category:" &amp; CHAR(34) &amp;$A$1&amp;CHAR(34)&amp;",prow:["&amp;CHAR(34)&amp;F468&amp;CHAR(34)&amp;","&amp;CHAR(34)&amp;F469&amp;CHAR(34)&amp;","&amp;CHAR(34)&amp;F470&amp;CHAR(34)&amp;"], pcolumn: ["&amp;CHAR(34)&amp;G455&amp;CHAR(34)&amp;","&amp;CHAR(34)&amp;H455&amp;CHAR(34)&amp;","&amp;CHAR(34)&amp;I455&amp;CHAR(34)&amp;"]"&amp;",ylink:"&amp;CHAR(34)&amp;B469&amp;CHAR(34)&amp;"}"&amp;"],","")</f>
        <v/>
      </c>
    </row>
    <row r="456" spans="1:11" x14ac:dyDescent="0.3">
      <c r="A456" s="67"/>
      <c r="B456" s="32"/>
      <c r="C456" s="33"/>
      <c r="D456" s="32"/>
      <c r="E456" s="67"/>
      <c r="G456" s="67"/>
      <c r="H456" s="67"/>
      <c r="I456" s="67"/>
      <c r="K456" s="22"/>
    </row>
    <row r="457" spans="1:11" x14ac:dyDescent="0.3">
      <c r="A457" s="67"/>
      <c r="B457" s="32"/>
      <c r="C457" s="33"/>
      <c r="D457" s="32"/>
      <c r="E457" s="67"/>
      <c r="G457" s="67"/>
      <c r="H457" s="67"/>
      <c r="I457" s="67"/>
      <c r="K457" s="22"/>
    </row>
    <row r="458" spans="1:11" x14ac:dyDescent="0.3">
      <c r="A458" s="67"/>
      <c r="B458" s="32"/>
      <c r="C458" s="33"/>
      <c r="D458" s="32"/>
      <c r="E458" s="67"/>
      <c r="G458" s="67"/>
      <c r="H458" s="67"/>
      <c r="I458" s="67"/>
      <c r="K458" s="22"/>
    </row>
    <row r="459" spans="1:11" x14ac:dyDescent="0.3">
      <c r="A459" s="67"/>
      <c r="B459" s="32"/>
      <c r="C459" s="33"/>
      <c r="D459" s="32"/>
      <c r="E459" s="67"/>
      <c r="G459" s="67"/>
      <c r="H459" s="67"/>
      <c r="I459" s="67"/>
      <c r="K459" s="22"/>
    </row>
    <row r="460" spans="1:11" x14ac:dyDescent="0.3">
      <c r="A460" s="67"/>
      <c r="B460" s="32"/>
      <c r="C460" s="33"/>
      <c r="D460" s="32"/>
      <c r="E460" s="67"/>
      <c r="G460" s="67"/>
      <c r="H460" s="67"/>
      <c r="I460" s="67"/>
      <c r="K460" s="22"/>
    </row>
    <row r="461" spans="1:11" x14ac:dyDescent="0.3">
      <c r="A461" s="67"/>
      <c r="B461" s="32"/>
      <c r="C461" s="33"/>
      <c r="D461" s="32"/>
      <c r="E461" s="67"/>
      <c r="G461" s="67"/>
      <c r="H461" s="67"/>
      <c r="I461" s="67"/>
      <c r="K461" s="22"/>
    </row>
    <row r="462" spans="1:11" x14ac:dyDescent="0.3">
      <c r="A462" s="67"/>
      <c r="B462" s="32"/>
      <c r="C462" s="33"/>
      <c r="D462" s="32"/>
      <c r="E462" s="67"/>
      <c r="G462" s="67"/>
      <c r="H462" s="67"/>
      <c r="I462" s="67"/>
      <c r="K462" s="22" t="str">
        <f t="shared" si="20"/>
        <v/>
      </c>
    </row>
    <row r="463" spans="1:11" x14ac:dyDescent="0.3">
      <c r="A463" s="67"/>
      <c r="B463" s="32"/>
      <c r="C463" s="33"/>
      <c r="D463" s="32"/>
      <c r="E463" s="67"/>
      <c r="G463" s="67"/>
      <c r="H463" s="67"/>
      <c r="I463" s="67"/>
      <c r="K463" s="22" t="str">
        <f t="shared" si="20"/>
        <v/>
      </c>
    </row>
    <row r="464" spans="1:11" x14ac:dyDescent="0.3">
      <c r="A464" s="67"/>
      <c r="B464" s="32"/>
      <c r="C464" s="33"/>
      <c r="D464" s="32"/>
      <c r="E464" s="67"/>
      <c r="G464" s="67"/>
      <c r="H464" s="67"/>
      <c r="I464" s="67"/>
      <c r="K464" s="22" t="str">
        <f t="shared" si="20"/>
        <v/>
      </c>
    </row>
    <row r="465" spans="1:11" s="390" customFormat="1" x14ac:dyDescent="0.3">
      <c r="A465" s="387"/>
      <c r="B465" s="388"/>
      <c r="C465" s="389"/>
      <c r="D465" s="388"/>
      <c r="E465" s="387"/>
      <c r="G465" s="387"/>
      <c r="H465" s="387"/>
      <c r="I465" s="387"/>
      <c r="J465" s="12"/>
      <c r="K465" s="22" t="str">
        <f t="shared" si="20"/>
        <v/>
      </c>
    </row>
    <row r="466" spans="1:11" x14ac:dyDescent="0.3">
      <c r="A466" s="364">
        <v>2022</v>
      </c>
      <c r="B466" s="365" t="s">
        <v>5</v>
      </c>
      <c r="C466" s="366" t="s">
        <v>120</v>
      </c>
      <c r="D466" s="367" t="s">
        <v>9</v>
      </c>
      <c r="E466" s="67"/>
      <c r="G466" s="14" t="s">
        <v>5</v>
      </c>
      <c r="H466" s="14" t="s">
        <v>9</v>
      </c>
      <c r="I466" s="31" t="s">
        <v>64</v>
      </c>
      <c r="J466" s="12">
        <v>236</v>
      </c>
      <c r="K466" s="22" t="str">
        <f t="shared" si="20"/>
        <v>[{order:"236",result:"Chelsea 2-2 Liverpool",playerday:"Mateo Kovačić",year:"2022", category:"Premier League",prow:["Man City","Inter","CC"], pcolumn: ["Chelsea","Liverpool","CRO"],ylink:"https://youtu.be/XWXisCP3p8A?si=FQieG2nABYGVc0i_&amp;t=34"}],</v>
      </c>
    </row>
    <row r="467" spans="1:11" x14ac:dyDescent="0.3">
      <c r="A467" s="368"/>
      <c r="B467" s="369" t="str">
        <f>_xlfn.CONCAT(B466," ",C466," ",D466,)</f>
        <v>Chelsea 2-2 Liverpool</v>
      </c>
      <c r="C467" s="370"/>
      <c r="D467" s="371"/>
      <c r="E467" s="67"/>
      <c r="F467" s="16" t="s">
        <v>59</v>
      </c>
      <c r="G467" s="144"/>
      <c r="H467" s="144"/>
      <c r="I467" s="144"/>
      <c r="K467" s="22" t="str">
        <f t="shared" si="20"/>
        <v/>
      </c>
    </row>
    <row r="468" spans="1:11" x14ac:dyDescent="0.3">
      <c r="A468" s="368"/>
      <c r="B468" s="369" t="s">
        <v>673</v>
      </c>
      <c r="C468" s="370"/>
      <c r="D468" s="371"/>
      <c r="E468" s="67"/>
      <c r="F468" s="16" t="s">
        <v>44</v>
      </c>
      <c r="G468" s="144"/>
      <c r="H468" s="144"/>
      <c r="I468" s="144"/>
      <c r="K468" s="22" t="str">
        <f t="shared" si="20"/>
        <v/>
      </c>
    </row>
    <row r="469" spans="1:11" x14ac:dyDescent="0.3">
      <c r="A469" s="372"/>
      <c r="B469" s="373" t="s">
        <v>1096</v>
      </c>
      <c r="C469" s="374"/>
      <c r="D469" s="375"/>
      <c r="E469" s="67"/>
      <c r="F469" s="16" t="s">
        <v>33</v>
      </c>
      <c r="G469" s="144"/>
      <c r="H469" s="144"/>
      <c r="I469" s="144"/>
      <c r="K469" s="22" t="str">
        <f t="shared" si="20"/>
        <v/>
      </c>
    </row>
    <row r="470" spans="1:11" x14ac:dyDescent="0.3">
      <c r="A470" s="67"/>
      <c r="B470" s="32"/>
      <c r="C470" s="33"/>
      <c r="D470" s="32"/>
      <c r="E470" s="67"/>
      <c r="F470" s="22"/>
      <c r="G470" s="98"/>
      <c r="H470" s="98"/>
      <c r="I470" s="98"/>
      <c r="K470" s="22" t="str">
        <f t="shared" si="20"/>
        <v/>
      </c>
    </row>
    <row r="471" spans="1:11" x14ac:dyDescent="0.3">
      <c r="K471" s="22" t="str">
        <f t="shared" si="20"/>
        <v/>
      </c>
    </row>
    <row r="472" spans="1:11" x14ac:dyDescent="0.3">
      <c r="K472" s="22" t="str">
        <f t="shared" si="20"/>
        <v/>
      </c>
    </row>
    <row r="473" spans="1:11" x14ac:dyDescent="0.3">
      <c r="K473" s="22" t="str">
        <f t="shared" si="20"/>
        <v/>
      </c>
    </row>
    <row r="474" spans="1:11" x14ac:dyDescent="0.3">
      <c r="K474" s="22" t="str">
        <f t="shared" si="20"/>
        <v/>
      </c>
    </row>
    <row r="475" spans="1:11" x14ac:dyDescent="0.3">
      <c r="K475" s="22" t="str">
        <f t="shared" si="20"/>
        <v/>
      </c>
    </row>
    <row r="476" spans="1:11" x14ac:dyDescent="0.3">
      <c r="K476" s="22" t="str">
        <f t="shared" si="20"/>
        <v/>
      </c>
    </row>
    <row r="477" spans="1:11" s="390" customFormat="1" x14ac:dyDescent="0.3">
      <c r="A477" s="394"/>
      <c r="C477" s="392"/>
      <c r="J477" s="12"/>
      <c r="K477" s="22" t="str">
        <f t="shared" si="20"/>
        <v/>
      </c>
    </row>
    <row r="478" spans="1:11" x14ac:dyDescent="0.3">
      <c r="A478" s="376">
        <v>2023</v>
      </c>
      <c r="B478" s="377" t="s">
        <v>9</v>
      </c>
      <c r="C478" s="378" t="s">
        <v>80</v>
      </c>
      <c r="D478" s="379" t="s">
        <v>21</v>
      </c>
      <c r="E478" s="67"/>
      <c r="G478" s="14" t="s">
        <v>1323</v>
      </c>
      <c r="H478" s="14" t="s">
        <v>21</v>
      </c>
      <c r="I478" s="31" t="s">
        <v>48</v>
      </c>
      <c r="J478" s="12">
        <v>456</v>
      </c>
      <c r="K478" s="22" t="str">
        <f t="shared" si="20"/>
        <v>[{order:"456",result:"Liverpool 0-0 Man Utd",playerday:"Raphaël Varane",year:"2023", category:"Premier League",prow:["FRA","WC01","DF"], pcolumn: ["es1015","Man Utd","LaLigaWin"],ylink:"https://www.youtube.com/watch?v=QtwqFynIkys"}],</v>
      </c>
    </row>
    <row r="479" spans="1:11" x14ac:dyDescent="0.3">
      <c r="A479" s="311"/>
      <c r="B479" s="43" t="str">
        <f>_xlfn.CONCAT(B478," ",C478," ",D478,)</f>
        <v>Liverpool 0-0 Man Utd</v>
      </c>
      <c r="C479" s="44"/>
      <c r="D479" s="45"/>
      <c r="E479" s="67"/>
      <c r="F479" s="16" t="s">
        <v>36</v>
      </c>
      <c r="G479" s="116"/>
      <c r="H479" s="116"/>
      <c r="I479" s="116"/>
      <c r="K479" s="22" t="str">
        <f t="shared" si="20"/>
        <v/>
      </c>
    </row>
    <row r="480" spans="1:11" x14ac:dyDescent="0.3">
      <c r="A480" s="311"/>
      <c r="B480" s="43" t="s">
        <v>1095</v>
      </c>
      <c r="C480" s="44"/>
      <c r="D480" s="45"/>
      <c r="E480" s="67"/>
      <c r="F480" s="31" t="s">
        <v>31</v>
      </c>
      <c r="G480" s="116"/>
      <c r="H480" s="116"/>
      <c r="I480" s="116"/>
      <c r="K480" s="22" t="str">
        <f t="shared" si="20"/>
        <v/>
      </c>
    </row>
    <row r="481" spans="1:11" x14ac:dyDescent="0.3">
      <c r="A481" s="312"/>
      <c r="B481" s="46" t="s">
        <v>1094</v>
      </c>
      <c r="C481" s="47"/>
      <c r="D481" s="48"/>
      <c r="E481" s="67"/>
      <c r="F481" s="31" t="s">
        <v>52</v>
      </c>
      <c r="G481" s="116"/>
      <c r="H481" s="116"/>
      <c r="I481" s="116"/>
      <c r="K481" s="22" t="str">
        <f t="shared" si="20"/>
        <v/>
      </c>
    </row>
    <row r="482" spans="1:11" x14ac:dyDescent="0.3">
      <c r="A482" s="67"/>
      <c r="F482" s="11"/>
      <c r="G482" s="11"/>
      <c r="H482" s="11"/>
      <c r="I482" s="11"/>
      <c r="K482" s="22" t="str">
        <f t="shared" si="20"/>
        <v/>
      </c>
    </row>
    <row r="483" spans="1:11" x14ac:dyDescent="0.3">
      <c r="A483" s="67"/>
      <c r="F483" s="11"/>
      <c r="G483" s="11"/>
      <c r="H483" s="11"/>
      <c r="I483" s="11"/>
      <c r="K483" s="22" t="str">
        <f t="shared" si="20"/>
        <v/>
      </c>
    </row>
    <row r="484" spans="1:11" x14ac:dyDescent="0.3">
      <c r="A484" s="376">
        <v>2023</v>
      </c>
      <c r="B484" s="377" t="s">
        <v>146</v>
      </c>
      <c r="C484" s="378" t="s">
        <v>66</v>
      </c>
      <c r="D484" s="379" t="s">
        <v>21</v>
      </c>
      <c r="E484" s="67"/>
      <c r="G484" s="14" t="s">
        <v>21</v>
      </c>
      <c r="H484" s="14" t="s">
        <v>42</v>
      </c>
      <c r="I484" s="31" t="s">
        <v>146</v>
      </c>
      <c r="J484" s="12">
        <v>54</v>
      </c>
      <c r="K484" s="22" t="str">
        <f t="shared" si="20"/>
        <v>[{order:"54",result:"Everton 0-3 Man Utd",playerday:"Alejandro Garnacho",year:"2023", category:"Premier League",prow:["startA","DL","noprem"], pcolumn: ["Man Utd","ARG","Everton"],ylink:"https://www.youtube.com/watch?v=qgmhQZzoy1s"}],</v>
      </c>
    </row>
    <row r="485" spans="1:11" x14ac:dyDescent="0.3">
      <c r="A485" s="311"/>
      <c r="B485" s="43" t="str">
        <f>_xlfn.CONCAT(B484," ",C484," ",D484,)</f>
        <v>Everton 0-3 Man Utd</v>
      </c>
      <c r="C485" s="44"/>
      <c r="D485" s="45"/>
      <c r="E485" s="67"/>
      <c r="F485" s="16" t="s">
        <v>882</v>
      </c>
      <c r="G485" s="116"/>
      <c r="H485" s="116"/>
      <c r="I485" s="116"/>
      <c r="K485" s="22" t="str">
        <f t="shared" si="20"/>
        <v/>
      </c>
    </row>
    <row r="486" spans="1:11" x14ac:dyDescent="0.3">
      <c r="A486" s="311"/>
      <c r="B486" s="43" t="s">
        <v>171</v>
      </c>
      <c r="C486" s="44"/>
      <c r="D486" s="45"/>
      <c r="E486" s="67"/>
      <c r="F486" s="16" t="s">
        <v>47</v>
      </c>
      <c r="G486" s="116"/>
      <c r="H486" s="116"/>
      <c r="I486" s="116"/>
      <c r="K486" s="22" t="str">
        <f t="shared" si="20"/>
        <v/>
      </c>
    </row>
    <row r="487" spans="1:11" x14ac:dyDescent="0.3">
      <c r="A487" s="312"/>
      <c r="B487" s="46" t="s">
        <v>1093</v>
      </c>
      <c r="C487" s="47"/>
      <c r="D487" s="48"/>
      <c r="E487" s="67"/>
      <c r="F487" s="16" t="s">
        <v>884</v>
      </c>
      <c r="G487" s="116"/>
      <c r="H487" s="116"/>
      <c r="I487" s="116"/>
      <c r="K487" s="22" t="str">
        <f t="shared" si="20"/>
        <v/>
      </c>
    </row>
    <row r="488" spans="1:11" x14ac:dyDescent="0.3">
      <c r="K488" s="22" t="str">
        <f t="shared" si="20"/>
        <v/>
      </c>
    </row>
    <row r="489" spans="1:11" x14ac:dyDescent="0.3">
      <c r="K489" s="22" t="str">
        <f t="shared" ref="K489:K511" si="22">IF(A489&gt;0,"[{"&amp;"order:"&amp;CHAR(34)&amp;J489&amp;CHAR(34)&amp;",result:"&amp;CHAR(34)&amp;B490&amp;CHAR(34)&amp;",playerday:"&amp;CHAR(34)&amp;B492&amp;CHAR(34)&amp;",year:"&amp;CHAR(34)&amp;A489&amp;CHAR(34)&amp;", category:" &amp; CHAR(34) &amp;$A$1&amp;CHAR(34)&amp;",prow:["&amp;CHAR(34)&amp;F490&amp;CHAR(34)&amp;","&amp;CHAR(34)&amp;F491&amp;CHAR(34)&amp;","&amp;CHAR(34)&amp;F492&amp;CHAR(34)&amp;"], pcolumn: ["&amp;CHAR(34)&amp;G489&amp;CHAR(34)&amp;","&amp;CHAR(34)&amp;H489&amp;CHAR(34)&amp;","&amp;CHAR(34)&amp;I489&amp;CHAR(34)&amp;"]"&amp;",ylink:"&amp;CHAR(34)&amp;B491&amp;CHAR(34)&amp;"}"&amp;"],","")</f>
        <v/>
      </c>
    </row>
    <row r="490" spans="1:11" x14ac:dyDescent="0.3">
      <c r="K490" s="22" t="str">
        <f t="shared" si="22"/>
        <v/>
      </c>
    </row>
    <row r="491" spans="1:11" s="390" customFormat="1" x14ac:dyDescent="0.3">
      <c r="A491" s="394"/>
      <c r="C491" s="392"/>
      <c r="J491" s="12"/>
      <c r="K491" s="22" t="str">
        <f t="shared" si="22"/>
        <v/>
      </c>
    </row>
    <row r="492" spans="1:11" x14ac:dyDescent="0.3">
      <c r="A492" s="296">
        <v>2024</v>
      </c>
      <c r="B492" s="297" t="s">
        <v>21</v>
      </c>
      <c r="C492" s="298" t="s">
        <v>115</v>
      </c>
      <c r="D492" s="299" t="s">
        <v>9</v>
      </c>
      <c r="E492" s="67"/>
      <c r="G492" s="31" t="s">
        <v>21</v>
      </c>
      <c r="H492" s="31" t="s">
        <v>9</v>
      </c>
      <c r="I492" s="31" t="s">
        <v>245</v>
      </c>
      <c r="J492" s="12">
        <v>91</v>
      </c>
      <c r="K492" s="22" t="str">
        <f t="shared" si="22"/>
        <v>[{order:"91",result:"Man Utd 4-3 Liverpool",playerday:"Amad Diallo",year:"2024", category:"Premier League",prow:["DL","CC","DF"], pcolumn: ["Man Utd","Liverpool","CIV"],ylink:"https://www.youtube.com/watch?v=wao8uhVnOGc"}],</v>
      </c>
    </row>
    <row r="493" spans="1:11" x14ac:dyDescent="0.3">
      <c r="A493" s="300"/>
      <c r="B493" s="301" t="str">
        <f>_xlfn.CONCAT(B492," ",C492," ",D492,)</f>
        <v>Man Utd 4-3 Liverpool</v>
      </c>
      <c r="C493" s="302"/>
      <c r="D493" s="303"/>
      <c r="E493" s="67"/>
      <c r="F493" s="16" t="s">
        <v>47</v>
      </c>
      <c r="G493" s="275"/>
      <c r="H493" s="275"/>
      <c r="I493" s="275"/>
      <c r="K493" s="22" t="str">
        <f t="shared" si="22"/>
        <v/>
      </c>
    </row>
    <row r="494" spans="1:11" x14ac:dyDescent="0.3">
      <c r="A494" s="300"/>
      <c r="B494" s="301" t="s">
        <v>304</v>
      </c>
      <c r="C494" s="302"/>
      <c r="D494" s="303"/>
      <c r="E494" s="67"/>
      <c r="F494" s="16" t="s">
        <v>33</v>
      </c>
      <c r="G494" s="275"/>
      <c r="H494" s="275"/>
      <c r="I494" s="275"/>
      <c r="K494" s="22" t="str">
        <f t="shared" si="22"/>
        <v/>
      </c>
    </row>
    <row r="495" spans="1:11" x14ac:dyDescent="0.3">
      <c r="A495" s="304"/>
      <c r="B495" s="305" t="s">
        <v>1082</v>
      </c>
      <c r="C495" s="306"/>
      <c r="D495" s="307"/>
      <c r="E495" s="67"/>
      <c r="F495" s="57" t="s">
        <v>52</v>
      </c>
      <c r="G495" s="275"/>
      <c r="H495" s="275"/>
      <c r="I495" s="275"/>
      <c r="K495" s="22" t="str">
        <f t="shared" si="22"/>
        <v/>
      </c>
    </row>
    <row r="496" spans="1:11" x14ac:dyDescent="0.3">
      <c r="A496" s="11"/>
      <c r="B496" s="32"/>
      <c r="C496" s="33"/>
      <c r="D496" s="32"/>
      <c r="G496" s="11"/>
      <c r="H496" s="11"/>
      <c r="I496" s="11"/>
      <c r="K496" s="22" t="str">
        <f t="shared" si="22"/>
        <v/>
      </c>
    </row>
    <row r="497" spans="1:11" x14ac:dyDescent="0.3">
      <c r="A497" s="11"/>
      <c r="B497" s="32"/>
      <c r="C497" s="33"/>
      <c r="D497" s="32"/>
      <c r="G497" s="11"/>
      <c r="H497" s="11"/>
      <c r="I497" s="11"/>
      <c r="K497" s="22" t="str">
        <f t="shared" si="22"/>
        <v/>
      </c>
    </row>
    <row r="498" spans="1:11" x14ac:dyDescent="0.3">
      <c r="A498" s="296">
        <v>2024</v>
      </c>
      <c r="B498" s="297" t="s">
        <v>5</v>
      </c>
      <c r="C498" s="298" t="s">
        <v>115</v>
      </c>
      <c r="D498" s="299" t="s">
        <v>21</v>
      </c>
      <c r="E498" s="67"/>
      <c r="G498" s="31" t="s">
        <v>53</v>
      </c>
      <c r="H498" s="31" t="s">
        <v>1091</v>
      </c>
      <c r="I498" s="31" t="s">
        <v>32</v>
      </c>
      <c r="J498" s="12">
        <v>275</v>
      </c>
      <c r="K498" s="22" t="str">
        <f t="shared" si="22"/>
        <v>[{order:"275",result:"Chelsea 4-3 Man Utd",playerday:"Cole Palmer",year:"2024", category:"Premier League",prow:["Chelsea","Man Utd","CC"], pcolumn: ["ENG","startC","Premier"],ylink:"https://www.youtube.com/watch?v=M9bNt4V-M7o"}],</v>
      </c>
    </row>
    <row r="499" spans="1:11" x14ac:dyDescent="0.3">
      <c r="A499" s="300"/>
      <c r="B499" s="301" t="str">
        <f>_xlfn.CONCAT(B498," ",C498," ",D498,)</f>
        <v>Chelsea 4-3 Man Utd</v>
      </c>
      <c r="C499" s="302"/>
      <c r="D499" s="303"/>
      <c r="E499" s="67"/>
      <c r="F499" s="16" t="s">
        <v>5</v>
      </c>
      <c r="G499" s="275"/>
      <c r="H499" s="275"/>
      <c r="I499" s="275"/>
      <c r="K499" s="22" t="str">
        <f t="shared" si="22"/>
        <v/>
      </c>
    </row>
    <row r="500" spans="1:11" x14ac:dyDescent="0.3">
      <c r="A500" s="300"/>
      <c r="B500" s="301" t="s">
        <v>1230</v>
      </c>
      <c r="C500" s="302"/>
      <c r="D500" s="303"/>
      <c r="E500" s="67"/>
      <c r="F500" s="16" t="s">
        <v>21</v>
      </c>
      <c r="G500" s="275"/>
      <c r="H500" s="275"/>
      <c r="I500" s="275"/>
      <c r="K500" s="22" t="str">
        <f t="shared" si="22"/>
        <v/>
      </c>
    </row>
    <row r="501" spans="1:11" x14ac:dyDescent="0.3">
      <c r="A501" s="304"/>
      <c r="B501" s="305" t="s">
        <v>1231</v>
      </c>
      <c r="C501" s="306"/>
      <c r="D501" s="307"/>
      <c r="E501" s="67"/>
      <c r="F501" s="57" t="s">
        <v>33</v>
      </c>
      <c r="G501" s="275"/>
      <c r="H501" s="275"/>
      <c r="I501" s="275"/>
      <c r="K501" s="22" t="str">
        <f t="shared" si="22"/>
        <v/>
      </c>
    </row>
    <row r="502" spans="1:11" x14ac:dyDescent="0.3">
      <c r="A502" s="11"/>
      <c r="B502" s="32"/>
      <c r="C502" s="33"/>
      <c r="D502" s="32"/>
      <c r="G502" s="11"/>
      <c r="H502" s="11"/>
      <c r="I502" s="11"/>
      <c r="K502" s="22" t="str">
        <f t="shared" si="22"/>
        <v/>
      </c>
    </row>
    <row r="503" spans="1:11" x14ac:dyDescent="0.3">
      <c r="A503" s="11"/>
      <c r="B503" s="32"/>
      <c r="C503" s="33"/>
      <c r="D503" s="32"/>
      <c r="G503" s="11"/>
      <c r="H503" s="11"/>
      <c r="I503" s="11"/>
      <c r="K503" s="22" t="str">
        <f t="shared" si="22"/>
        <v/>
      </c>
    </row>
    <row r="504" spans="1:11" x14ac:dyDescent="0.3">
      <c r="A504" s="296">
        <v>2024</v>
      </c>
      <c r="B504" s="297" t="s">
        <v>543</v>
      </c>
      <c r="C504" s="298" t="s">
        <v>116</v>
      </c>
      <c r="D504" s="299" t="s">
        <v>544</v>
      </c>
      <c r="E504" s="67"/>
      <c r="G504" s="31" t="s">
        <v>53</v>
      </c>
      <c r="H504" s="31" t="s">
        <v>53</v>
      </c>
      <c r="I504" s="31" t="s">
        <v>53</v>
      </c>
      <c r="J504" s="12">
        <v>542</v>
      </c>
      <c r="K504" s="22" t="str">
        <f t="shared" si="22"/>
        <v>[{order:"542",result:"Wolves 1-2 West Ham",playerday:"James Ward-Prowse",year:"2024", category:"Premier League",prow:["CC","CC","CC"], pcolumn: ["ENG","ENG","ENG"],ylink:"https://www.youtube.com/watch?v=e53fgBu1uNU"}],</v>
      </c>
    </row>
    <row r="505" spans="1:11" x14ac:dyDescent="0.3">
      <c r="A505" s="300"/>
      <c r="B505" s="301" t="str">
        <f>_xlfn.CONCAT(B504," ",C504," ",D504,)</f>
        <v>Wolves 1-2 West Ham</v>
      </c>
      <c r="C505" s="302"/>
      <c r="D505" s="303"/>
      <c r="E505" s="67"/>
      <c r="F505" s="16" t="s">
        <v>33</v>
      </c>
      <c r="G505" s="275"/>
      <c r="H505" s="275"/>
      <c r="I505" s="275"/>
      <c r="K505" s="22" t="str">
        <f t="shared" si="22"/>
        <v/>
      </c>
    </row>
    <row r="506" spans="1:11" x14ac:dyDescent="0.3">
      <c r="A506" s="300"/>
      <c r="B506" s="301" t="s">
        <v>545</v>
      </c>
      <c r="C506" s="302"/>
      <c r="D506" s="303"/>
      <c r="E506" s="67"/>
      <c r="F506" s="16" t="s">
        <v>33</v>
      </c>
      <c r="G506" s="275"/>
      <c r="H506" s="275"/>
      <c r="I506" s="275"/>
      <c r="K506" s="22" t="str">
        <f t="shared" si="22"/>
        <v/>
      </c>
    </row>
    <row r="507" spans="1:11" x14ac:dyDescent="0.3">
      <c r="A507" s="304"/>
      <c r="B507" s="305" t="s">
        <v>1232</v>
      </c>
      <c r="C507" s="306"/>
      <c r="D507" s="307"/>
      <c r="E507" s="67"/>
      <c r="F507" s="57" t="s">
        <v>33</v>
      </c>
      <c r="G507" s="275"/>
      <c r="H507" s="275"/>
      <c r="I507" s="275"/>
      <c r="K507" s="22" t="str">
        <f t="shared" si="22"/>
        <v/>
      </c>
    </row>
    <row r="508" spans="1:11" x14ac:dyDescent="0.3">
      <c r="A508" s="11"/>
      <c r="B508" s="32"/>
      <c r="C508" s="33"/>
      <c r="D508" s="32"/>
      <c r="G508" s="11"/>
      <c r="H508" s="11"/>
      <c r="I508" s="11"/>
      <c r="K508" s="22" t="str">
        <f t="shared" si="22"/>
        <v/>
      </c>
    </row>
    <row r="509" spans="1:11" x14ac:dyDescent="0.3">
      <c r="K509" s="22" t="str">
        <f t="shared" si="22"/>
        <v/>
      </c>
    </row>
    <row r="510" spans="1:11" x14ac:dyDescent="0.3">
      <c r="A510" s="296">
        <v>2024</v>
      </c>
      <c r="B510" s="297" t="s">
        <v>9</v>
      </c>
      <c r="C510" s="298" t="s">
        <v>115</v>
      </c>
      <c r="D510" s="299" t="s">
        <v>73</v>
      </c>
      <c r="E510" s="67"/>
      <c r="G510" s="31" t="s">
        <v>9</v>
      </c>
      <c r="H510" s="16" t="s">
        <v>1529</v>
      </c>
      <c r="I510" s="31" t="s">
        <v>42</v>
      </c>
      <c r="J510" s="12">
        <v>543</v>
      </c>
      <c r="K510" s="22" t="str">
        <f t="shared" si="22"/>
        <v>[{order:"543",result:"Liverpool 4-3 Fulham",playerday:"Alexis Mac Allister",year:"2024", category:"Premier League",prow:["startA","CC","Played WC 2022"], pcolumn: ["Liverpool","namehas_LL","ARG"],ylink:"https://www.youtube.com/watch?v=7RaVUabiJls"}],</v>
      </c>
    </row>
    <row r="511" spans="1:11" x14ac:dyDescent="0.3">
      <c r="A511" s="300"/>
      <c r="B511" s="301" t="str">
        <f>_xlfn.CONCAT(B510," ",C510," ",D510,)</f>
        <v>Liverpool 4-3 Fulham</v>
      </c>
      <c r="C511" s="302"/>
      <c r="D511" s="303"/>
      <c r="E511" s="67"/>
      <c r="F511" s="16" t="s">
        <v>882</v>
      </c>
      <c r="G511" s="275"/>
      <c r="H511" s="275"/>
      <c r="I511" s="275"/>
      <c r="K511" s="22" t="str">
        <f t="shared" si="22"/>
        <v/>
      </c>
    </row>
    <row r="512" spans="1:11" x14ac:dyDescent="0.3">
      <c r="A512" s="300"/>
      <c r="B512" s="301" t="s">
        <v>808</v>
      </c>
      <c r="C512" s="302"/>
      <c r="D512" s="303"/>
      <c r="E512" s="67"/>
      <c r="F512" s="16" t="s">
        <v>33</v>
      </c>
      <c r="G512" s="275"/>
      <c r="H512" s="275"/>
      <c r="I512" s="275"/>
      <c r="K512" s="22" t="str">
        <f>IF(A512&gt;0,"[{"&amp;"order:"&amp;CHAR(34)&amp;J512&amp;CHAR(34)&amp;",result:"&amp;CHAR(34)&amp;B513&amp;CHAR(34)&amp;",playerday:"&amp;CHAR(34)&amp;B516&amp;CHAR(34)&amp;",year:"&amp;CHAR(34)&amp;A512&amp;CHAR(34)&amp;", category:" &amp; CHAR(34) &amp;$A$1&amp;CHAR(34)&amp;",prow:["&amp;CHAR(34)&amp;F513&amp;CHAR(34)&amp;","&amp;CHAR(34)&amp;F514&amp;CHAR(34)&amp;","&amp;CHAR(34)&amp;F516&amp;CHAR(34)&amp;"], pcolumn: ["&amp;CHAR(34)&amp;G512&amp;CHAR(34)&amp;","&amp;CHAR(34)&amp;H512&amp;CHAR(34)&amp;","&amp;CHAR(34)&amp;I512&amp;CHAR(34)&amp;"]"&amp;",ylink:"&amp;CHAR(34)&amp;B514&amp;CHAR(34)&amp;"}"&amp;"],","")</f>
        <v/>
      </c>
    </row>
    <row r="513" spans="1:11" x14ac:dyDescent="0.3">
      <c r="A513" s="304"/>
      <c r="B513" s="305" t="s">
        <v>1239</v>
      </c>
      <c r="C513" s="306"/>
      <c r="D513" s="307"/>
      <c r="E513" s="67"/>
      <c r="F513" s="57" t="s">
        <v>41</v>
      </c>
      <c r="G513" s="275"/>
      <c r="H513" s="275"/>
      <c r="I513" s="275"/>
      <c r="K513" s="22" t="str">
        <f>IF(A513&gt;0,"[{"&amp;"order:"&amp;CHAR(34)&amp;J513&amp;CHAR(34)&amp;",result:"&amp;CHAR(34)&amp;B514&amp;CHAR(34)&amp;",playerday:"&amp;CHAR(34)&amp;B517&amp;CHAR(34)&amp;",year:"&amp;CHAR(34)&amp;A513&amp;CHAR(34)&amp;", category:" &amp; CHAR(34) &amp;$A$1&amp;CHAR(34)&amp;",prow:["&amp;CHAR(34)&amp;F514&amp;CHAR(34)&amp;","&amp;CHAR(34)&amp;F516&amp;CHAR(34)&amp;","&amp;CHAR(34)&amp;F517&amp;CHAR(34)&amp;"], pcolumn: ["&amp;CHAR(34)&amp;G513&amp;CHAR(34)&amp;","&amp;CHAR(34)&amp;H513&amp;CHAR(34)&amp;","&amp;CHAR(34)&amp;I513&amp;CHAR(34)&amp;"]"&amp;",ylink:"&amp;CHAR(34)&amp;B516&amp;CHAR(34)&amp;"}"&amp;"],","")</f>
        <v/>
      </c>
    </row>
    <row r="514" spans="1:11" x14ac:dyDescent="0.3">
      <c r="A514" s="11"/>
      <c r="B514" s="32"/>
      <c r="C514" s="33"/>
      <c r="D514" s="32"/>
      <c r="G514" s="11"/>
      <c r="H514" s="11"/>
      <c r="I514" s="11"/>
    </row>
    <row r="515" spans="1:11" x14ac:dyDescent="0.3">
      <c r="A515" s="11"/>
      <c r="B515" s="32"/>
      <c r="C515" s="33"/>
      <c r="D515" s="32"/>
      <c r="G515" s="11"/>
      <c r="H515" s="11"/>
      <c r="I515" s="11"/>
    </row>
    <row r="516" spans="1:11" x14ac:dyDescent="0.3">
      <c r="A516" s="296">
        <v>2024</v>
      </c>
      <c r="B516" s="297" t="s">
        <v>23</v>
      </c>
      <c r="C516" s="298" t="s">
        <v>115</v>
      </c>
      <c r="D516" s="299" t="s">
        <v>21</v>
      </c>
      <c r="E516" s="67"/>
      <c r="G516" s="31" t="s">
        <v>82</v>
      </c>
      <c r="H516" s="31" t="s">
        <v>23</v>
      </c>
      <c r="I516" s="31" t="s">
        <v>109</v>
      </c>
      <c r="J516" s="12">
        <v>392</v>
      </c>
      <c r="K516" s="22" t="str">
        <f t="shared" ref="K516:K519" si="23">IF(A516&gt;0,"[{"&amp;"order:"&amp;CHAR(34)&amp;J516&amp;CHAR(34)&amp;",result:"&amp;CHAR(34)&amp;B517&amp;CHAR(34)&amp;",playerday:"&amp;CHAR(34)&amp;B519&amp;CHAR(34)&amp;",year:"&amp;CHAR(34)&amp;A516&amp;CHAR(34)&amp;", category:" &amp; CHAR(34) &amp;$A$1&amp;CHAR(34)&amp;",prow:["&amp;CHAR(34)&amp;F517&amp;CHAR(34)&amp;","&amp;CHAR(34)&amp;F518&amp;CHAR(34)&amp;","&amp;CHAR(34)&amp;F519&amp;CHAR(34)&amp;"], pcolumn: ["&amp;CHAR(34)&amp;G516&amp;CHAR(34)&amp;","&amp;CHAR(34)&amp;H516&amp;CHAR(34)&amp;","&amp;CHAR(34)&amp;I516&amp;CHAR(34)&amp;"]"&amp;",ylink:"&amp;CHAR(34)&amp;B518&amp;CHAR(34)&amp;"}"&amp;"],","")</f>
        <v>[{order:"392",result:"Tottenham 4-3 Man Utd",playerday:"Son Heung-min",year:"2024", category:"Premier League",prow:["DL","CC","noprem"], pcolumn: ["KOR","Tottenham","Leverkusen"],ylink:"https://www.youtube.com/watch?v=P8zCaj-xqdQ"}],</v>
      </c>
    </row>
    <row r="517" spans="1:11" x14ac:dyDescent="0.3">
      <c r="A517" s="300"/>
      <c r="B517" s="301" t="str">
        <f>_xlfn.CONCAT(B516," ",C516," ",D516,)</f>
        <v>Tottenham 4-3 Man Utd</v>
      </c>
      <c r="C517" s="302"/>
      <c r="D517" s="303"/>
      <c r="E517" s="67"/>
      <c r="F517" s="16" t="s">
        <v>47</v>
      </c>
      <c r="G517" s="275"/>
      <c r="H517" s="275"/>
      <c r="I517" s="275"/>
      <c r="K517" s="22" t="str">
        <f t="shared" si="23"/>
        <v/>
      </c>
    </row>
    <row r="518" spans="1:11" x14ac:dyDescent="0.3">
      <c r="A518" s="300"/>
      <c r="B518" s="301" t="s">
        <v>1438</v>
      </c>
      <c r="C518" s="302"/>
      <c r="D518" s="303"/>
      <c r="E518" s="67"/>
      <c r="F518" s="16" t="s">
        <v>33</v>
      </c>
      <c r="G518" s="275"/>
      <c r="H518" s="275"/>
      <c r="I518" s="275"/>
      <c r="K518" s="22" t="str">
        <f t="shared" si="23"/>
        <v/>
      </c>
    </row>
    <row r="519" spans="1:11" x14ac:dyDescent="0.3">
      <c r="A519" s="304"/>
      <c r="B519" s="305" t="s">
        <v>1208</v>
      </c>
      <c r="C519" s="306"/>
      <c r="D519" s="307"/>
      <c r="E519" s="67"/>
      <c r="F519" s="57" t="s">
        <v>884</v>
      </c>
      <c r="G519" s="275"/>
      <c r="H519" s="275"/>
      <c r="I519" s="275"/>
      <c r="K519" s="22" t="str">
        <f t="shared" si="23"/>
        <v/>
      </c>
    </row>
    <row r="520" spans="1:11" x14ac:dyDescent="0.3">
      <c r="A520" s="11"/>
      <c r="B520" s="32"/>
      <c r="C520" s="33"/>
      <c r="D520" s="32"/>
      <c r="G520" s="11"/>
      <c r="H520" s="11"/>
      <c r="I520" s="11"/>
    </row>
    <row r="521" spans="1:11" x14ac:dyDescent="0.3">
      <c r="K521" s="22"/>
    </row>
    <row r="522" spans="1:11" x14ac:dyDescent="0.3">
      <c r="A522" s="694">
        <v>2025</v>
      </c>
      <c r="B522" s="695" t="s">
        <v>21</v>
      </c>
      <c r="C522" s="696" t="s">
        <v>122</v>
      </c>
      <c r="D522" s="697" t="s">
        <v>679</v>
      </c>
      <c r="E522" s="67"/>
      <c r="G522" s="31" t="s">
        <v>21</v>
      </c>
      <c r="H522" s="31" t="s">
        <v>245</v>
      </c>
      <c r="I522" s="31" t="s">
        <v>1529</v>
      </c>
      <c r="J522" s="12">
        <v>470</v>
      </c>
      <c r="K522" s="22" t="str">
        <f t="shared" ref="K522:K525" si="24">IF(A522&gt;0,"[{"&amp;"order:"&amp;CHAR(34)&amp;J522&amp;CHAR(34)&amp;",result:"&amp;CHAR(34)&amp;B523&amp;CHAR(34)&amp;",playerday:"&amp;CHAR(34)&amp;B525&amp;CHAR(34)&amp;",year:"&amp;CHAR(34)&amp;A522&amp;CHAR(34)&amp;", category:" &amp; CHAR(34) &amp;$A$1&amp;CHAR(34)&amp;",prow:["&amp;CHAR(34)&amp;F523&amp;CHAR(34)&amp;","&amp;CHAR(34)&amp;F524&amp;CHAR(34)&amp;","&amp;CHAR(34)&amp;F525&amp;CHAR(34)&amp;"], pcolumn: ["&amp;CHAR(34)&amp;G522&amp;CHAR(34)&amp;","&amp;CHAR(34)&amp;H522&amp;CHAR(34)&amp;","&amp;CHAR(34)&amp;I522&amp;CHAR(34)&amp;"]"&amp;",ylink:"&amp;CHAR(34)&amp;B524&amp;CHAR(34)&amp;"}"&amp;"],","")</f>
        <v>[{order:"470",result:"Man Utd 3-1 Southampton",playerday:"Amad Diallo",year:"2025", category:"Premier League",prow:["DL","DL","DL"], pcolumn: ["Man Utd","CIV","namehas_LL"],ylink:"https://www.youtube.com/watch?v=i3_NhCfLdUs"}],</v>
      </c>
    </row>
    <row r="523" spans="1:11" x14ac:dyDescent="0.3">
      <c r="A523" s="698"/>
      <c r="B523" s="699" t="str">
        <f>_xlfn.CONCAT(B522," ",C522," ",D522)</f>
        <v>Man Utd 3-1 Southampton</v>
      </c>
      <c r="C523" s="700"/>
      <c r="D523" s="701"/>
      <c r="E523" s="67"/>
      <c r="F523" s="16" t="s">
        <v>47</v>
      </c>
      <c r="G523" s="706"/>
      <c r="H523" s="706"/>
      <c r="I523" s="706"/>
      <c r="K523" s="22" t="str">
        <f t="shared" si="24"/>
        <v/>
      </c>
    </row>
    <row r="524" spans="1:11" x14ac:dyDescent="0.3">
      <c r="A524" s="698"/>
      <c r="B524" s="699" t="s">
        <v>1532</v>
      </c>
      <c r="C524" s="700"/>
      <c r="D524" s="701"/>
      <c r="E524" s="67"/>
      <c r="F524" s="16" t="s">
        <v>47</v>
      </c>
      <c r="G524" s="706"/>
      <c r="H524" s="706"/>
      <c r="I524" s="706"/>
      <c r="K524" s="22" t="str">
        <f t="shared" si="24"/>
        <v/>
      </c>
    </row>
    <row r="525" spans="1:11" x14ac:dyDescent="0.3">
      <c r="A525" s="702"/>
      <c r="B525" s="703" t="s">
        <v>1082</v>
      </c>
      <c r="C525" s="704"/>
      <c r="D525" s="705"/>
      <c r="E525" s="67"/>
      <c r="F525" s="57" t="s">
        <v>47</v>
      </c>
      <c r="G525" s="706"/>
      <c r="H525" s="706"/>
      <c r="I525" s="706"/>
      <c r="K525" s="22" t="str">
        <f t="shared" si="24"/>
        <v/>
      </c>
    </row>
    <row r="526" spans="1:11" x14ac:dyDescent="0.3">
      <c r="A526" s="11"/>
      <c r="C526" s="33"/>
      <c r="D526" s="32"/>
      <c r="E526" s="67"/>
      <c r="G526" s="11"/>
      <c r="H526" s="11"/>
      <c r="I526" s="11"/>
    </row>
    <row r="527" spans="1:11" x14ac:dyDescent="0.3">
      <c r="A527" s="11"/>
      <c r="C527" s="33"/>
      <c r="D527" s="32"/>
      <c r="H527" s="11"/>
      <c r="I527" s="11"/>
    </row>
    <row r="528" spans="1:11" x14ac:dyDescent="0.3">
      <c r="A528" s="694">
        <v>2025</v>
      </c>
      <c r="B528" s="695" t="s">
        <v>23</v>
      </c>
      <c r="C528" s="696" t="s">
        <v>83</v>
      </c>
      <c r="D528" s="697" t="s">
        <v>21</v>
      </c>
      <c r="E528" s="67"/>
      <c r="G528" s="31" t="s">
        <v>23</v>
      </c>
      <c r="H528" s="31" t="s">
        <v>23</v>
      </c>
      <c r="I528" s="31" t="s">
        <v>23</v>
      </c>
      <c r="J528" s="12">
        <v>474</v>
      </c>
      <c r="K528" s="22" t="str">
        <f t="shared" ref="K528:K531" si="25">IF(A528&gt;0,"[{"&amp;"order:"&amp;CHAR(34)&amp;J528&amp;CHAR(34)&amp;",result:"&amp;CHAR(34)&amp;B529&amp;CHAR(34)&amp;",playerday:"&amp;CHAR(34)&amp;B531&amp;CHAR(34)&amp;",year:"&amp;CHAR(34)&amp;A528&amp;CHAR(34)&amp;", category:" &amp; CHAR(34) &amp;$A$1&amp;CHAR(34)&amp;",prow:["&amp;CHAR(34)&amp;F529&amp;CHAR(34)&amp;","&amp;CHAR(34)&amp;F530&amp;CHAR(34)&amp;","&amp;CHAR(34)&amp;F531&amp;CHAR(34)&amp;"], pcolumn: ["&amp;CHAR(34)&amp;G528&amp;CHAR(34)&amp;","&amp;CHAR(34)&amp;H528&amp;CHAR(34)&amp;","&amp;CHAR(34)&amp;I528&amp;CHAR(34)&amp;"]"&amp;",ylink:"&amp;CHAR(34)&amp;B530&amp;CHAR(34)&amp;"}"&amp;"],","")</f>
        <v>[{order:"474",result:"Tottenham 1-0 Man Utd",playerday:"James Maddison",year:"2025", category:"Premier League",prow:["ENG","ENG","ENG"], pcolumn: ["Tottenham","Tottenham","Tottenham"],ylink:"https://www.youtube.com/watch?v=i3_NhCfLdUs"}],</v>
      </c>
    </row>
    <row r="529" spans="1:11" x14ac:dyDescent="0.3">
      <c r="A529" s="698"/>
      <c r="B529" s="699" t="str">
        <f>_xlfn.CONCAT(B528," ",C528," ",D528)</f>
        <v>Tottenham 1-0 Man Utd</v>
      </c>
      <c r="C529" s="700"/>
      <c r="D529" s="701"/>
      <c r="E529" s="67"/>
      <c r="F529" s="16" t="s">
        <v>53</v>
      </c>
      <c r="G529" s="706"/>
      <c r="H529" s="706"/>
      <c r="I529" s="706"/>
      <c r="K529" s="22" t="str">
        <f t="shared" si="25"/>
        <v/>
      </c>
    </row>
    <row r="530" spans="1:11" x14ac:dyDescent="0.3">
      <c r="A530" s="698"/>
      <c r="B530" s="699" t="s">
        <v>1532</v>
      </c>
      <c r="C530" s="700"/>
      <c r="D530" s="701"/>
      <c r="E530" s="67"/>
      <c r="F530" s="16" t="s">
        <v>53</v>
      </c>
      <c r="G530" s="706"/>
      <c r="H530" s="706"/>
      <c r="I530" s="706"/>
      <c r="K530" s="22" t="str">
        <f t="shared" si="25"/>
        <v/>
      </c>
    </row>
    <row r="531" spans="1:11" x14ac:dyDescent="0.3">
      <c r="A531" s="702"/>
      <c r="B531" s="703" t="s">
        <v>1597</v>
      </c>
      <c r="C531" s="704"/>
      <c r="D531" s="705"/>
      <c r="E531" s="67"/>
      <c r="F531" s="16" t="s">
        <v>53</v>
      </c>
      <c r="G531" s="706"/>
      <c r="H531" s="706"/>
      <c r="I531" s="706"/>
      <c r="K531" s="22" t="str">
        <f t="shared" si="25"/>
        <v/>
      </c>
    </row>
    <row r="532" spans="1:11" x14ac:dyDescent="0.3">
      <c r="A532" s="11"/>
      <c r="C532" s="33"/>
      <c r="D532" s="32"/>
      <c r="E532" s="67"/>
      <c r="G532" s="11"/>
      <c r="H532" s="11"/>
      <c r="I532" s="11"/>
    </row>
    <row r="533" spans="1:11" x14ac:dyDescent="0.3">
      <c r="A533" s="11"/>
      <c r="C533" s="33"/>
      <c r="D533" s="32"/>
      <c r="H533" s="11"/>
      <c r="I533" s="11"/>
    </row>
  </sheetData>
  <conditionalFormatting sqref="E25:E30">
    <cfRule type="cellIs" dxfId="33" priority="15" operator="equal">
      <formula>"NEGATIVE"</formula>
    </cfRule>
  </conditionalFormatting>
  <conditionalFormatting sqref="E39:E44">
    <cfRule type="cellIs" dxfId="32" priority="12" operator="equal">
      <formula>"NEGATIVE"</formula>
    </cfRule>
  </conditionalFormatting>
  <conditionalFormatting sqref="E62:E83">
    <cfRule type="cellIs" dxfId="31" priority="5" operator="equal">
      <formula>"NEGATIVE"</formula>
    </cfRule>
  </conditionalFormatting>
  <conditionalFormatting sqref="E343:E347">
    <cfRule type="cellIs" dxfId="30" priority="16" operator="equal">
      <formula>"NEGATIVE"</formula>
    </cfRule>
  </conditionalFormatting>
  <conditionalFormatting sqref="E349:E366">
    <cfRule type="cellIs" dxfId="29" priority="17" operator="equal">
      <formula>"NEGATIVE"</formula>
    </cfRule>
  </conditionalFormatting>
  <conditionalFormatting sqref="J3:J519">
    <cfRule type="cellIs" priority="1" stopIfTrue="1" operator="equal">
      <formula>""</formula>
    </cfRule>
    <cfRule type="cellIs" dxfId="28" priority="2" operator="greaterThan">
      <formula>$B$1</formula>
    </cfRule>
  </conditionalFormatting>
  <conditionalFormatting sqref="J521:J525 J527:J531 J533">
    <cfRule type="cellIs" priority="10" stopIfTrue="1" operator="equal">
      <formula>""</formula>
    </cfRule>
    <cfRule type="cellIs" dxfId="27" priority="11" operator="greaterThan">
      <formula>$B$1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58A6-62F0-4EC9-94E8-298BE7994263}">
  <sheetPr codeName="Sheet8">
    <tabColor theme="1" tint="4.9989318521683403E-2"/>
  </sheetPr>
  <dimension ref="A1:W818"/>
  <sheetViews>
    <sheetView showGridLines="0" topLeftCell="A750" zoomScale="85" zoomScaleNormal="85" workbookViewId="0">
      <selection activeCell="J767" sqref="J767"/>
    </sheetView>
  </sheetViews>
  <sheetFormatPr defaultRowHeight="13.8" x14ac:dyDescent="0.3"/>
  <cols>
    <col min="1" max="1" width="8.88671875" style="11"/>
    <col min="2" max="2" width="18.33203125" style="12" customWidth="1"/>
    <col min="3" max="3" width="8.88671875" style="12"/>
    <col min="4" max="4" width="17.77734375" style="12" customWidth="1"/>
    <col min="5" max="5" width="8.88671875" style="12"/>
    <col min="6" max="8" width="16.33203125" style="12" customWidth="1"/>
    <col min="9" max="9" width="20.109375" style="12" bestFit="1" customWidth="1"/>
    <col min="10" max="16384" width="8.88671875" style="12"/>
  </cols>
  <sheetData>
    <row r="1" spans="1:11" x14ac:dyDescent="0.3">
      <c r="A1" s="11" t="s">
        <v>100</v>
      </c>
      <c r="B1" s="12">
        <f>EURO!B1</f>
        <v>570</v>
      </c>
    </row>
    <row r="2" spans="1:11" x14ac:dyDescent="0.3">
      <c r="A2" s="67">
        <v>1994</v>
      </c>
      <c r="B2" s="12" t="s">
        <v>8</v>
      </c>
      <c r="C2" s="13" t="s">
        <v>83</v>
      </c>
      <c r="D2" s="12" t="s">
        <v>28</v>
      </c>
      <c r="G2" s="14" t="s">
        <v>8</v>
      </c>
      <c r="H2" s="14" t="s">
        <v>28</v>
      </c>
      <c r="I2" s="14" t="s">
        <v>53</v>
      </c>
      <c r="J2" s="12">
        <v>590</v>
      </c>
      <c r="K2" s="22" t="str">
        <f t="shared" ref="K2:K65" si="0">IF(A2&gt;0,"[{"&amp;"order:"&amp;CHAR(34)&amp;J2&amp;CHAR(34)&amp;",result:"&amp;CHAR(34)&amp;B3&amp;CHAR(34)&amp;",playerday:"&amp;CHAR(34)&amp;B5&amp;CHAR(34)&amp;",year:"&amp;CHAR(34)&amp;A2&amp;CHAR(34)&amp;", category:" &amp; CHAR(34) &amp;$A$1&amp;CHAR(34)&amp;",prow:["&amp;CHAR(34)&amp;F3&amp;CHAR(34)&amp;","&amp;CHAR(34)&amp;F4&amp;CHAR(34)&amp;","&amp;CHAR(34)&amp;F5&amp;CHAR(34)&amp;"], pcolumn: ["&amp;CHAR(34)&amp;G2&amp;CHAR(34)&amp;","&amp;CHAR(34)&amp;H2&amp;CHAR(34)&amp;","&amp;CHAR(34)&amp;I2&amp;CHAR(34)&amp;"]"&amp;",ylink:"&amp;CHAR(34)&amp;B4&amp;CHAR(34)&amp;"}"&amp;"],","")</f>
        <v>[{order:"590",result:"Arsenal 1-0 Parma",playerday:"",year:"1994", category:"Other",prow:["DF","CC","DL"], pcolumn: ["Arsenal","Parma","ENG"],ylink:"https://www.youtube.com/watch?v=Qe-WfVwu91Y"}],</v>
      </c>
    </row>
    <row r="3" spans="1:11" x14ac:dyDescent="0.3">
      <c r="A3" s="67"/>
      <c r="B3" s="12" t="str">
        <f>_xlfn.CONCAT(B2," ",C2," ",D2,)</f>
        <v>Arsenal 1-0 Parma</v>
      </c>
      <c r="C3" s="13"/>
      <c r="F3" s="16" t="s">
        <v>52</v>
      </c>
      <c r="G3" s="106"/>
      <c r="H3" s="106"/>
      <c r="I3" s="106"/>
      <c r="K3" s="22" t="str">
        <f t="shared" si="0"/>
        <v/>
      </c>
    </row>
    <row r="4" spans="1:11" x14ac:dyDescent="0.3">
      <c r="A4" s="67"/>
      <c r="B4" s="18" t="s">
        <v>644</v>
      </c>
      <c r="C4" s="13"/>
      <c r="F4" s="16" t="s">
        <v>33</v>
      </c>
      <c r="G4" s="106"/>
      <c r="H4" s="106"/>
      <c r="I4" s="106"/>
      <c r="K4" s="22" t="str">
        <f t="shared" si="0"/>
        <v/>
      </c>
    </row>
    <row r="5" spans="1:11" x14ac:dyDescent="0.3">
      <c r="A5" s="67"/>
      <c r="C5" s="13"/>
      <c r="F5" s="16" t="s">
        <v>47</v>
      </c>
      <c r="G5" s="106"/>
      <c r="H5" s="106"/>
      <c r="I5" s="106"/>
      <c r="K5" s="22" t="str">
        <f t="shared" si="0"/>
        <v/>
      </c>
    </row>
    <row r="6" spans="1:11" x14ac:dyDescent="0.3">
      <c r="K6" s="22" t="str">
        <f t="shared" si="0"/>
        <v/>
      </c>
    </row>
    <row r="7" spans="1:11" ht="11.4" customHeight="1" x14ac:dyDescent="0.3">
      <c r="K7" s="22" t="str">
        <f t="shared" si="0"/>
        <v/>
      </c>
    </row>
    <row r="8" spans="1:11" x14ac:dyDescent="0.3">
      <c r="K8" s="22" t="str">
        <f t="shared" si="0"/>
        <v/>
      </c>
    </row>
    <row r="9" spans="1:11" x14ac:dyDescent="0.3">
      <c r="A9" s="67">
        <v>1995</v>
      </c>
      <c r="B9" s="12" t="s">
        <v>570</v>
      </c>
      <c r="C9" s="13" t="s">
        <v>118</v>
      </c>
      <c r="D9" s="12" t="s">
        <v>8</v>
      </c>
      <c r="G9" s="14" t="s">
        <v>570</v>
      </c>
      <c r="H9" s="14" t="s">
        <v>8</v>
      </c>
      <c r="I9" s="14" t="s">
        <v>40</v>
      </c>
      <c r="J9" s="12">
        <v>581</v>
      </c>
      <c r="K9" s="22" t="str">
        <f t="shared" si="0"/>
        <v>[{order:"581",result:"Zaragoza 2-1 Arsenal",playerday:"",year:"1995", category:"Other",prow:["CC","DF","DL"], pcolumn: ["Zaragoza","Arsenal","ESP"],ylink:"https://www.youtube.com/watch?v=mstUO7k2dk0"}],</v>
      </c>
    </row>
    <row r="10" spans="1:11" x14ac:dyDescent="0.3">
      <c r="A10" s="67"/>
      <c r="B10" s="12" t="str">
        <f>_xlfn.CONCAT(B9," ",C9," ",D9,)</f>
        <v>Zaragoza 2-1 Arsenal</v>
      </c>
      <c r="C10" s="13"/>
      <c r="F10" s="16" t="s">
        <v>33</v>
      </c>
      <c r="G10" s="106"/>
      <c r="H10" s="106"/>
      <c r="I10" s="106"/>
      <c r="K10" s="22" t="str">
        <f t="shared" si="0"/>
        <v/>
      </c>
    </row>
    <row r="11" spans="1:11" x14ac:dyDescent="0.3">
      <c r="A11" s="67"/>
      <c r="B11" s="18" t="s">
        <v>569</v>
      </c>
      <c r="C11" s="13"/>
      <c r="F11" s="16" t="s">
        <v>52</v>
      </c>
      <c r="G11" s="106"/>
      <c r="H11" s="106"/>
      <c r="I11" s="106"/>
      <c r="K11" s="22" t="str">
        <f t="shared" si="0"/>
        <v/>
      </c>
    </row>
    <row r="12" spans="1:11" x14ac:dyDescent="0.3">
      <c r="A12" s="67"/>
      <c r="C12" s="13"/>
      <c r="F12" s="16" t="s">
        <v>47</v>
      </c>
      <c r="G12" s="106"/>
      <c r="H12" s="106"/>
      <c r="I12" s="106"/>
      <c r="K12" s="22" t="str">
        <f t="shared" si="0"/>
        <v/>
      </c>
    </row>
    <row r="13" spans="1:11" x14ac:dyDescent="0.3">
      <c r="K13" s="22" t="str">
        <f t="shared" si="0"/>
        <v/>
      </c>
    </row>
    <row r="14" spans="1:11" x14ac:dyDescent="0.3">
      <c r="K14" s="22" t="str">
        <f t="shared" si="0"/>
        <v/>
      </c>
    </row>
    <row r="15" spans="1:11" x14ac:dyDescent="0.3">
      <c r="K15" s="22" t="str">
        <f t="shared" si="0"/>
        <v/>
      </c>
    </row>
    <row r="16" spans="1:11" x14ac:dyDescent="0.3">
      <c r="K16" s="22" t="str">
        <f t="shared" si="0"/>
        <v/>
      </c>
    </row>
    <row r="17" spans="1:11" x14ac:dyDescent="0.3">
      <c r="A17" s="717">
        <v>1995</v>
      </c>
      <c r="B17" s="718" t="s">
        <v>657</v>
      </c>
      <c r="C17" s="719" t="s">
        <v>132</v>
      </c>
      <c r="D17" s="720" t="s">
        <v>658</v>
      </c>
      <c r="G17" s="14" t="s">
        <v>1390</v>
      </c>
      <c r="H17" s="14" t="s">
        <v>1391</v>
      </c>
      <c r="I17" s="14" t="s">
        <v>35</v>
      </c>
      <c r="J17" s="12">
        <v>546</v>
      </c>
      <c r="K17" s="22" t="str">
        <f t="shared" si="0"/>
        <v>[{order:"546",result:"Palmeiras 3-2 Gremio",playerday:"Roberto Carlos",year:"1995", category:"Other",prow:["DF","DF","DF"], pcolumn: ["namehas_R","namehas_C","BRA"],ylink:"https://www.youtube.com/watch?v=p-lW3iBijG0"}],</v>
      </c>
    </row>
    <row r="18" spans="1:11" x14ac:dyDescent="0.3">
      <c r="A18" s="708"/>
      <c r="B18" s="709" t="str">
        <f>_xlfn.CONCAT(B17," ",C17," ",D17,)</f>
        <v>Palmeiras 3-2 Gremio</v>
      </c>
      <c r="C18" s="710"/>
      <c r="D18" s="711"/>
      <c r="F18" s="16" t="s">
        <v>52</v>
      </c>
      <c r="G18" s="716"/>
      <c r="H18" s="716"/>
      <c r="I18" s="716"/>
      <c r="K18" s="22" t="str">
        <f t="shared" si="0"/>
        <v/>
      </c>
    </row>
    <row r="19" spans="1:11" x14ac:dyDescent="0.3">
      <c r="A19" s="708"/>
      <c r="B19" s="709" t="s">
        <v>659</v>
      </c>
      <c r="C19" s="710"/>
      <c r="D19" s="711"/>
      <c r="F19" s="16" t="s">
        <v>52</v>
      </c>
      <c r="G19" s="716"/>
      <c r="H19" s="716"/>
      <c r="I19" s="716"/>
      <c r="K19" s="22" t="str">
        <f t="shared" si="0"/>
        <v/>
      </c>
    </row>
    <row r="20" spans="1:11" x14ac:dyDescent="0.3">
      <c r="A20" s="712"/>
      <c r="B20" s="713" t="s">
        <v>1171</v>
      </c>
      <c r="C20" s="714"/>
      <c r="D20" s="715"/>
      <c r="F20" s="16" t="s">
        <v>52</v>
      </c>
      <c r="G20" s="716"/>
      <c r="H20" s="716"/>
      <c r="I20" s="716"/>
      <c r="K20" s="22" t="str">
        <f t="shared" si="0"/>
        <v/>
      </c>
    </row>
    <row r="21" spans="1:11" x14ac:dyDescent="0.3">
      <c r="K21" s="22" t="str">
        <f t="shared" si="0"/>
        <v/>
      </c>
    </row>
    <row r="22" spans="1:11" x14ac:dyDescent="0.3">
      <c r="K22" s="22" t="str">
        <f t="shared" si="0"/>
        <v/>
      </c>
    </row>
    <row r="23" spans="1:11" x14ac:dyDescent="0.3">
      <c r="K23" s="22" t="str">
        <f t="shared" si="0"/>
        <v/>
      </c>
    </row>
    <row r="24" spans="1:11" x14ac:dyDescent="0.3">
      <c r="K24" s="22" t="str">
        <f t="shared" si="0"/>
        <v/>
      </c>
    </row>
    <row r="25" spans="1:11" x14ac:dyDescent="0.3">
      <c r="K25" s="22" t="str">
        <f t="shared" si="0"/>
        <v/>
      </c>
    </row>
    <row r="26" spans="1:11" x14ac:dyDescent="0.3">
      <c r="K26" s="22" t="str">
        <f t="shared" si="0"/>
        <v/>
      </c>
    </row>
    <row r="27" spans="1:11" x14ac:dyDescent="0.3">
      <c r="K27" s="22" t="str">
        <f t="shared" si="0"/>
        <v/>
      </c>
    </row>
    <row r="28" spans="1:11" x14ac:dyDescent="0.3">
      <c r="K28" s="22" t="str">
        <f t="shared" si="0"/>
        <v/>
      </c>
    </row>
    <row r="29" spans="1:11" x14ac:dyDescent="0.3">
      <c r="K29" s="22" t="str">
        <f t="shared" si="0"/>
        <v/>
      </c>
    </row>
    <row r="30" spans="1:11" x14ac:dyDescent="0.3">
      <c r="A30" s="707">
        <v>1996</v>
      </c>
      <c r="B30" s="668" t="s">
        <v>302</v>
      </c>
      <c r="C30" s="669" t="s">
        <v>115</v>
      </c>
      <c r="D30" s="670" t="s">
        <v>2</v>
      </c>
      <c r="G30" s="14" t="s">
        <v>303</v>
      </c>
      <c r="H30" s="14" t="s">
        <v>8</v>
      </c>
      <c r="I30" s="14" t="s">
        <v>1481</v>
      </c>
      <c r="J30" s="12">
        <v>505</v>
      </c>
      <c r="K30" s="22" t="str">
        <f t="shared" si="0"/>
        <v>[{order:"505",result:"Nigeria 4-3 Brazil",playerday:"Nwankwo Kanu",year:"1996", category:"Other",prow:["Played WC 1998","Played WC 2002","Played WC 2010"], pcolumn: ["NGA","Arsenal","namehas_U"],ylink:"https://www.youtube.com/watch?v=UtZl_sq7kVA"}],</v>
      </c>
    </row>
    <row r="31" spans="1:11" x14ac:dyDescent="0.3">
      <c r="A31" s="273"/>
      <c r="B31" s="108" t="str">
        <f>_xlfn.CONCAT(B30," ",C30," ",D30,)</f>
        <v>Nigeria 4-3 Brazil</v>
      </c>
      <c r="C31" s="109"/>
      <c r="D31" s="672"/>
      <c r="F31" s="14" t="s">
        <v>37</v>
      </c>
      <c r="G31" s="64"/>
      <c r="H31" s="64"/>
      <c r="I31" s="64"/>
      <c r="K31" s="22" t="str">
        <f t="shared" si="0"/>
        <v/>
      </c>
    </row>
    <row r="32" spans="1:11" x14ac:dyDescent="0.3">
      <c r="A32" s="273"/>
      <c r="B32" s="108" t="s">
        <v>717</v>
      </c>
      <c r="C32" s="109"/>
      <c r="D32" s="672"/>
      <c r="F32" s="14" t="s">
        <v>45</v>
      </c>
      <c r="G32" s="64"/>
      <c r="H32" s="64"/>
      <c r="I32" s="64"/>
      <c r="K32" s="22" t="str">
        <f t="shared" si="0"/>
        <v/>
      </c>
    </row>
    <row r="33" spans="1:11" x14ac:dyDescent="0.3">
      <c r="A33" s="274"/>
      <c r="B33" s="331" t="s">
        <v>1172</v>
      </c>
      <c r="C33" s="674"/>
      <c r="D33" s="675"/>
      <c r="F33" s="16" t="s">
        <v>15</v>
      </c>
      <c r="G33" s="64"/>
      <c r="H33" s="64"/>
      <c r="I33" s="64"/>
      <c r="K33" s="22" t="str">
        <f t="shared" si="0"/>
        <v/>
      </c>
    </row>
    <row r="34" spans="1:11" x14ac:dyDescent="0.3">
      <c r="A34" s="67"/>
      <c r="C34" s="13"/>
      <c r="K34" s="22" t="str">
        <f t="shared" si="0"/>
        <v/>
      </c>
    </row>
    <row r="35" spans="1:11" x14ac:dyDescent="0.3">
      <c r="A35" s="67"/>
      <c r="C35" s="13"/>
      <c r="K35" s="22" t="str">
        <f t="shared" si="0"/>
        <v/>
      </c>
    </row>
    <row r="36" spans="1:11" s="390" customFormat="1" x14ac:dyDescent="0.3">
      <c r="A36" s="391"/>
      <c r="J36" s="12"/>
      <c r="K36" s="393" t="str">
        <f t="shared" si="0"/>
        <v/>
      </c>
    </row>
    <row r="37" spans="1:11" x14ac:dyDescent="0.3">
      <c r="A37" s="655">
        <v>1997</v>
      </c>
      <c r="B37" s="656" t="s">
        <v>98</v>
      </c>
      <c r="C37" s="657" t="s">
        <v>85</v>
      </c>
      <c r="D37" s="658" t="s">
        <v>2</v>
      </c>
      <c r="E37" s="67"/>
      <c r="G37" s="14" t="s">
        <v>35</v>
      </c>
      <c r="H37" s="14" t="s">
        <v>36</v>
      </c>
      <c r="I37" s="14" t="s">
        <v>3</v>
      </c>
      <c r="J37" s="12">
        <v>272</v>
      </c>
      <c r="K37" s="22" t="str">
        <f t="shared" si="0"/>
        <v>[{order:"272",result:"France 1-1 Brazil",playerday:"Roberto Carlos",year:"1997", category:"Other",prow:["DF","DF","DF"], pcolumn: ["BRA","FRA","Real Madrid"],ylink:"https://www.youtube.com/watch?v=crKwlbwvr88"}],</v>
      </c>
    </row>
    <row r="38" spans="1:11" x14ac:dyDescent="0.3">
      <c r="A38" s="659"/>
      <c r="B38" s="660" t="str">
        <f>_xlfn.CONCAT(B37," ",C37," ",D37,)</f>
        <v>France 1-1 Brazil</v>
      </c>
      <c r="C38" s="661"/>
      <c r="D38" s="662"/>
      <c r="E38" s="67"/>
      <c r="F38" s="107" t="s">
        <v>52</v>
      </c>
      <c r="G38" s="638"/>
      <c r="H38" s="638"/>
      <c r="I38" s="638"/>
      <c r="K38" s="22" t="str">
        <f t="shared" si="0"/>
        <v/>
      </c>
    </row>
    <row r="39" spans="1:11" x14ac:dyDescent="0.3">
      <c r="A39" s="659"/>
      <c r="B39" s="660" t="s">
        <v>556</v>
      </c>
      <c r="C39" s="661"/>
      <c r="D39" s="662"/>
      <c r="E39" s="67"/>
      <c r="F39" s="16" t="s">
        <v>52</v>
      </c>
      <c r="G39" s="638"/>
      <c r="H39" s="638"/>
      <c r="I39" s="638"/>
      <c r="K39" s="22" t="str">
        <f t="shared" si="0"/>
        <v/>
      </c>
    </row>
    <row r="40" spans="1:11" x14ac:dyDescent="0.3">
      <c r="A40" s="663"/>
      <c r="B40" s="664" t="s">
        <v>1171</v>
      </c>
      <c r="C40" s="665"/>
      <c r="D40" s="666"/>
      <c r="E40" s="67"/>
      <c r="F40" s="107" t="s">
        <v>52</v>
      </c>
      <c r="G40" s="638"/>
      <c r="H40" s="638"/>
      <c r="I40" s="638"/>
      <c r="K40" s="22" t="str">
        <f t="shared" si="0"/>
        <v/>
      </c>
    </row>
    <row r="41" spans="1:11" x14ac:dyDescent="0.3">
      <c r="A41" s="67"/>
      <c r="B41" s="32"/>
      <c r="C41" s="33"/>
      <c r="D41" s="32"/>
      <c r="E41" s="67"/>
      <c r="G41" s="11"/>
      <c r="H41" s="11"/>
      <c r="I41" s="11"/>
      <c r="K41" s="22" t="str">
        <f t="shared" si="0"/>
        <v/>
      </c>
    </row>
    <row r="42" spans="1:11" x14ac:dyDescent="0.3">
      <c r="A42" s="67"/>
      <c r="B42" s="32"/>
      <c r="C42" s="33"/>
      <c r="D42" s="32"/>
      <c r="E42" s="67"/>
      <c r="G42" s="11"/>
      <c r="H42" s="11"/>
      <c r="I42" s="11"/>
      <c r="K42" s="22" t="str">
        <f t="shared" si="0"/>
        <v/>
      </c>
    </row>
    <row r="43" spans="1:11" x14ac:dyDescent="0.3">
      <c r="A43" s="655">
        <v>1997</v>
      </c>
      <c r="B43" s="656" t="s">
        <v>24</v>
      </c>
      <c r="C43" s="657" t="s">
        <v>140</v>
      </c>
      <c r="D43" s="658" t="s">
        <v>886</v>
      </c>
      <c r="E43" s="67"/>
      <c r="G43" s="14" t="s">
        <v>887</v>
      </c>
      <c r="H43" s="14" t="s">
        <v>24</v>
      </c>
      <c r="I43" s="14" t="s">
        <v>886</v>
      </c>
      <c r="J43" s="12">
        <v>314</v>
      </c>
      <c r="K43" s="22" t="str">
        <f t="shared" si="0"/>
        <v>[{order:"314",result:"Ajax 3-0 Feyenoord",playerday:"Jari Litmanen",year:"1997", category:"Other",prow:["DL","NoCham","Liverpool"], pcolumn: ["FIN","Ajax","Feyenoord"],ylink:"https://www.youtube.com/watch?v=I-M2e5yWQ3w"}],</v>
      </c>
    </row>
    <row r="44" spans="1:11" x14ac:dyDescent="0.3">
      <c r="A44" s="659"/>
      <c r="B44" s="660" t="str">
        <f>_xlfn.CONCAT(B43," ",C43," ",D43)</f>
        <v>Ajax 3-0 Feyenoord</v>
      </c>
      <c r="C44" s="661"/>
      <c r="D44" s="662"/>
      <c r="E44" s="67"/>
      <c r="F44" s="107" t="s">
        <v>47</v>
      </c>
      <c r="G44" s="638"/>
      <c r="H44" s="638"/>
      <c r="I44" s="638"/>
      <c r="K44" s="22" t="str">
        <f t="shared" si="0"/>
        <v/>
      </c>
    </row>
    <row r="45" spans="1:11" x14ac:dyDescent="0.3">
      <c r="A45" s="659"/>
      <c r="B45" s="660" t="s">
        <v>873</v>
      </c>
      <c r="C45" s="661"/>
      <c r="D45" s="662"/>
      <c r="E45" s="67"/>
      <c r="F45" s="16" t="s">
        <v>888</v>
      </c>
      <c r="G45" s="638"/>
      <c r="H45" s="638"/>
      <c r="I45" s="638"/>
      <c r="K45" s="22" t="str">
        <f t="shared" si="0"/>
        <v/>
      </c>
    </row>
    <row r="46" spans="1:11" x14ac:dyDescent="0.3">
      <c r="A46" s="663"/>
      <c r="B46" s="664" t="s">
        <v>1153</v>
      </c>
      <c r="C46" s="665"/>
      <c r="D46" s="666"/>
      <c r="E46" s="67"/>
      <c r="F46" s="107" t="s">
        <v>9</v>
      </c>
      <c r="G46" s="638"/>
      <c r="H46" s="638"/>
      <c r="I46" s="638"/>
      <c r="K46" s="22" t="str">
        <f t="shared" si="0"/>
        <v/>
      </c>
    </row>
    <row r="47" spans="1:11" x14ac:dyDescent="0.3">
      <c r="A47" s="67"/>
      <c r="B47" s="32"/>
      <c r="C47" s="33"/>
      <c r="D47" s="32"/>
      <c r="E47" s="67"/>
      <c r="G47" s="11"/>
      <c r="H47" s="11"/>
      <c r="I47" s="11"/>
      <c r="K47" s="22" t="str">
        <f t="shared" si="0"/>
        <v/>
      </c>
    </row>
    <row r="48" spans="1:11" x14ac:dyDescent="0.3">
      <c r="A48" s="67"/>
      <c r="B48" s="32"/>
      <c r="C48" s="33"/>
      <c r="D48" s="32"/>
      <c r="E48" s="67"/>
      <c r="G48" s="11"/>
      <c r="H48" s="11"/>
      <c r="I48" s="11"/>
      <c r="K48" s="22" t="str">
        <f t="shared" si="0"/>
        <v/>
      </c>
    </row>
    <row r="49" spans="1:11" x14ac:dyDescent="0.3">
      <c r="K49" s="22" t="str">
        <f t="shared" si="0"/>
        <v/>
      </c>
    </row>
    <row r="50" spans="1:11" x14ac:dyDescent="0.3">
      <c r="K50" s="22" t="str">
        <f t="shared" si="0"/>
        <v/>
      </c>
    </row>
    <row r="51" spans="1:11" s="390" customFormat="1" x14ac:dyDescent="0.3">
      <c r="A51" s="391"/>
      <c r="J51" s="12"/>
      <c r="K51" s="393" t="str">
        <f t="shared" si="0"/>
        <v/>
      </c>
    </row>
    <row r="52" spans="1:11" x14ac:dyDescent="0.3">
      <c r="A52" s="679">
        <v>1998</v>
      </c>
      <c r="B52" s="210" t="s">
        <v>150</v>
      </c>
      <c r="C52" s="211" t="s">
        <v>118</v>
      </c>
      <c r="D52" s="212" t="s">
        <v>329</v>
      </c>
      <c r="E52" s="67"/>
      <c r="G52" s="14" t="s">
        <v>3</v>
      </c>
      <c r="H52" s="14" t="s">
        <v>35</v>
      </c>
      <c r="I52" s="14" t="s">
        <v>40</v>
      </c>
      <c r="J52" s="12">
        <v>55</v>
      </c>
      <c r="K52" s="22" t="str">
        <f t="shared" si="0"/>
        <v>[{order:"55",result:"R. Madrid 2-1 Vasco",playerday:"Raúl González Blanco",year:"1998", category:"Other",prow:["ChampionsWin","Played WC 1998","LaLigaWin"], pcolumn: ["Real Madrid","BRA","ESP"],ylink:"https://www.youtube.com/watch?v=A5YfmMxVDmg"}],</v>
      </c>
    </row>
    <row r="53" spans="1:11" x14ac:dyDescent="0.3">
      <c r="A53" s="213"/>
      <c r="B53" s="91" t="str">
        <f>_xlfn.CONCAT(B52," ",C52," ",D52,)</f>
        <v>R. Madrid 2-1 Vasco</v>
      </c>
      <c r="C53" s="92"/>
      <c r="D53" s="214"/>
      <c r="E53" s="67"/>
      <c r="F53" s="107" t="s">
        <v>34</v>
      </c>
      <c r="G53" s="170"/>
      <c r="H53" s="170"/>
      <c r="I53" s="170"/>
      <c r="K53" s="22" t="str">
        <f t="shared" si="0"/>
        <v/>
      </c>
    </row>
    <row r="54" spans="1:11" x14ac:dyDescent="0.3">
      <c r="A54" s="213"/>
      <c r="B54" s="91" t="s">
        <v>330</v>
      </c>
      <c r="C54" s="92"/>
      <c r="D54" s="214"/>
      <c r="E54" s="67"/>
      <c r="F54" s="16" t="s">
        <v>37</v>
      </c>
      <c r="G54" s="170"/>
      <c r="H54" s="170"/>
      <c r="I54" s="170"/>
      <c r="K54" s="22" t="str">
        <f t="shared" si="0"/>
        <v/>
      </c>
    </row>
    <row r="55" spans="1:11" x14ac:dyDescent="0.3">
      <c r="A55" s="215"/>
      <c r="B55" s="216" t="s">
        <v>1190</v>
      </c>
      <c r="C55" s="217"/>
      <c r="D55" s="218"/>
      <c r="E55" s="67"/>
      <c r="F55" s="107" t="s">
        <v>48</v>
      </c>
      <c r="G55" s="170"/>
      <c r="H55" s="170"/>
      <c r="I55" s="170"/>
      <c r="K55" s="22" t="str">
        <f t="shared" si="0"/>
        <v/>
      </c>
    </row>
    <row r="56" spans="1:11" x14ac:dyDescent="0.3">
      <c r="A56" s="67"/>
      <c r="B56" s="32"/>
      <c r="C56" s="33"/>
      <c r="D56" s="32"/>
      <c r="E56" s="67"/>
      <c r="G56" s="11"/>
      <c r="H56" s="11"/>
      <c r="I56" s="11"/>
      <c r="K56" s="22" t="str">
        <f t="shared" si="0"/>
        <v/>
      </c>
    </row>
    <row r="57" spans="1:11" x14ac:dyDescent="0.3">
      <c r="A57" s="67"/>
      <c r="B57" s="32"/>
      <c r="C57" s="33"/>
      <c r="D57" s="32"/>
      <c r="E57" s="67"/>
      <c r="G57" s="11"/>
      <c r="H57" s="11"/>
      <c r="I57" s="11"/>
      <c r="K57" s="22" t="str">
        <f t="shared" si="0"/>
        <v/>
      </c>
    </row>
    <row r="58" spans="1:11" x14ac:dyDescent="0.3">
      <c r="A58" s="679">
        <v>1998</v>
      </c>
      <c r="B58" s="210" t="s">
        <v>5</v>
      </c>
      <c r="C58" s="211" t="s">
        <v>83</v>
      </c>
      <c r="D58" s="212" t="s">
        <v>768</v>
      </c>
      <c r="E58" s="67"/>
      <c r="G58" s="14" t="s">
        <v>5</v>
      </c>
      <c r="H58" s="14" t="s">
        <v>768</v>
      </c>
      <c r="I58" s="14" t="s">
        <v>28</v>
      </c>
      <c r="J58" s="12">
        <v>370</v>
      </c>
      <c r="K58" s="22" t="str">
        <f t="shared" si="0"/>
        <v>[{order:"370",result:"Chelsea 1-0 Stuttgart",playerday:"Gianfranco Zola",year:"1998", category:"Other",prow:["CC","CC","CC"], pcolumn: ["Chelsea","Stuttgart","Parma"],ylink:"https://www.youtube.com/watch?v=3cMdkZ8pWv4"}],</v>
      </c>
    </row>
    <row r="59" spans="1:11" x14ac:dyDescent="0.3">
      <c r="A59" s="213"/>
      <c r="B59" s="91" t="str">
        <f>_xlfn.CONCAT(B58," ",C58," ",D58,)</f>
        <v>Chelsea 1-0 Stuttgart</v>
      </c>
      <c r="C59" s="92"/>
      <c r="D59" s="214"/>
      <c r="E59" s="67"/>
      <c r="F59" s="107" t="s">
        <v>33</v>
      </c>
      <c r="G59" s="170"/>
      <c r="H59" s="170"/>
      <c r="I59" s="170"/>
      <c r="K59" s="22" t="str">
        <f t="shared" si="0"/>
        <v/>
      </c>
    </row>
    <row r="60" spans="1:11" x14ac:dyDescent="0.3">
      <c r="A60" s="213"/>
      <c r="B60" s="91" t="s">
        <v>769</v>
      </c>
      <c r="C60" s="92"/>
      <c r="D60" s="214"/>
      <c r="E60" s="67"/>
      <c r="F60" s="16" t="s">
        <v>33</v>
      </c>
      <c r="G60" s="170"/>
      <c r="H60" s="170"/>
      <c r="I60" s="170"/>
      <c r="K60" s="22" t="str">
        <f t="shared" si="0"/>
        <v/>
      </c>
    </row>
    <row r="61" spans="1:11" x14ac:dyDescent="0.3">
      <c r="A61" s="215"/>
      <c r="B61" s="216" t="s">
        <v>1191</v>
      </c>
      <c r="C61" s="217"/>
      <c r="D61" s="218"/>
      <c r="E61" s="67"/>
      <c r="F61" s="107" t="s">
        <v>33</v>
      </c>
      <c r="G61" s="170"/>
      <c r="H61" s="170"/>
      <c r="I61" s="170"/>
      <c r="K61" s="22" t="str">
        <f t="shared" si="0"/>
        <v/>
      </c>
    </row>
    <row r="62" spans="1:11" x14ac:dyDescent="0.3">
      <c r="A62" s="67"/>
      <c r="B62" s="32"/>
      <c r="C62" s="33"/>
      <c r="D62" s="32"/>
      <c r="E62" s="67"/>
      <c r="G62" s="11"/>
      <c r="H62" s="11"/>
      <c r="I62" s="11"/>
      <c r="K62" s="22" t="str">
        <f t="shared" si="0"/>
        <v/>
      </c>
    </row>
    <row r="63" spans="1:11" x14ac:dyDescent="0.3">
      <c r="A63" s="67"/>
      <c r="B63" s="32"/>
      <c r="C63" s="33"/>
      <c r="D63" s="32"/>
      <c r="E63" s="67"/>
      <c r="G63" s="11"/>
      <c r="H63" s="11"/>
      <c r="I63" s="11"/>
      <c r="K63" s="22" t="str">
        <f t="shared" si="0"/>
        <v/>
      </c>
    </row>
    <row r="64" spans="1:11" x14ac:dyDescent="0.3">
      <c r="K64" s="22" t="str">
        <f t="shared" si="0"/>
        <v/>
      </c>
    </row>
    <row r="65" spans="1:11" x14ac:dyDescent="0.3">
      <c r="K65" s="22" t="str">
        <f t="shared" si="0"/>
        <v/>
      </c>
    </row>
    <row r="66" spans="1:11" x14ac:dyDescent="0.3">
      <c r="K66" s="22" t="str">
        <f t="shared" ref="K66:K151" si="1">IF(A66&gt;0,"[{"&amp;"order:"&amp;CHAR(34)&amp;J66&amp;CHAR(34)&amp;",result:"&amp;CHAR(34)&amp;B67&amp;CHAR(34)&amp;",playerday:"&amp;CHAR(34)&amp;B69&amp;CHAR(34)&amp;",year:"&amp;CHAR(34)&amp;A66&amp;CHAR(34)&amp;", category:" &amp; CHAR(34) &amp;$A$1&amp;CHAR(34)&amp;",prow:["&amp;CHAR(34)&amp;F67&amp;CHAR(34)&amp;","&amp;CHAR(34)&amp;F68&amp;CHAR(34)&amp;","&amp;CHAR(34)&amp;F69&amp;CHAR(34)&amp;"], pcolumn: ["&amp;CHAR(34)&amp;G66&amp;CHAR(34)&amp;","&amp;CHAR(34)&amp;H66&amp;CHAR(34)&amp;","&amp;CHAR(34)&amp;I66&amp;CHAR(34)&amp;"]"&amp;",ylink:"&amp;CHAR(34)&amp;B68&amp;CHAR(34)&amp;"}"&amp;"],","")</f>
        <v/>
      </c>
    </row>
    <row r="67" spans="1:11" x14ac:dyDescent="0.3">
      <c r="K67" s="22" t="str">
        <f t="shared" si="1"/>
        <v/>
      </c>
    </row>
    <row r="68" spans="1:11" s="390" customFormat="1" x14ac:dyDescent="0.3">
      <c r="A68" s="391"/>
      <c r="J68" s="12"/>
      <c r="K68" s="393" t="str">
        <f t="shared" si="1"/>
        <v/>
      </c>
    </row>
    <row r="69" spans="1:11" x14ac:dyDescent="0.3">
      <c r="A69" s="396">
        <v>1999</v>
      </c>
      <c r="B69" s="397" t="s">
        <v>68</v>
      </c>
      <c r="C69" s="398" t="s">
        <v>66</v>
      </c>
      <c r="D69" s="399" t="s">
        <v>20</v>
      </c>
      <c r="E69" s="67"/>
      <c r="G69" s="14" t="s">
        <v>20</v>
      </c>
      <c r="H69" s="14" t="s">
        <v>68</v>
      </c>
      <c r="I69" s="14" t="s">
        <v>70</v>
      </c>
      <c r="J69" s="12">
        <v>368</v>
      </c>
      <c r="K69" s="22" t="str">
        <f t="shared" si="1"/>
        <v>[{order:"368",result:"Atletico 0-3 Valencia",playerday:"Gaizka Mendieta",year:"1999", category:"Other",prow:["CC","ESP","Barcelona"], pcolumn: ["Valencia","Atletico","Lazio"],ylink:"https://www.youtube.com/watch?v=dKIj6MxNrHg"}],</v>
      </c>
    </row>
    <row r="70" spans="1:11" x14ac:dyDescent="0.3">
      <c r="A70" s="400"/>
      <c r="B70" s="68" t="str">
        <f>_xlfn.CONCAT(B69," ",C69," ",D69,)</f>
        <v>Atletico 0-3 Valencia</v>
      </c>
      <c r="C70" s="69"/>
      <c r="D70" s="401"/>
      <c r="E70" s="67"/>
      <c r="F70" s="16" t="s">
        <v>33</v>
      </c>
      <c r="G70" s="174"/>
      <c r="H70" s="174"/>
      <c r="I70" s="174"/>
      <c r="K70" s="22" t="str">
        <f t="shared" si="1"/>
        <v/>
      </c>
    </row>
    <row r="71" spans="1:11" x14ac:dyDescent="0.3">
      <c r="A71" s="400"/>
      <c r="B71" s="68" t="s">
        <v>578</v>
      </c>
      <c r="C71" s="69"/>
      <c r="D71" s="401"/>
      <c r="E71" s="67"/>
      <c r="F71" s="16" t="s">
        <v>40</v>
      </c>
      <c r="G71" s="174"/>
      <c r="H71" s="174"/>
      <c r="I71" s="174"/>
      <c r="K71" s="22" t="str">
        <f t="shared" si="1"/>
        <v/>
      </c>
    </row>
    <row r="72" spans="1:11" x14ac:dyDescent="0.3">
      <c r="A72" s="402"/>
      <c r="B72" s="403" t="s">
        <v>889</v>
      </c>
      <c r="C72" s="404"/>
      <c r="D72" s="405"/>
      <c r="E72" s="67"/>
      <c r="F72" s="16" t="s">
        <v>7</v>
      </c>
      <c r="G72" s="174"/>
      <c r="H72" s="174"/>
      <c r="I72" s="174"/>
      <c r="K72" s="22" t="str">
        <f t="shared" si="1"/>
        <v/>
      </c>
    </row>
    <row r="73" spans="1:11" x14ac:dyDescent="0.3">
      <c r="A73" s="67"/>
      <c r="B73" s="32"/>
      <c r="C73" s="33"/>
      <c r="D73" s="32"/>
      <c r="E73" s="67"/>
      <c r="G73" s="11"/>
      <c r="H73" s="11"/>
      <c r="I73" s="11"/>
      <c r="K73" s="22" t="str">
        <f t="shared" si="1"/>
        <v/>
      </c>
    </row>
    <row r="74" spans="1:11" x14ac:dyDescent="0.3">
      <c r="A74" s="67"/>
      <c r="B74" s="32"/>
      <c r="C74" s="33"/>
      <c r="D74" s="32"/>
      <c r="E74" s="67"/>
      <c r="G74" s="11"/>
      <c r="H74" s="11"/>
      <c r="I74" s="11"/>
      <c r="K74" s="22" t="str">
        <f t="shared" si="1"/>
        <v/>
      </c>
    </row>
    <row r="75" spans="1:11" x14ac:dyDescent="0.3">
      <c r="A75" s="396">
        <v>1999</v>
      </c>
      <c r="B75" s="397" t="s">
        <v>94</v>
      </c>
      <c r="C75" s="398" t="s">
        <v>66</v>
      </c>
      <c r="D75" s="399" t="s">
        <v>6</v>
      </c>
      <c r="E75" s="67"/>
      <c r="G75" s="14" t="s">
        <v>42</v>
      </c>
      <c r="H75" s="14" t="s">
        <v>91</v>
      </c>
      <c r="I75" s="14" t="s">
        <v>27</v>
      </c>
      <c r="J75" s="12">
        <v>260</v>
      </c>
      <c r="K75" s="22" t="str">
        <f t="shared" si="1"/>
        <v>[{order:"260",result:"Argentina 0-3 Colombia",playerday:"Martín Palermo",year:"1999", category:"Other",prow:["DL","PO","CC"], pcolumn: ["ARG","COL","Villarreal"],ylink:"https://www.youtube.com/watch?v=hIOQjYeAFpc"}],</v>
      </c>
    </row>
    <row r="76" spans="1:11" x14ac:dyDescent="0.3">
      <c r="A76" s="400"/>
      <c r="B76" s="68" t="str">
        <f>_xlfn.CONCAT(B75," ",C75," ",D75,)</f>
        <v>Argentina 0-3 Colombia</v>
      </c>
      <c r="C76" s="69"/>
      <c r="D76" s="401"/>
      <c r="E76" s="67"/>
      <c r="F76" s="16" t="s">
        <v>47</v>
      </c>
      <c r="G76" s="174"/>
      <c r="H76" s="174"/>
      <c r="I76" s="174"/>
      <c r="K76" s="22" t="str">
        <f t="shared" si="1"/>
        <v/>
      </c>
    </row>
    <row r="77" spans="1:11" x14ac:dyDescent="0.3">
      <c r="A77" s="400"/>
      <c r="B77" s="68" t="s">
        <v>413</v>
      </c>
      <c r="C77" s="69"/>
      <c r="D77" s="401"/>
      <c r="E77" s="67"/>
      <c r="F77" s="16" t="s">
        <v>38</v>
      </c>
      <c r="G77" s="174"/>
      <c r="H77" s="174"/>
      <c r="I77" s="174"/>
      <c r="K77" s="22" t="str">
        <f t="shared" si="1"/>
        <v/>
      </c>
    </row>
    <row r="78" spans="1:11" x14ac:dyDescent="0.3">
      <c r="A78" s="402"/>
      <c r="B78" s="403" t="s">
        <v>1154</v>
      </c>
      <c r="C78" s="404"/>
      <c r="D78" s="405"/>
      <c r="E78" s="67"/>
      <c r="F78" s="16" t="s">
        <v>33</v>
      </c>
      <c r="G78" s="174"/>
      <c r="H78" s="174"/>
      <c r="I78" s="174"/>
      <c r="K78" s="22" t="str">
        <f t="shared" si="1"/>
        <v/>
      </c>
    </row>
    <row r="79" spans="1:11" x14ac:dyDescent="0.3">
      <c r="A79" s="67"/>
      <c r="B79" s="32"/>
      <c r="C79" s="33"/>
      <c r="D79" s="32"/>
      <c r="E79" s="67"/>
      <c r="G79" s="11"/>
      <c r="H79" s="11"/>
      <c r="I79" s="11"/>
      <c r="K79" s="22" t="str">
        <f t="shared" si="1"/>
        <v/>
      </c>
    </row>
    <row r="80" spans="1:11" x14ac:dyDescent="0.3">
      <c r="A80" s="67"/>
      <c r="B80" s="32"/>
      <c r="C80" s="33"/>
      <c r="D80" s="32"/>
      <c r="E80" s="67"/>
      <c r="G80" s="11"/>
      <c r="H80" s="11"/>
      <c r="I80" s="11"/>
      <c r="K80" s="22" t="str">
        <f t="shared" si="1"/>
        <v/>
      </c>
    </row>
    <row r="81" spans="1:12" x14ac:dyDescent="0.3">
      <c r="A81" s="67"/>
      <c r="B81" s="67"/>
      <c r="C81" s="67"/>
      <c r="D81" s="67"/>
      <c r="E81" s="67"/>
      <c r="F81" s="67"/>
      <c r="G81" s="67"/>
      <c r="H81" s="67"/>
      <c r="I81" s="67"/>
      <c r="K81" s="22" t="str">
        <f t="shared" si="1"/>
        <v/>
      </c>
      <c r="L81" s="67"/>
    </row>
    <row r="82" spans="1:12" x14ac:dyDescent="0.3">
      <c r="A82" s="67"/>
      <c r="B82" s="67"/>
      <c r="C82" s="67"/>
      <c r="D82" s="67"/>
      <c r="E82" s="67"/>
      <c r="F82" s="67"/>
      <c r="G82" s="67"/>
      <c r="H82" s="67"/>
      <c r="I82" s="67"/>
      <c r="K82" s="22" t="str">
        <f t="shared" si="1"/>
        <v/>
      </c>
      <c r="L82" s="67"/>
    </row>
    <row r="83" spans="1:12" x14ac:dyDescent="0.3">
      <c r="A83" s="67"/>
      <c r="B83" s="67"/>
      <c r="C83" s="67"/>
      <c r="D83" s="67"/>
      <c r="E83" s="67"/>
      <c r="F83" s="67"/>
      <c r="G83" s="67"/>
      <c r="H83" s="67"/>
      <c r="I83" s="67"/>
      <c r="K83" s="22" t="str">
        <f t="shared" si="1"/>
        <v/>
      </c>
      <c r="L83" s="67"/>
    </row>
    <row r="84" spans="1:12" x14ac:dyDescent="0.3">
      <c r="A84" s="67"/>
      <c r="B84" s="67"/>
      <c r="C84" s="67"/>
      <c r="D84" s="67"/>
      <c r="E84" s="67"/>
      <c r="F84" s="67"/>
      <c r="G84" s="67"/>
      <c r="H84" s="67"/>
      <c r="I84" s="67"/>
      <c r="K84" s="22" t="str">
        <f t="shared" si="1"/>
        <v/>
      </c>
      <c r="L84" s="67"/>
    </row>
    <row r="85" spans="1:12" s="390" customFormat="1" x14ac:dyDescent="0.3">
      <c r="A85" s="387"/>
      <c r="B85" s="387"/>
      <c r="C85" s="387"/>
      <c r="D85" s="387"/>
      <c r="E85" s="387"/>
      <c r="F85" s="387"/>
      <c r="G85" s="387"/>
      <c r="H85" s="387"/>
      <c r="I85" s="387"/>
      <c r="J85" s="12"/>
      <c r="K85" s="393" t="str">
        <f t="shared" si="1"/>
        <v/>
      </c>
      <c r="L85" s="387"/>
    </row>
    <row r="86" spans="1:12" x14ac:dyDescent="0.3">
      <c r="A86" s="589">
        <v>2000</v>
      </c>
      <c r="B86" s="590" t="s">
        <v>110</v>
      </c>
      <c r="C86" s="591" t="s">
        <v>80</v>
      </c>
      <c r="D86" s="592" t="s">
        <v>8</v>
      </c>
      <c r="E86" s="67"/>
      <c r="G86" s="14" t="s">
        <v>110</v>
      </c>
      <c r="H86" s="14" t="s">
        <v>8</v>
      </c>
      <c r="I86" s="14" t="s">
        <v>57</v>
      </c>
      <c r="J86" s="12">
        <v>92</v>
      </c>
      <c r="K86" s="22" t="str">
        <f t="shared" si="1"/>
        <v>[{order:"92",result:"Galatasaray 0-0 Arsenal",playerday:"Cláudio Taffarel",year:"2000", category:"Other",prow:["PO","CC","DL"], pcolumn: ["Galatasaray","Arsenal","Played Euro 2000"],ylink:"https://www.youtube.com/watch?v=S75hTDHl7nc"}],</v>
      </c>
    </row>
    <row r="87" spans="1:12" ht="15" customHeight="1" x14ac:dyDescent="0.3">
      <c r="A87" s="593"/>
      <c r="B87" s="594" t="str">
        <f>_xlfn.CONCAT(B86," ",C86," ",D86,)</f>
        <v>Galatasaray 0-0 Arsenal</v>
      </c>
      <c r="C87" s="595"/>
      <c r="D87" s="596"/>
      <c r="E87" s="67"/>
      <c r="F87" s="16" t="s">
        <v>38</v>
      </c>
      <c r="G87" s="112"/>
      <c r="H87" s="112"/>
      <c r="I87" s="112"/>
      <c r="K87" s="22" t="str">
        <f t="shared" si="1"/>
        <v/>
      </c>
    </row>
    <row r="88" spans="1:12" x14ac:dyDescent="0.3">
      <c r="A88" s="593"/>
      <c r="B88" s="594" t="s">
        <v>263</v>
      </c>
      <c r="C88" s="595"/>
      <c r="D88" s="596"/>
      <c r="E88" s="67"/>
      <c r="F88" s="16" t="s">
        <v>33</v>
      </c>
      <c r="G88" s="112"/>
      <c r="H88" s="112"/>
      <c r="I88" s="112"/>
      <c r="K88" s="22" t="str">
        <f t="shared" si="1"/>
        <v/>
      </c>
    </row>
    <row r="89" spans="1:12" x14ac:dyDescent="0.3">
      <c r="A89" s="597"/>
      <c r="B89" s="598" t="s">
        <v>1146</v>
      </c>
      <c r="C89" s="599"/>
      <c r="D89" s="600"/>
      <c r="E89" s="67"/>
      <c r="F89" s="16" t="s">
        <v>47</v>
      </c>
      <c r="G89" s="112"/>
      <c r="H89" s="112"/>
      <c r="I89" s="112"/>
      <c r="K89" s="22" t="str">
        <f t="shared" si="1"/>
        <v/>
      </c>
    </row>
    <row r="90" spans="1:12" x14ac:dyDescent="0.3">
      <c r="A90" s="67"/>
      <c r="B90" s="32"/>
      <c r="C90" s="33"/>
      <c r="D90" s="32"/>
      <c r="E90" s="67"/>
      <c r="G90" s="11"/>
      <c r="H90" s="11"/>
      <c r="I90" s="11"/>
      <c r="K90" s="22" t="str">
        <f t="shared" si="1"/>
        <v/>
      </c>
    </row>
    <row r="91" spans="1:12" x14ac:dyDescent="0.3">
      <c r="K91" s="22" t="str">
        <f t="shared" si="1"/>
        <v/>
      </c>
    </row>
    <row r="92" spans="1:12" x14ac:dyDescent="0.3">
      <c r="K92" s="22" t="str">
        <f t="shared" si="1"/>
        <v/>
      </c>
    </row>
    <row r="93" spans="1:12" s="390" customFormat="1" x14ac:dyDescent="0.3">
      <c r="A93" s="391"/>
      <c r="J93" s="12"/>
      <c r="K93" s="393" t="str">
        <f t="shared" si="1"/>
        <v/>
      </c>
    </row>
    <row r="94" spans="1:12" x14ac:dyDescent="0.3">
      <c r="A94" s="406">
        <v>2001</v>
      </c>
      <c r="B94" s="407" t="s">
        <v>0</v>
      </c>
      <c r="C94" s="408" t="s">
        <v>120</v>
      </c>
      <c r="D94" s="409" t="s">
        <v>18</v>
      </c>
      <c r="E94" s="67"/>
      <c r="G94" s="14" t="s">
        <v>53</v>
      </c>
      <c r="H94" s="14" t="s">
        <v>121</v>
      </c>
      <c r="I94" s="14" t="s">
        <v>45</v>
      </c>
      <c r="J94" s="12">
        <v>21</v>
      </c>
      <c r="K94" s="22" t="str">
        <f t="shared" si="1"/>
        <v>[{order:"21",result:"England 2-2 Greece",playerday:"David Beckham",year:"2001", category:"Other",prow:["CC","PO","DF"], pcolumn: ["ENG","GRE","Played WC 2002"],ylink:"https://www.youtube.com/watch?v=t0GESlaVNdE"}],</v>
      </c>
    </row>
    <row r="95" spans="1:12" x14ac:dyDescent="0.3">
      <c r="A95" s="410"/>
      <c r="B95" s="53" t="str">
        <f>_xlfn.CONCAT(B94," ",C94," ",D94,)</f>
        <v>England 2-2 Greece</v>
      </c>
      <c r="C95" s="54"/>
      <c r="D95" s="411"/>
      <c r="E95" s="67"/>
      <c r="F95" s="16" t="s">
        <v>33</v>
      </c>
      <c r="G95" s="21"/>
      <c r="H95" s="21"/>
      <c r="I95" s="21"/>
      <c r="K95" s="22" t="str">
        <f t="shared" si="1"/>
        <v/>
      </c>
    </row>
    <row r="96" spans="1:12" x14ac:dyDescent="0.3">
      <c r="A96" s="410"/>
      <c r="B96" s="53" t="s">
        <v>173</v>
      </c>
      <c r="C96" s="54"/>
      <c r="D96" s="411"/>
      <c r="E96" s="67"/>
      <c r="F96" s="16" t="s">
        <v>38</v>
      </c>
      <c r="G96" s="21"/>
      <c r="H96" s="21"/>
      <c r="I96" s="21"/>
      <c r="K96" s="22" t="str">
        <f t="shared" si="1"/>
        <v/>
      </c>
    </row>
    <row r="97" spans="1:11" x14ac:dyDescent="0.3">
      <c r="A97" s="412"/>
      <c r="B97" s="413" t="s">
        <v>1147</v>
      </c>
      <c r="C97" s="414"/>
      <c r="D97" s="415"/>
      <c r="E97" s="67"/>
      <c r="F97" s="16" t="s">
        <v>52</v>
      </c>
      <c r="G97" s="21"/>
      <c r="H97" s="21"/>
      <c r="I97" s="21"/>
      <c r="K97" s="22" t="str">
        <f t="shared" si="1"/>
        <v/>
      </c>
    </row>
    <row r="98" spans="1:11" x14ac:dyDescent="0.3">
      <c r="A98" s="67"/>
      <c r="B98" s="32"/>
      <c r="C98" s="33"/>
      <c r="D98" s="32"/>
      <c r="E98" s="67"/>
      <c r="G98" s="11"/>
      <c r="H98" s="11"/>
      <c r="I98" s="11"/>
      <c r="K98" s="22" t="str">
        <f t="shared" si="1"/>
        <v/>
      </c>
    </row>
    <row r="99" spans="1:11" x14ac:dyDescent="0.3">
      <c r="A99" s="67"/>
      <c r="B99" s="32"/>
      <c r="C99" s="33"/>
      <c r="D99" s="32"/>
      <c r="E99" s="67"/>
      <c r="G99" s="11"/>
      <c r="H99" s="11"/>
      <c r="I99" s="11"/>
      <c r="K99" s="22" t="str">
        <f t="shared" si="1"/>
        <v/>
      </c>
    </row>
    <row r="100" spans="1:11" x14ac:dyDescent="0.3">
      <c r="A100" s="406">
        <v>2001</v>
      </c>
      <c r="B100" s="407" t="s">
        <v>6</v>
      </c>
      <c r="C100" s="408" t="s">
        <v>83</v>
      </c>
      <c r="D100" s="409" t="s">
        <v>119</v>
      </c>
      <c r="E100" s="67"/>
      <c r="G100" s="14" t="s">
        <v>91</v>
      </c>
      <c r="H100" s="14" t="s">
        <v>117</v>
      </c>
      <c r="I100" s="14" t="s">
        <v>56</v>
      </c>
      <c r="J100" s="12">
        <v>338</v>
      </c>
      <c r="K100" s="22" t="str">
        <f t="shared" si="1"/>
        <v>[{order:"338",result:"Colombia 1-0 Mexico",playerday:"Iván Córdoba",year:"2001", category:"Other",prow:["DF","DF","DF"], pcolumn: ["COL","MEX","SerieAWin"],ylink:"https://www.youtube.com/watch?v=q-jBKHr_pGQ"}],</v>
      </c>
    </row>
    <row r="101" spans="1:11" x14ac:dyDescent="0.3">
      <c r="A101" s="410"/>
      <c r="B101" s="53" t="str">
        <f>_xlfn.CONCAT(B100," ",C100," ",D100,)</f>
        <v>Colombia 1-0 Mexico</v>
      </c>
      <c r="C101" s="54"/>
      <c r="D101" s="411"/>
      <c r="E101" s="67"/>
      <c r="F101" s="16" t="s">
        <v>52</v>
      </c>
      <c r="G101" s="21"/>
      <c r="H101" s="21"/>
      <c r="I101" s="21"/>
      <c r="K101" s="22" t="str">
        <f t="shared" si="1"/>
        <v/>
      </c>
    </row>
    <row r="102" spans="1:11" x14ac:dyDescent="0.3">
      <c r="A102" s="410"/>
      <c r="B102" s="53" t="s">
        <v>415</v>
      </c>
      <c r="C102" s="54"/>
      <c r="D102" s="411"/>
      <c r="E102" s="67"/>
      <c r="F102" s="16" t="s">
        <v>52</v>
      </c>
      <c r="G102" s="21"/>
      <c r="H102" s="21"/>
      <c r="I102" s="21"/>
      <c r="K102" s="22" t="str">
        <f t="shared" si="1"/>
        <v/>
      </c>
    </row>
    <row r="103" spans="1:11" x14ac:dyDescent="0.3">
      <c r="A103" s="412"/>
      <c r="B103" s="413" t="s">
        <v>1148</v>
      </c>
      <c r="C103" s="414"/>
      <c r="D103" s="415"/>
      <c r="E103" s="67"/>
      <c r="F103" s="16" t="s">
        <v>52</v>
      </c>
      <c r="G103" s="21"/>
      <c r="H103" s="21"/>
      <c r="I103" s="21"/>
      <c r="K103" s="22" t="str">
        <f t="shared" si="1"/>
        <v/>
      </c>
    </row>
    <row r="104" spans="1:11" x14ac:dyDescent="0.3">
      <c r="A104" s="67"/>
      <c r="B104" s="32"/>
      <c r="C104" s="33"/>
      <c r="D104" s="32"/>
      <c r="E104" s="67"/>
      <c r="G104" s="11"/>
      <c r="H104" s="11"/>
      <c r="I104" s="11"/>
      <c r="K104" s="22" t="str">
        <f t="shared" si="1"/>
        <v/>
      </c>
    </row>
    <row r="105" spans="1:11" x14ac:dyDescent="0.3">
      <c r="A105" s="67"/>
      <c r="B105" s="32"/>
      <c r="C105" s="33"/>
      <c r="D105" s="32"/>
      <c r="E105" s="67"/>
      <c r="G105" s="11"/>
      <c r="H105" s="11"/>
      <c r="I105" s="11"/>
      <c r="K105" s="22" t="str">
        <f t="shared" si="1"/>
        <v/>
      </c>
    </row>
    <row r="106" spans="1:11" x14ac:dyDescent="0.3">
      <c r="A106" s="406">
        <v>2001</v>
      </c>
      <c r="B106" s="407" t="s">
        <v>17</v>
      </c>
      <c r="C106" s="408" t="s">
        <v>85</v>
      </c>
      <c r="D106" s="409" t="s">
        <v>418</v>
      </c>
      <c r="E106" s="67"/>
      <c r="G106" s="14" t="s">
        <v>1432</v>
      </c>
      <c r="H106" s="14" t="s">
        <v>17</v>
      </c>
      <c r="I106" s="14" t="s">
        <v>65</v>
      </c>
      <c r="J106" s="12">
        <v>467</v>
      </c>
      <c r="K106" s="22" t="str">
        <f t="shared" si="1"/>
        <v>[{order:"467",result:"Bayern 1-1 Hamburg",playerday:"Patrik Andersson",year:"2001", category:"Other",prow:["DF","DF","DF"], pcolumn: ["ge9700","Bayern","SWE"],ylink:"https://www.youtube.com/watch?v=bQsr_mZjgaA"}],</v>
      </c>
    </row>
    <row r="107" spans="1:11" x14ac:dyDescent="0.3">
      <c r="A107" s="410"/>
      <c r="B107" s="53" t="str">
        <f>_xlfn.CONCAT(B106," ",C106," ",D106,)</f>
        <v>Bayern 1-1 Hamburg</v>
      </c>
      <c r="C107" s="54"/>
      <c r="D107" s="411"/>
      <c r="E107" s="67"/>
      <c r="F107" s="16" t="s">
        <v>52</v>
      </c>
      <c r="G107" s="21"/>
      <c r="H107" s="21"/>
      <c r="I107" s="21"/>
      <c r="K107" s="22" t="str">
        <f t="shared" si="1"/>
        <v/>
      </c>
    </row>
    <row r="108" spans="1:11" x14ac:dyDescent="0.3">
      <c r="A108" s="410"/>
      <c r="B108" s="53" t="s">
        <v>421</v>
      </c>
      <c r="C108" s="54"/>
      <c r="D108" s="411"/>
      <c r="E108" s="67"/>
      <c r="F108" s="16" t="s">
        <v>52</v>
      </c>
      <c r="G108" s="21"/>
      <c r="H108" s="21"/>
      <c r="I108" s="21"/>
      <c r="K108" s="22" t="str">
        <f>IF(A108&gt;0,"[{"&amp;"order:"&amp;CHAR(34)&amp;J108&amp;CHAR(34)&amp;",result:"&amp;CHAR(34)&amp;B109&amp;CHAR(34)&amp;",playerday:"&amp;CHAR(34)&amp;B133&amp;CHAR(34)&amp;",year:"&amp;CHAR(34)&amp;A108&amp;CHAR(34)&amp;", category:" &amp; CHAR(34) &amp;$A$1&amp;CHAR(34)&amp;",prow:["&amp;CHAR(34)&amp;F109&amp;CHAR(34)&amp;","&amp;CHAR(34)&amp;F110&amp;CHAR(34)&amp;","&amp;CHAR(34)&amp;F133&amp;CHAR(34)&amp;"], pcolumn: ["&amp;CHAR(34)&amp;G108&amp;CHAR(34)&amp;","&amp;CHAR(34)&amp;H108&amp;CHAR(34)&amp;","&amp;CHAR(34)&amp;I108&amp;CHAR(34)&amp;"]"&amp;",ylink:"&amp;CHAR(34)&amp;B110&amp;CHAR(34)&amp;"}"&amp;"],","")</f>
        <v/>
      </c>
    </row>
    <row r="109" spans="1:11" x14ac:dyDescent="0.3">
      <c r="A109" s="412"/>
      <c r="B109" s="413" t="s">
        <v>1155</v>
      </c>
      <c r="C109" s="414"/>
      <c r="D109" s="415"/>
      <c r="E109" s="67"/>
      <c r="F109" s="16" t="s">
        <v>52</v>
      </c>
      <c r="G109" s="21"/>
      <c r="H109" s="21"/>
      <c r="I109" s="21"/>
      <c r="K109" s="22" t="str">
        <f>IF(A109&gt;0,"[{"&amp;"order:"&amp;CHAR(34)&amp;J109&amp;CHAR(34)&amp;",result:"&amp;CHAR(34)&amp;B110&amp;CHAR(34)&amp;",playerday:"&amp;CHAR(34)&amp;B134&amp;CHAR(34)&amp;",year:"&amp;CHAR(34)&amp;A109&amp;CHAR(34)&amp;", category:" &amp; CHAR(34) &amp;$A$1&amp;CHAR(34)&amp;",prow:["&amp;CHAR(34)&amp;F110&amp;CHAR(34)&amp;","&amp;CHAR(34)&amp;F133&amp;CHAR(34)&amp;","&amp;CHAR(34)&amp;F134&amp;CHAR(34)&amp;"], pcolumn: ["&amp;CHAR(34)&amp;G109&amp;CHAR(34)&amp;","&amp;CHAR(34)&amp;H109&amp;CHAR(34)&amp;","&amp;CHAR(34)&amp;I109&amp;CHAR(34)&amp;"]"&amp;",ylink:"&amp;CHAR(34)&amp;B133&amp;CHAR(34)&amp;"}"&amp;"],","")</f>
        <v/>
      </c>
    </row>
    <row r="110" spans="1:11" x14ac:dyDescent="0.3">
      <c r="K110" s="22" t="str">
        <f>IF(A110&gt;0,"[{"&amp;"order:"&amp;CHAR(34)&amp;J110&amp;CHAR(34)&amp;",result:"&amp;CHAR(34)&amp;B133&amp;CHAR(34)&amp;",playerday:"&amp;CHAR(34)&amp;B135&amp;CHAR(34)&amp;",year:"&amp;CHAR(34)&amp;A110&amp;CHAR(34)&amp;", category:" &amp; CHAR(34) &amp;$A$1&amp;CHAR(34)&amp;",prow:["&amp;CHAR(34)&amp;F133&amp;CHAR(34)&amp;","&amp;CHAR(34)&amp;F134&amp;CHAR(34)&amp;","&amp;CHAR(34)&amp;F135&amp;CHAR(34)&amp;"], pcolumn: ["&amp;CHAR(34)&amp;G110&amp;CHAR(34)&amp;","&amp;CHAR(34)&amp;H110&amp;CHAR(34)&amp;","&amp;CHAR(34)&amp;I110&amp;CHAR(34)&amp;"]"&amp;",ylink:"&amp;CHAR(34)&amp;B134&amp;CHAR(34)&amp;"}"&amp;"],","")</f>
        <v/>
      </c>
    </row>
    <row r="111" spans="1:11" x14ac:dyDescent="0.3">
      <c r="K111" s="22"/>
    </row>
    <row r="112" spans="1:11" x14ac:dyDescent="0.3">
      <c r="K112" s="22"/>
    </row>
    <row r="113" spans="1:21" x14ac:dyDescent="0.3">
      <c r="A113" s="67"/>
      <c r="B113" s="32"/>
      <c r="C113" s="33"/>
      <c r="D113" s="32"/>
      <c r="E113" s="67"/>
      <c r="G113" s="11"/>
      <c r="H113" s="11"/>
      <c r="I113" s="11"/>
      <c r="K113" s="22" t="str">
        <f t="shared" ref="K113:K119" si="2">IF(A113&gt;0,"[{"&amp;"order:"&amp;CHAR(34)&amp;J113&amp;CHAR(34)&amp;",result:"&amp;CHAR(34)&amp;B114&amp;CHAR(34)&amp;",playerday:"&amp;CHAR(34)&amp;B116&amp;CHAR(34)&amp;",year:"&amp;CHAR(34)&amp;A113&amp;CHAR(34)&amp;", category:" &amp; CHAR(34) &amp;$A$1&amp;CHAR(34)&amp;",prow:["&amp;CHAR(34)&amp;F114&amp;CHAR(34)&amp;","&amp;CHAR(34)&amp;F115&amp;CHAR(34)&amp;","&amp;CHAR(34)&amp;F116&amp;CHAR(34)&amp;"], pcolumn: ["&amp;CHAR(34)&amp;G113&amp;CHAR(34)&amp;","&amp;CHAR(34)&amp;H113&amp;CHAR(34)&amp;","&amp;CHAR(34)&amp;I113&amp;CHAR(34)&amp;"]"&amp;",ylink:"&amp;CHAR(34)&amp;B115&amp;CHAR(34)&amp;"}"&amp;"],","")</f>
        <v/>
      </c>
      <c r="M113" s="32"/>
      <c r="O113" s="13"/>
      <c r="R113" s="11"/>
      <c r="S113" s="11"/>
      <c r="T113" s="11"/>
      <c r="U113" s="11"/>
    </row>
    <row r="114" spans="1:21" s="390" customFormat="1" x14ac:dyDescent="0.3">
      <c r="A114" s="387"/>
      <c r="B114" s="388"/>
      <c r="C114" s="389"/>
      <c r="D114" s="388"/>
      <c r="E114" s="67"/>
      <c r="G114" s="391"/>
      <c r="H114" s="391"/>
      <c r="I114" s="391"/>
      <c r="J114" s="12"/>
      <c r="K114" s="22" t="str">
        <f t="shared" si="2"/>
        <v/>
      </c>
      <c r="M114" s="388"/>
      <c r="O114" s="392"/>
      <c r="R114" s="391"/>
      <c r="S114" s="391"/>
      <c r="T114" s="391"/>
      <c r="U114" s="391"/>
    </row>
    <row r="115" spans="1:21" x14ac:dyDescent="0.3">
      <c r="A115" s="416">
        <v>2002</v>
      </c>
      <c r="B115" s="417" t="s">
        <v>1366</v>
      </c>
      <c r="C115" s="418" t="s">
        <v>83</v>
      </c>
      <c r="D115" s="419" t="s">
        <v>1365</v>
      </c>
      <c r="E115" s="67"/>
      <c r="G115" s="14" t="s">
        <v>35</v>
      </c>
      <c r="H115" s="14" t="s">
        <v>876</v>
      </c>
      <c r="I115" s="14" t="s">
        <v>1431</v>
      </c>
      <c r="J115" s="12">
        <v>499</v>
      </c>
      <c r="K115" s="22" t="str">
        <f t="shared" si="2"/>
        <v>[{order:"499",result:"Funk Seoul 1-0 Tutto Bene",playerday:"Roberto Carlos",year:"2002", category:"Other",prow:["DF","ChampionsWin","Played WC 2002"], pcolumn: ["BRA","startR","R.Madrid_matches-100-500"],ylink:"https://www.youtube.com/watch?v=2-czHGhxjog"}],</v>
      </c>
      <c r="L115" s="22"/>
      <c r="M115" s="22"/>
      <c r="O115" s="13"/>
      <c r="R115" s="11"/>
      <c r="S115" s="11"/>
      <c r="T115" s="11"/>
      <c r="U115" s="11"/>
    </row>
    <row r="116" spans="1:21" x14ac:dyDescent="0.3">
      <c r="A116" s="420"/>
      <c r="B116" s="74" t="str">
        <f>_xlfn.CONCAT(B115," ",C115," ",D115)</f>
        <v>Funk Seoul 1-0 Tutto Bene</v>
      </c>
      <c r="C116" s="75"/>
      <c r="D116" s="421"/>
      <c r="E116" s="67"/>
      <c r="F116" s="16" t="s">
        <v>52</v>
      </c>
      <c r="G116" s="153"/>
      <c r="H116" s="153"/>
      <c r="I116" s="153"/>
      <c r="K116" s="22" t="str">
        <f t="shared" si="2"/>
        <v/>
      </c>
      <c r="L116" s="22"/>
      <c r="M116" s="22"/>
      <c r="O116" s="13"/>
      <c r="R116" s="11"/>
      <c r="S116" s="11"/>
      <c r="T116" s="11"/>
      <c r="U116" s="11"/>
    </row>
    <row r="117" spans="1:21" x14ac:dyDescent="0.3">
      <c r="A117" s="420"/>
      <c r="B117" s="74" t="s">
        <v>1367</v>
      </c>
      <c r="C117" s="75"/>
      <c r="D117" s="421"/>
      <c r="E117" s="67"/>
      <c r="F117" s="16" t="s">
        <v>34</v>
      </c>
      <c r="G117" s="153"/>
      <c r="H117" s="153"/>
      <c r="I117" s="153"/>
      <c r="K117" s="22" t="str">
        <f t="shared" si="2"/>
        <v/>
      </c>
      <c r="L117" s="12" t="str">
        <f>""</f>
        <v/>
      </c>
      <c r="M117" s="32" t="str">
        <f>""</f>
        <v/>
      </c>
      <c r="O117" s="13"/>
      <c r="R117" s="11"/>
      <c r="S117" s="11"/>
      <c r="T117" s="11"/>
      <c r="U117" s="11"/>
    </row>
    <row r="118" spans="1:21" x14ac:dyDescent="0.3">
      <c r="A118" s="422"/>
      <c r="B118" s="423" t="s">
        <v>1171</v>
      </c>
      <c r="C118" s="424"/>
      <c r="D118" s="425"/>
      <c r="E118" s="67"/>
      <c r="F118" s="16" t="s">
        <v>45</v>
      </c>
      <c r="G118" s="153"/>
      <c r="H118" s="153"/>
      <c r="I118" s="153"/>
      <c r="K118" s="22" t="str">
        <f t="shared" si="2"/>
        <v/>
      </c>
      <c r="L118" s="12" t="str">
        <f>""</f>
        <v/>
      </c>
      <c r="M118" s="32" t="str">
        <f>""</f>
        <v/>
      </c>
      <c r="O118" s="13"/>
      <c r="R118" s="11"/>
      <c r="S118" s="11"/>
      <c r="T118" s="11"/>
      <c r="U118" s="11"/>
    </row>
    <row r="119" spans="1:21" x14ac:dyDescent="0.3">
      <c r="A119" s="67"/>
      <c r="B119" s="32"/>
      <c r="C119" s="33"/>
      <c r="D119" s="32"/>
      <c r="E119" s="67"/>
      <c r="G119" s="11"/>
      <c r="H119" s="11"/>
      <c r="I119" s="11"/>
      <c r="K119" s="22" t="str">
        <f t="shared" si="2"/>
        <v/>
      </c>
      <c r="L119" s="12" t="str">
        <f>""</f>
        <v/>
      </c>
      <c r="M119" s="32"/>
      <c r="O119" s="13"/>
      <c r="R119" s="11"/>
      <c r="S119" s="11"/>
      <c r="T119" s="11"/>
      <c r="U119" s="11"/>
    </row>
    <row r="120" spans="1:21" x14ac:dyDescent="0.3">
      <c r="K120" s="22"/>
    </row>
    <row r="121" spans="1:21" x14ac:dyDescent="0.3">
      <c r="K121" s="22"/>
    </row>
    <row r="122" spans="1:21" x14ac:dyDescent="0.3">
      <c r="K122" s="22"/>
    </row>
    <row r="123" spans="1:21" x14ac:dyDescent="0.3">
      <c r="K123" s="22"/>
    </row>
    <row r="124" spans="1:21" x14ac:dyDescent="0.3">
      <c r="K124" s="22"/>
    </row>
    <row r="125" spans="1:21" x14ac:dyDescent="0.3">
      <c r="K125" s="22"/>
    </row>
    <row r="126" spans="1:21" x14ac:dyDescent="0.3">
      <c r="K126" s="22"/>
    </row>
    <row r="127" spans="1:21" x14ac:dyDescent="0.3">
      <c r="K127" s="22"/>
    </row>
    <row r="128" spans="1:21" x14ac:dyDescent="0.3">
      <c r="K128" s="22"/>
    </row>
    <row r="129" spans="1:11" x14ac:dyDescent="0.3">
      <c r="K129" s="22"/>
    </row>
    <row r="130" spans="1:11" x14ac:dyDescent="0.3">
      <c r="K130" s="22"/>
    </row>
    <row r="131" spans="1:11" x14ac:dyDescent="0.3">
      <c r="K131" s="22"/>
    </row>
    <row r="132" spans="1:11" x14ac:dyDescent="0.3">
      <c r="K132" s="22"/>
    </row>
    <row r="133" spans="1:11" x14ac:dyDescent="0.3">
      <c r="K133" s="22" t="str">
        <f t="shared" si="1"/>
        <v/>
      </c>
    </row>
    <row r="134" spans="1:11" s="390" customFormat="1" x14ac:dyDescent="0.3">
      <c r="A134" s="391"/>
      <c r="J134" s="12"/>
      <c r="K134" s="393" t="str">
        <f t="shared" si="1"/>
        <v/>
      </c>
    </row>
    <row r="135" spans="1:11" x14ac:dyDescent="0.3">
      <c r="A135" s="438">
        <v>2004</v>
      </c>
      <c r="B135" s="439" t="s">
        <v>128</v>
      </c>
      <c r="C135" s="440" t="s">
        <v>85</v>
      </c>
      <c r="D135" s="441" t="s">
        <v>2</v>
      </c>
      <c r="E135" s="67"/>
      <c r="G135" s="31" t="s">
        <v>35</v>
      </c>
      <c r="H135" s="31" t="s">
        <v>60</v>
      </c>
      <c r="I135" s="31" t="s">
        <v>45</v>
      </c>
      <c r="J135" s="12">
        <v>303</v>
      </c>
      <c r="K135" s="22" t="str">
        <f t="shared" si="1"/>
        <v>[{order:"303",result:"Germany 1-1 Brazil",playerday:"Ronaldinho",year:"2004", category:"Other",prow:["Barcelona","Real Madrid","Bayern"], pcolumn: ["BRA","GER","Played WC 2002"],ylink:"https://www.youtube.com/shorts/nPsuANsQttI"}],</v>
      </c>
    </row>
    <row r="136" spans="1:11" x14ac:dyDescent="0.3">
      <c r="A136" s="442"/>
      <c r="B136" s="443" t="str">
        <f>_xlfn.CONCAT(B135," ",C135," ",D135,)</f>
        <v>Germany 1-1 Brazil</v>
      </c>
      <c r="C136" s="444"/>
      <c r="D136" s="445"/>
      <c r="E136" s="67"/>
      <c r="F136" s="16" t="s">
        <v>7</v>
      </c>
      <c r="G136" s="24"/>
      <c r="H136" s="24"/>
      <c r="I136" s="24"/>
      <c r="K136" s="22" t="str">
        <f t="shared" si="1"/>
        <v/>
      </c>
    </row>
    <row r="137" spans="1:11" x14ac:dyDescent="0.3">
      <c r="A137" s="442"/>
      <c r="B137" s="443" t="s">
        <v>875</v>
      </c>
      <c r="C137" s="444"/>
      <c r="D137" s="445"/>
      <c r="E137" s="67"/>
      <c r="F137" s="16" t="s">
        <v>3</v>
      </c>
      <c r="G137" s="24"/>
      <c r="H137" s="24"/>
      <c r="I137" s="24"/>
      <c r="K137" s="22" t="str">
        <f t="shared" si="1"/>
        <v/>
      </c>
    </row>
    <row r="138" spans="1:11" x14ac:dyDescent="0.3">
      <c r="A138" s="446"/>
      <c r="B138" s="447" t="s">
        <v>1049</v>
      </c>
      <c r="C138" s="448"/>
      <c r="D138" s="449"/>
      <c r="E138" s="67"/>
      <c r="F138" s="16" t="s">
        <v>17</v>
      </c>
      <c r="G138" s="24"/>
      <c r="H138" s="24"/>
      <c r="I138" s="24"/>
      <c r="K138" s="22" t="str">
        <f t="shared" si="1"/>
        <v/>
      </c>
    </row>
    <row r="139" spans="1:11" x14ac:dyDescent="0.3">
      <c r="A139" s="67"/>
      <c r="B139" s="32"/>
      <c r="C139" s="33"/>
      <c r="D139" s="32"/>
      <c r="E139" s="67"/>
      <c r="G139" s="11"/>
      <c r="H139" s="11"/>
      <c r="I139" s="11"/>
      <c r="K139" s="22" t="str">
        <f t="shared" si="1"/>
        <v/>
      </c>
    </row>
    <row r="140" spans="1:11" x14ac:dyDescent="0.3">
      <c r="K140" s="22" t="str">
        <f t="shared" si="1"/>
        <v/>
      </c>
    </row>
    <row r="141" spans="1:11" x14ac:dyDescent="0.3">
      <c r="A141" s="438">
        <v>2004</v>
      </c>
      <c r="B141" s="439" t="s">
        <v>24</v>
      </c>
      <c r="C141" s="440" t="s">
        <v>688</v>
      </c>
      <c r="D141" s="441" t="s">
        <v>687</v>
      </c>
      <c r="E141" s="67"/>
      <c r="G141" s="31" t="s">
        <v>24</v>
      </c>
      <c r="H141" s="31" t="s">
        <v>65</v>
      </c>
      <c r="I141" s="31" t="s">
        <v>1442</v>
      </c>
      <c r="J141" s="12">
        <v>428</v>
      </c>
      <c r="K141" s="22" t="str">
        <f t="shared" si="1"/>
        <v>[{order:"428",result:"Ajax 6-2 NAC Breda",playerday:"Zlatan Ibrahimović",year:"2004", category:"Other",prow:["DL","DL","DL"], pcolumn: ["Ajax","SWE","nd0005"],ylink:"https://www.youtube.com/watch?v=q2WsVHbD7zg"}],</v>
      </c>
    </row>
    <row r="142" spans="1:11" x14ac:dyDescent="0.3">
      <c r="A142" s="442"/>
      <c r="B142" s="443" t="str">
        <f>_xlfn.CONCAT(B141," ",C141," ",D141,)</f>
        <v>Ajax 6-2 NAC Breda</v>
      </c>
      <c r="C142" s="444"/>
      <c r="D142" s="445"/>
      <c r="E142" s="67"/>
      <c r="F142" s="16" t="s">
        <v>47</v>
      </c>
      <c r="G142" s="24"/>
      <c r="H142" s="24"/>
      <c r="I142" s="24"/>
      <c r="K142" s="22" t="str">
        <f t="shared" si="1"/>
        <v/>
      </c>
    </row>
    <row r="143" spans="1:11" x14ac:dyDescent="0.3">
      <c r="A143" s="442"/>
      <c r="B143" s="443" t="s">
        <v>689</v>
      </c>
      <c r="C143" s="444"/>
      <c r="D143" s="445"/>
      <c r="E143" s="67"/>
      <c r="F143" s="16" t="s">
        <v>47</v>
      </c>
      <c r="G143" s="24"/>
      <c r="H143" s="24"/>
      <c r="I143" s="24"/>
      <c r="K143" s="22" t="str">
        <f t="shared" si="1"/>
        <v/>
      </c>
    </row>
    <row r="144" spans="1:11" x14ac:dyDescent="0.3">
      <c r="A144" s="446"/>
      <c r="B144" s="447" t="s">
        <v>1117</v>
      </c>
      <c r="C144" s="448"/>
      <c r="D144" s="449"/>
      <c r="E144" s="67"/>
      <c r="F144" s="16" t="s">
        <v>47</v>
      </c>
      <c r="G144" s="24"/>
      <c r="H144" s="24"/>
      <c r="I144" s="24"/>
      <c r="K144" s="22" t="str">
        <f t="shared" si="1"/>
        <v/>
      </c>
    </row>
    <row r="145" spans="1:11" x14ac:dyDescent="0.3">
      <c r="A145" s="67"/>
      <c r="B145" s="32"/>
      <c r="C145" s="33"/>
      <c r="D145" s="32"/>
      <c r="E145" s="67"/>
      <c r="G145" s="11"/>
      <c r="H145" s="11"/>
      <c r="I145" s="11"/>
      <c r="K145" s="22" t="str">
        <f t="shared" si="1"/>
        <v/>
      </c>
    </row>
    <row r="146" spans="1:11" x14ac:dyDescent="0.3">
      <c r="A146" s="67"/>
      <c r="B146" s="32"/>
      <c r="C146" s="33"/>
      <c r="D146" s="32"/>
      <c r="E146" s="67"/>
      <c r="G146" s="11"/>
      <c r="H146" s="11"/>
      <c r="I146" s="11"/>
      <c r="K146" s="22" t="str">
        <f t="shared" si="1"/>
        <v/>
      </c>
    </row>
    <row r="147" spans="1:11" x14ac:dyDescent="0.3">
      <c r="A147" s="438">
        <v>2004</v>
      </c>
      <c r="B147" s="439" t="s">
        <v>94</v>
      </c>
      <c r="C147" s="440" t="s">
        <v>120</v>
      </c>
      <c r="D147" s="441" t="s">
        <v>2</v>
      </c>
      <c r="E147" s="67"/>
      <c r="G147" s="31" t="s">
        <v>42</v>
      </c>
      <c r="H147" s="31" t="s">
        <v>35</v>
      </c>
      <c r="I147" s="31" t="s">
        <v>28</v>
      </c>
      <c r="J147" s="12">
        <v>189</v>
      </c>
      <c r="K147" s="22" t="str">
        <f t="shared" si="1"/>
        <v>[{order:"189",result:"Argentina 2-2 Brazil",playerday:"Adriano Leite",year:"2004", category:"Other",prow:["DL","SerieAWin","Inter"], pcolumn: ["ARG","BRA","Parma"],ylink:"https://www.youtube.com/watch?v=vPbYtGvZvPE"}],</v>
      </c>
    </row>
    <row r="148" spans="1:11" x14ac:dyDescent="0.3">
      <c r="A148" s="442"/>
      <c r="B148" s="443" t="str">
        <f>_xlfn.CONCAT(B147," ",C147," ",D147,)</f>
        <v>Argentina 2-2 Brazil</v>
      </c>
      <c r="C148" s="444"/>
      <c r="D148" s="445"/>
      <c r="E148" s="67"/>
      <c r="F148" s="16" t="s">
        <v>47</v>
      </c>
      <c r="G148" s="24"/>
      <c r="H148" s="24"/>
      <c r="I148" s="24"/>
      <c r="K148" s="22" t="str">
        <f t="shared" si="1"/>
        <v/>
      </c>
    </row>
    <row r="149" spans="1:11" x14ac:dyDescent="0.3">
      <c r="A149" s="442"/>
      <c r="B149" s="443" t="s">
        <v>414</v>
      </c>
      <c r="C149" s="444"/>
      <c r="D149" s="445"/>
      <c r="E149" s="67"/>
      <c r="F149" s="16" t="s">
        <v>56</v>
      </c>
      <c r="G149" s="24"/>
      <c r="H149" s="24"/>
      <c r="I149" s="24"/>
      <c r="K149" s="22" t="str">
        <f t="shared" si="1"/>
        <v/>
      </c>
    </row>
    <row r="150" spans="1:11" x14ac:dyDescent="0.3">
      <c r="A150" s="446"/>
      <c r="B150" s="447" t="s">
        <v>1157</v>
      </c>
      <c r="C150" s="448"/>
      <c r="D150" s="449"/>
      <c r="E150" s="67"/>
      <c r="F150" s="16" t="s">
        <v>44</v>
      </c>
      <c r="G150" s="24"/>
      <c r="H150" s="24"/>
      <c r="I150" s="24"/>
      <c r="K150" s="22" t="str">
        <f t="shared" si="1"/>
        <v/>
      </c>
    </row>
    <row r="151" spans="1:11" x14ac:dyDescent="0.3">
      <c r="A151" s="67"/>
      <c r="B151" s="32"/>
      <c r="C151" s="33"/>
      <c r="D151" s="32"/>
      <c r="E151" s="67"/>
      <c r="G151" s="11"/>
      <c r="H151" s="11"/>
      <c r="I151" s="11"/>
      <c r="K151" s="22" t="str">
        <f t="shared" si="1"/>
        <v/>
      </c>
    </row>
    <row r="152" spans="1:11" x14ac:dyDescent="0.3">
      <c r="A152" s="67"/>
      <c r="B152" s="32"/>
      <c r="C152" s="33"/>
      <c r="D152" s="32"/>
      <c r="E152" s="67"/>
      <c r="G152" s="11"/>
      <c r="H152" s="11"/>
      <c r="I152" s="11"/>
      <c r="K152" s="22" t="str">
        <f t="shared" ref="K152:K225" si="3">IF(A152&gt;0,"[{"&amp;"order:"&amp;CHAR(34)&amp;J152&amp;CHAR(34)&amp;",result:"&amp;CHAR(34)&amp;B153&amp;CHAR(34)&amp;",playerday:"&amp;CHAR(34)&amp;B155&amp;CHAR(34)&amp;",year:"&amp;CHAR(34)&amp;A152&amp;CHAR(34)&amp;", category:" &amp; CHAR(34) &amp;$A$1&amp;CHAR(34)&amp;",prow:["&amp;CHAR(34)&amp;F153&amp;CHAR(34)&amp;","&amp;CHAR(34)&amp;F154&amp;CHAR(34)&amp;","&amp;CHAR(34)&amp;F155&amp;CHAR(34)&amp;"], pcolumn: ["&amp;CHAR(34)&amp;G152&amp;CHAR(34)&amp;","&amp;CHAR(34)&amp;H152&amp;CHAR(34)&amp;","&amp;CHAR(34)&amp;I152&amp;CHAR(34)&amp;"]"&amp;",ylink:"&amp;CHAR(34)&amp;B154&amp;CHAR(34)&amp;"}"&amp;"],","")</f>
        <v/>
      </c>
    </row>
    <row r="153" spans="1:11" x14ac:dyDescent="0.3">
      <c r="K153" s="22" t="str">
        <f t="shared" si="3"/>
        <v/>
      </c>
    </row>
    <row r="154" spans="1:11" x14ac:dyDescent="0.3">
      <c r="K154" s="22" t="str">
        <f t="shared" si="3"/>
        <v/>
      </c>
    </row>
    <row r="155" spans="1:11" x14ac:dyDescent="0.3">
      <c r="K155" s="22" t="str">
        <f t="shared" si="3"/>
        <v/>
      </c>
    </row>
    <row r="156" spans="1:11" s="390" customFormat="1" x14ac:dyDescent="0.3">
      <c r="A156" s="391"/>
      <c r="J156" s="12"/>
      <c r="K156" s="393" t="str">
        <f t="shared" si="3"/>
        <v/>
      </c>
    </row>
    <row r="157" spans="1:11" x14ac:dyDescent="0.3">
      <c r="A157" s="462">
        <v>2006</v>
      </c>
      <c r="B157" s="463" t="s">
        <v>26</v>
      </c>
      <c r="C157" s="464" t="s">
        <v>118</v>
      </c>
      <c r="D157" s="465" t="s">
        <v>29</v>
      </c>
      <c r="E157" s="67"/>
      <c r="G157" s="14" t="s">
        <v>112</v>
      </c>
      <c r="H157" s="31" t="s">
        <v>29</v>
      </c>
      <c r="I157" s="14" t="s">
        <v>54</v>
      </c>
      <c r="J157" s="12">
        <v>187</v>
      </c>
      <c r="K157" s="22" t="str">
        <f t="shared" si="3"/>
        <v>[{order:"187",result:"PSG 2-1 Marseille",playerday:"Vikash Dhorasoo",year:"2006", category:"Other",prow:["FRA","DL","CC"], pcolumn: ["ParisSG","Marseille","Played WC 2006"],ylink:"https://www.youtube.com/watch?v=IwKrvICBb7I"}],</v>
      </c>
    </row>
    <row r="158" spans="1:11" x14ac:dyDescent="0.3">
      <c r="A158" s="466"/>
      <c r="B158" s="88" t="str">
        <f>_xlfn.CONCAT(B157," ",C157," ",D157,)</f>
        <v>PSG 2-1 Marseille</v>
      </c>
      <c r="C158" s="89"/>
      <c r="D158" s="467"/>
      <c r="E158" s="67"/>
      <c r="F158" s="16" t="s">
        <v>36</v>
      </c>
      <c r="G158" s="64"/>
      <c r="H158" s="64"/>
      <c r="I158" s="64"/>
      <c r="K158" s="22" t="str">
        <f t="shared" si="3"/>
        <v/>
      </c>
    </row>
    <row r="159" spans="1:11" x14ac:dyDescent="0.3">
      <c r="A159" s="466"/>
      <c r="B159" s="88" t="s">
        <v>325</v>
      </c>
      <c r="C159" s="89"/>
      <c r="D159" s="467"/>
      <c r="E159" s="67"/>
      <c r="F159" s="16" t="s">
        <v>47</v>
      </c>
      <c r="G159" s="64"/>
      <c r="H159" s="64"/>
      <c r="I159" s="64"/>
      <c r="K159" s="22" t="str">
        <f t="shared" si="3"/>
        <v/>
      </c>
    </row>
    <row r="160" spans="1:11" x14ac:dyDescent="0.3">
      <c r="A160" s="468"/>
      <c r="B160" s="469" t="s">
        <v>1158</v>
      </c>
      <c r="C160" s="470"/>
      <c r="D160" s="471"/>
      <c r="E160" s="67"/>
      <c r="F160" s="16" t="s">
        <v>33</v>
      </c>
      <c r="G160" s="64"/>
      <c r="H160" s="64"/>
      <c r="I160" s="64"/>
      <c r="K160" s="22" t="str">
        <f t="shared" si="3"/>
        <v/>
      </c>
    </row>
    <row r="161" spans="1:11" x14ac:dyDescent="0.3">
      <c r="A161" s="67"/>
      <c r="B161" s="32"/>
      <c r="C161" s="33"/>
      <c r="D161" s="32"/>
      <c r="E161" s="67"/>
      <c r="F161" s="22"/>
      <c r="G161" s="67"/>
      <c r="H161" s="67"/>
      <c r="I161" s="67"/>
      <c r="K161" s="22" t="str">
        <f t="shared" si="3"/>
        <v/>
      </c>
    </row>
    <row r="162" spans="1:11" x14ac:dyDescent="0.3">
      <c r="A162" s="67"/>
      <c r="B162" s="32"/>
      <c r="C162" s="33"/>
      <c r="D162" s="32"/>
      <c r="E162" s="67"/>
      <c r="F162" s="22"/>
      <c r="G162" s="67"/>
      <c r="H162" s="67"/>
      <c r="I162" s="67"/>
      <c r="K162" s="22" t="str">
        <f t="shared" si="3"/>
        <v/>
      </c>
    </row>
    <row r="163" spans="1:11" x14ac:dyDescent="0.3">
      <c r="K163" s="22" t="str">
        <f t="shared" si="3"/>
        <v/>
      </c>
    </row>
    <row r="164" spans="1:11" x14ac:dyDescent="0.3">
      <c r="K164" s="22" t="str">
        <f t="shared" si="3"/>
        <v/>
      </c>
    </row>
    <row r="165" spans="1:11" x14ac:dyDescent="0.3">
      <c r="K165" s="22" t="str">
        <f t="shared" si="3"/>
        <v/>
      </c>
    </row>
    <row r="166" spans="1:11" x14ac:dyDescent="0.3">
      <c r="K166" s="22" t="str">
        <f t="shared" si="3"/>
        <v/>
      </c>
    </row>
    <row r="167" spans="1:11" x14ac:dyDescent="0.3">
      <c r="K167" s="22" t="str">
        <f t="shared" si="3"/>
        <v/>
      </c>
    </row>
    <row r="168" spans="1:11" x14ac:dyDescent="0.3">
      <c r="K168" s="22" t="str">
        <f t="shared" si="3"/>
        <v/>
      </c>
    </row>
    <row r="169" spans="1:11" x14ac:dyDescent="0.3">
      <c r="K169" s="22" t="str">
        <f t="shared" si="3"/>
        <v/>
      </c>
    </row>
    <row r="170" spans="1:11" x14ac:dyDescent="0.3">
      <c r="K170" s="22" t="str">
        <f t="shared" si="3"/>
        <v/>
      </c>
    </row>
    <row r="171" spans="1:11" s="390" customFormat="1" x14ac:dyDescent="0.3">
      <c r="A171" s="391"/>
      <c r="J171" s="12"/>
      <c r="K171" s="393" t="str">
        <f t="shared" si="3"/>
        <v/>
      </c>
    </row>
    <row r="172" spans="1:11" x14ac:dyDescent="0.3">
      <c r="A172" s="626">
        <v>2007</v>
      </c>
      <c r="B172" s="627" t="s">
        <v>150</v>
      </c>
      <c r="C172" s="628" t="s">
        <v>472</v>
      </c>
      <c r="D172" s="629" t="s">
        <v>69</v>
      </c>
      <c r="E172" s="67"/>
      <c r="G172" s="14" t="s">
        <v>3</v>
      </c>
      <c r="H172" s="14" t="s">
        <v>69</v>
      </c>
      <c r="I172" s="14" t="s">
        <v>43</v>
      </c>
      <c r="J172" s="12">
        <v>191</v>
      </c>
      <c r="K172" s="22" t="str">
        <f t="shared" si="3"/>
        <v>[{order:"191",result:"R. Madrid 3-5 Sevilla",playerday:"Royston Drenthe",year:"2007", category:"Other",prow:["DF","CC","LaLigaWin"], pcolumn: ["Real Madrid","Sevilla","NED"],ylink:"https://www.youtube.com/watch?v=YtzP4ZyMBEg"}],</v>
      </c>
    </row>
    <row r="173" spans="1:11" x14ac:dyDescent="0.3">
      <c r="A173" s="213"/>
      <c r="B173" s="91" t="str">
        <f>_xlfn.CONCAT(B172," ",C172," ",D172,)</f>
        <v>R. Madrid 3-5 Sevilla</v>
      </c>
      <c r="C173" s="92"/>
      <c r="D173" s="214"/>
      <c r="E173" s="67"/>
      <c r="F173" s="16" t="s">
        <v>52</v>
      </c>
      <c r="G173" s="135"/>
      <c r="H173" s="135"/>
      <c r="I173" s="135"/>
      <c r="K173" s="22" t="str">
        <f t="shared" si="3"/>
        <v/>
      </c>
    </row>
    <row r="174" spans="1:11" x14ac:dyDescent="0.3">
      <c r="A174" s="213"/>
      <c r="B174" s="91" t="s">
        <v>473</v>
      </c>
      <c r="C174" s="92"/>
      <c r="D174" s="214"/>
      <c r="E174" s="67"/>
      <c r="F174" s="16" t="s">
        <v>33</v>
      </c>
      <c r="G174" s="135"/>
      <c r="H174" s="135"/>
      <c r="I174" s="135"/>
      <c r="K174" s="22" t="str">
        <f t="shared" si="3"/>
        <v/>
      </c>
    </row>
    <row r="175" spans="1:11" x14ac:dyDescent="0.3">
      <c r="A175" s="215"/>
      <c r="B175" s="216" t="s">
        <v>1159</v>
      </c>
      <c r="C175" s="217"/>
      <c r="D175" s="218"/>
      <c r="E175" s="67"/>
      <c r="F175" s="16" t="s">
        <v>48</v>
      </c>
      <c r="G175" s="135"/>
      <c r="H175" s="135"/>
      <c r="I175" s="135"/>
      <c r="K175" s="22" t="str">
        <f t="shared" si="3"/>
        <v/>
      </c>
    </row>
    <row r="176" spans="1:11" x14ac:dyDescent="0.3">
      <c r="A176" s="67"/>
      <c r="B176" s="32"/>
      <c r="C176" s="33"/>
      <c r="D176" s="32"/>
      <c r="E176" s="67"/>
      <c r="G176" s="11"/>
      <c r="H176" s="11"/>
      <c r="I176" s="11"/>
      <c r="K176" s="22" t="str">
        <f t="shared" si="3"/>
        <v/>
      </c>
    </row>
    <row r="177" spans="1:11" x14ac:dyDescent="0.3">
      <c r="A177" s="67"/>
      <c r="B177" s="32"/>
      <c r="C177" s="33"/>
      <c r="D177" s="32"/>
      <c r="E177" s="67"/>
      <c r="G177" s="11"/>
      <c r="H177" s="11"/>
      <c r="I177" s="11"/>
      <c r="K177" s="22" t="str">
        <f t="shared" si="3"/>
        <v/>
      </c>
    </row>
    <row r="178" spans="1:11" x14ac:dyDescent="0.3">
      <c r="K178" s="22" t="str">
        <f t="shared" si="3"/>
        <v/>
      </c>
    </row>
    <row r="179" spans="1:11" x14ac:dyDescent="0.3">
      <c r="K179" s="22" t="str">
        <f t="shared" si="3"/>
        <v/>
      </c>
    </row>
    <row r="180" spans="1:11" x14ac:dyDescent="0.3">
      <c r="K180" s="22" t="str">
        <f t="shared" si="3"/>
        <v/>
      </c>
    </row>
    <row r="181" spans="1:11" x14ac:dyDescent="0.3">
      <c r="A181" s="67"/>
      <c r="C181" s="13"/>
      <c r="F181" s="11"/>
      <c r="G181" s="11"/>
      <c r="H181" s="11"/>
      <c r="I181" s="11"/>
      <c r="K181" s="22" t="str">
        <f t="shared" si="3"/>
        <v/>
      </c>
    </row>
    <row r="182" spans="1:11" s="390" customFormat="1" x14ac:dyDescent="0.3">
      <c r="A182" s="391"/>
      <c r="J182" s="12"/>
      <c r="K182" s="393" t="str">
        <f t="shared" si="3"/>
        <v/>
      </c>
    </row>
    <row r="183" spans="1:11" x14ac:dyDescent="0.3">
      <c r="A183" s="542">
        <v>2008</v>
      </c>
      <c r="B183" s="543" t="s">
        <v>119</v>
      </c>
      <c r="C183" s="544" t="s">
        <v>61</v>
      </c>
      <c r="D183" s="545" t="s">
        <v>816</v>
      </c>
      <c r="E183" s="67"/>
      <c r="G183" s="14" t="s">
        <v>117</v>
      </c>
      <c r="H183" s="31" t="s">
        <v>117</v>
      </c>
      <c r="I183" s="14" t="s">
        <v>117</v>
      </c>
      <c r="J183" s="12">
        <v>281</v>
      </c>
      <c r="K183" s="22" t="str">
        <f t="shared" si="3"/>
        <v>[{order:"281",result:"Mexico 5-1 Haiti",playerday:"Guillermo Ochoa",year:"2008", category:"Other",prow:["DL","CC","PO"], pcolumn: ["MEX","MEX","MEX"],ylink:"https://youtu.be/a0LU_C3OgQA?si=b_s0JazP9iRQEDcX&amp;t=289"}],</v>
      </c>
    </row>
    <row r="184" spans="1:11" x14ac:dyDescent="0.3">
      <c r="A184" s="546"/>
      <c r="B184" s="547" t="str">
        <f>_xlfn.CONCAT(B183," ",C183," ",D183,)</f>
        <v>Mexico 5-1 Haiti</v>
      </c>
      <c r="C184" s="548"/>
      <c r="D184" s="549"/>
      <c r="E184" s="67"/>
      <c r="F184" s="16" t="s">
        <v>47</v>
      </c>
      <c r="G184" s="554"/>
      <c r="H184" s="554"/>
      <c r="I184" s="554"/>
      <c r="K184" s="22" t="str">
        <f t="shared" si="3"/>
        <v/>
      </c>
    </row>
    <row r="185" spans="1:11" x14ac:dyDescent="0.3">
      <c r="A185" s="546"/>
      <c r="B185" s="547" t="s">
        <v>817</v>
      </c>
      <c r="C185" s="548"/>
      <c r="D185" s="549"/>
      <c r="E185" s="67"/>
      <c r="F185" s="16" t="s">
        <v>33</v>
      </c>
      <c r="G185" s="554"/>
      <c r="H185" s="554"/>
      <c r="I185" s="554"/>
      <c r="K185" s="22" t="str">
        <f>IF(A185&gt;0,"[{"&amp;"order:"&amp;CHAR(34)&amp;J185&amp;CHAR(34)&amp;",result:"&amp;CHAR(34)&amp;B186&amp;CHAR(34)&amp;",playerday:"&amp;CHAR(34)&amp;B199&amp;CHAR(34)&amp;",year:"&amp;CHAR(34)&amp;A185&amp;CHAR(34)&amp;", category:" &amp; CHAR(34) &amp;$A$1&amp;CHAR(34)&amp;",prow:["&amp;CHAR(34)&amp;F186&amp;CHAR(34)&amp;","&amp;CHAR(34)&amp;F187&amp;CHAR(34)&amp;","&amp;CHAR(34)&amp;F199&amp;CHAR(34)&amp;"], pcolumn: ["&amp;CHAR(34)&amp;G185&amp;CHAR(34)&amp;","&amp;CHAR(34)&amp;H185&amp;CHAR(34)&amp;","&amp;CHAR(34)&amp;I185&amp;CHAR(34)&amp;"]"&amp;",ylink:"&amp;CHAR(34)&amp;B187&amp;CHAR(34)&amp;"}"&amp;"],","")</f>
        <v/>
      </c>
    </row>
    <row r="186" spans="1:11" x14ac:dyDescent="0.3">
      <c r="A186" s="550"/>
      <c r="B186" s="551" t="s">
        <v>1026</v>
      </c>
      <c r="C186" s="552"/>
      <c r="D186" s="553"/>
      <c r="E186" s="67"/>
      <c r="F186" s="16" t="s">
        <v>38</v>
      </c>
      <c r="G186" s="554"/>
      <c r="H186" s="554"/>
      <c r="I186" s="554"/>
      <c r="K186" s="22" t="str">
        <f>IF(A186&gt;0,"[{"&amp;"order:"&amp;CHAR(34)&amp;J186&amp;CHAR(34)&amp;",result:"&amp;CHAR(34)&amp;B187&amp;CHAR(34)&amp;",playerday:"&amp;CHAR(34)&amp;B200&amp;CHAR(34)&amp;",year:"&amp;CHAR(34)&amp;A186&amp;CHAR(34)&amp;", category:" &amp; CHAR(34) &amp;$A$1&amp;CHAR(34)&amp;",prow:["&amp;CHAR(34)&amp;F187&amp;CHAR(34)&amp;","&amp;CHAR(34)&amp;F199&amp;CHAR(34)&amp;","&amp;CHAR(34)&amp;F200&amp;CHAR(34)&amp;"], pcolumn: ["&amp;CHAR(34)&amp;G186&amp;CHAR(34)&amp;","&amp;CHAR(34)&amp;H186&amp;CHAR(34)&amp;","&amp;CHAR(34)&amp;I186&amp;CHAR(34)&amp;"]"&amp;",ylink:"&amp;CHAR(34)&amp;B199&amp;CHAR(34)&amp;"}"&amp;"],","")</f>
        <v/>
      </c>
    </row>
    <row r="187" spans="1:1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K187" s="22" t="str">
        <f>IF(A187&gt;0,"[{"&amp;"order:"&amp;CHAR(34)&amp;J187&amp;CHAR(34)&amp;",result:"&amp;CHAR(34)&amp;B199&amp;CHAR(34)&amp;",playerday:"&amp;CHAR(34)&amp;B201&amp;CHAR(34)&amp;",year:"&amp;CHAR(34)&amp;A187&amp;CHAR(34)&amp;", category:" &amp; CHAR(34) &amp;$A$1&amp;CHAR(34)&amp;",prow:["&amp;CHAR(34)&amp;F199&amp;CHAR(34)&amp;","&amp;CHAR(34)&amp;F200&amp;CHAR(34)&amp;","&amp;CHAR(34)&amp;F201&amp;CHAR(34)&amp;"], pcolumn: ["&amp;CHAR(34)&amp;G187&amp;CHAR(34)&amp;","&amp;CHAR(34)&amp;H187&amp;CHAR(34)&amp;","&amp;CHAR(34)&amp;I187&amp;CHAR(34)&amp;"]"&amp;",ylink:"&amp;CHAR(34)&amp;B200&amp;CHAR(34)&amp;"}"&amp;"],","")</f>
        <v/>
      </c>
    </row>
    <row r="188" spans="1:1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K188" s="22"/>
    </row>
    <row r="189" spans="1:11" x14ac:dyDescent="0.3">
      <c r="A189" s="542">
        <v>2008</v>
      </c>
      <c r="B189" s="543" t="s">
        <v>51</v>
      </c>
      <c r="C189" s="544" t="s">
        <v>141</v>
      </c>
      <c r="D189" s="545" t="s">
        <v>1478</v>
      </c>
      <c r="E189" s="67"/>
      <c r="G189" s="14" t="s">
        <v>51</v>
      </c>
      <c r="H189" s="31" t="s">
        <v>1477</v>
      </c>
      <c r="I189" s="14" t="s">
        <v>1404</v>
      </c>
      <c r="J189" s="12">
        <v>443</v>
      </c>
      <c r="K189" s="22" t="str">
        <f t="shared" ref="K189:K190" si="4">IF(A189&gt;0,"[{"&amp;"order:"&amp;CHAR(34)&amp;J189&amp;CHAR(34)&amp;",result:"&amp;CHAR(34)&amp;B190&amp;CHAR(34)&amp;",playerday:"&amp;CHAR(34)&amp;B192&amp;CHAR(34)&amp;",year:"&amp;CHAR(34)&amp;A189&amp;CHAR(34)&amp;", category:" &amp; CHAR(34) &amp;$A$1&amp;CHAR(34)&amp;",prow:["&amp;CHAR(34)&amp;F190&amp;CHAR(34)&amp;","&amp;CHAR(34)&amp;F191&amp;CHAR(34)&amp;","&amp;CHAR(34)&amp;F192&amp;CHAR(34)&amp;"], pcolumn: ["&amp;CHAR(34)&amp;G189&amp;CHAR(34)&amp;","&amp;CHAR(34)&amp;H189&amp;CHAR(34)&amp;","&amp;CHAR(34)&amp;I189&amp;CHAR(34)&amp;"]"&amp;",ylink:"&amp;CHAR(34)&amp;B191&amp;CHAR(34)&amp;"}"&amp;"],","")</f>
        <v>[{order:"443",result:"Porto 2-0 Belenenses",playerday:"Hulk",year:"2008", category:"Other",prow:["BRA","words1","namehas_U"], pcolumn: ["Porto","chleag","namehas_H"],ylink:"https://www.youtube.com/watch?v=FCIT-BWza0s"}],</v>
      </c>
    </row>
    <row r="190" spans="1:11" x14ac:dyDescent="0.3">
      <c r="A190" s="546"/>
      <c r="B190" s="547" t="str">
        <f>_xlfn.CONCAT(B189," ",C189," ",D189,)</f>
        <v>Porto 2-0 Belenenses</v>
      </c>
      <c r="C190" s="548"/>
      <c r="D190" s="549"/>
      <c r="E190" s="67"/>
      <c r="F190" s="16" t="s">
        <v>35</v>
      </c>
      <c r="G190" s="554"/>
      <c r="H190" s="554"/>
      <c r="I190" s="554"/>
      <c r="K190" s="22" t="str">
        <f t="shared" si="4"/>
        <v/>
      </c>
    </row>
    <row r="191" spans="1:11" x14ac:dyDescent="0.3">
      <c r="A191" s="546"/>
      <c r="B191" s="547" t="s">
        <v>1479</v>
      </c>
      <c r="C191" s="548"/>
      <c r="D191" s="549"/>
      <c r="E191" s="67"/>
      <c r="F191" s="16" t="s">
        <v>1476</v>
      </c>
      <c r="G191" s="554"/>
      <c r="H191" s="554"/>
      <c r="I191" s="554"/>
      <c r="K191" s="22" t="str">
        <f>IF(A191&gt;0,"[{"&amp;"order:"&amp;CHAR(34)&amp;J191&amp;CHAR(34)&amp;",result:"&amp;CHAR(34)&amp;B192&amp;CHAR(34)&amp;",playerday:"&amp;CHAR(34)&amp;B205&amp;CHAR(34)&amp;",year:"&amp;CHAR(34)&amp;A191&amp;CHAR(34)&amp;", category:" &amp; CHAR(34) &amp;$A$1&amp;CHAR(34)&amp;",prow:["&amp;CHAR(34)&amp;F192&amp;CHAR(34)&amp;","&amp;CHAR(34)&amp;F193&amp;CHAR(34)&amp;","&amp;CHAR(34)&amp;F205&amp;CHAR(34)&amp;"], pcolumn: ["&amp;CHAR(34)&amp;G191&amp;CHAR(34)&amp;","&amp;CHAR(34)&amp;H191&amp;CHAR(34)&amp;","&amp;CHAR(34)&amp;I191&amp;CHAR(34)&amp;"]"&amp;",ylink:"&amp;CHAR(34)&amp;B193&amp;CHAR(34)&amp;"}"&amp;"],","")</f>
        <v/>
      </c>
    </row>
    <row r="192" spans="1:11" x14ac:dyDescent="0.3">
      <c r="A192" s="550"/>
      <c r="B192" s="551" t="s">
        <v>1480</v>
      </c>
      <c r="C192" s="552"/>
      <c r="D192" s="553"/>
      <c r="E192" s="67"/>
      <c r="F192" s="16" t="s">
        <v>1481</v>
      </c>
      <c r="G192" s="554"/>
      <c r="H192" s="554"/>
      <c r="I192" s="554"/>
      <c r="K192" s="22" t="str">
        <f>IF(A192&gt;0,"[{"&amp;"order:"&amp;CHAR(34)&amp;J192&amp;CHAR(34)&amp;",result:"&amp;CHAR(34)&amp;B193&amp;CHAR(34)&amp;",playerday:"&amp;CHAR(34)&amp;B206&amp;CHAR(34)&amp;",year:"&amp;CHAR(34)&amp;A192&amp;CHAR(34)&amp;", category:" &amp; CHAR(34) &amp;$A$1&amp;CHAR(34)&amp;",prow:["&amp;CHAR(34)&amp;F193&amp;CHAR(34)&amp;","&amp;CHAR(34)&amp;F205&amp;CHAR(34)&amp;","&amp;CHAR(34)&amp;F206&amp;CHAR(34)&amp;"], pcolumn: ["&amp;CHAR(34)&amp;G192&amp;CHAR(34)&amp;","&amp;CHAR(34)&amp;H192&amp;CHAR(34)&amp;","&amp;CHAR(34)&amp;I192&amp;CHAR(34)&amp;"]"&amp;",ylink:"&amp;CHAR(34)&amp;B205&amp;CHAR(34)&amp;"}"&amp;"],","")</f>
        <v/>
      </c>
    </row>
    <row r="193" spans="1:1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K193" s="22" t="str">
        <f>IF(A193&gt;0,"[{"&amp;"order:"&amp;CHAR(34)&amp;J193&amp;CHAR(34)&amp;",result:"&amp;CHAR(34)&amp;B205&amp;CHAR(34)&amp;",playerday:"&amp;CHAR(34)&amp;B207&amp;CHAR(34)&amp;",year:"&amp;CHAR(34)&amp;A193&amp;CHAR(34)&amp;", category:" &amp; CHAR(34) &amp;$A$1&amp;CHAR(34)&amp;",prow:["&amp;CHAR(34)&amp;F205&amp;CHAR(34)&amp;","&amp;CHAR(34)&amp;F206&amp;CHAR(34)&amp;","&amp;CHAR(34)&amp;F207&amp;CHAR(34)&amp;"], pcolumn: ["&amp;CHAR(34)&amp;G193&amp;CHAR(34)&amp;","&amp;CHAR(34)&amp;H193&amp;CHAR(34)&amp;","&amp;CHAR(34)&amp;I193&amp;CHAR(34)&amp;"]"&amp;",ylink:"&amp;CHAR(34)&amp;B206&amp;CHAR(34)&amp;"}"&amp;"],","")</f>
        <v/>
      </c>
    </row>
    <row r="194" spans="1:1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K194" s="22"/>
    </row>
    <row r="195" spans="1:1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K195" s="22"/>
    </row>
    <row r="196" spans="1:1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K196" s="22"/>
    </row>
    <row r="197" spans="1:1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K197" s="22"/>
    </row>
    <row r="198" spans="1:1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K198" s="22"/>
    </row>
    <row r="199" spans="1:11" s="390" customFormat="1" x14ac:dyDescent="0.3">
      <c r="A199" s="387"/>
      <c r="C199" s="392"/>
      <c r="F199" s="392"/>
      <c r="G199" s="392"/>
      <c r="H199" s="392"/>
      <c r="I199" s="392"/>
      <c r="J199" s="12"/>
      <c r="K199" s="393" t="str">
        <f t="shared" si="3"/>
        <v/>
      </c>
    </row>
    <row r="200" spans="1:11" x14ac:dyDescent="0.3">
      <c r="A200" s="555">
        <v>2009</v>
      </c>
      <c r="B200" s="556" t="s">
        <v>674</v>
      </c>
      <c r="C200" s="557" t="s">
        <v>368</v>
      </c>
      <c r="D200" s="558" t="s">
        <v>184</v>
      </c>
      <c r="E200" s="67"/>
      <c r="G200" s="14" t="s">
        <v>1426</v>
      </c>
      <c r="H200" s="31" t="s">
        <v>1530</v>
      </c>
      <c r="I200" s="14" t="s">
        <v>1436</v>
      </c>
      <c r="J200" s="12">
        <v>529</v>
      </c>
      <c r="K200" s="22" t="str">
        <f t="shared" si="3"/>
        <v>[{order:"529",result:"AEK 4-4 Olympiakos",playerday:"Antonios Nikopolidis",year:"2009", category:"Other",prow:["Olympiakos","GRE","PO"], pcolumn: ["namehas_D","namehas_I","namehas_S"],ylink:"https://en.wikipedia.org/wiki/2009_Greek_Football_Cup_final"}],</v>
      </c>
    </row>
    <row r="201" spans="1:11" x14ac:dyDescent="0.3">
      <c r="A201" s="523"/>
      <c r="B201" s="94" t="str">
        <f>_xlfn.CONCAT(B200," ",C200," ",D200,)</f>
        <v>AEK 4-4 Olympiakos</v>
      </c>
      <c r="C201" s="95"/>
      <c r="D201" s="524"/>
      <c r="E201" s="67"/>
      <c r="F201" s="16" t="s">
        <v>184</v>
      </c>
      <c r="G201" s="173"/>
      <c r="H201" s="173"/>
      <c r="I201" s="173"/>
      <c r="K201" s="22" t="str">
        <f t="shared" si="3"/>
        <v/>
      </c>
    </row>
    <row r="202" spans="1:11" x14ac:dyDescent="0.3">
      <c r="A202" s="523"/>
      <c r="B202" s="94" t="s">
        <v>675</v>
      </c>
      <c r="C202" s="95"/>
      <c r="D202" s="524"/>
      <c r="E202" s="67"/>
      <c r="F202" s="16" t="s">
        <v>121</v>
      </c>
      <c r="G202" s="173"/>
      <c r="H202" s="173"/>
      <c r="I202" s="173"/>
      <c r="K202" s="22" t="str">
        <f t="shared" si="3"/>
        <v/>
      </c>
    </row>
    <row r="203" spans="1:11" x14ac:dyDescent="0.3">
      <c r="A203" s="525"/>
      <c r="B203" s="526" t="s">
        <v>1611</v>
      </c>
      <c r="C203" s="527"/>
      <c r="D203" s="528"/>
      <c r="E203" s="67"/>
      <c r="F203" s="16" t="s">
        <v>38</v>
      </c>
      <c r="G203" s="173"/>
      <c r="H203" s="173"/>
      <c r="I203" s="173"/>
      <c r="K203" s="22" t="str">
        <f t="shared" si="3"/>
        <v/>
      </c>
    </row>
    <row r="204" spans="1:11" x14ac:dyDescent="0.3">
      <c r="A204" s="58"/>
      <c r="C204" s="13"/>
      <c r="K204" s="22" t="str">
        <f t="shared" si="3"/>
        <v/>
      </c>
    </row>
    <row r="205" spans="1:11" x14ac:dyDescent="0.3">
      <c r="A205" s="58"/>
      <c r="C205" s="13"/>
      <c r="K205" s="22" t="str">
        <f t="shared" si="3"/>
        <v/>
      </c>
    </row>
    <row r="206" spans="1:11" x14ac:dyDescent="0.3">
      <c r="A206" s="555">
        <v>2009</v>
      </c>
      <c r="B206" s="556" t="s">
        <v>158</v>
      </c>
      <c r="C206" s="557" t="s">
        <v>152</v>
      </c>
      <c r="D206" s="558" t="s">
        <v>136</v>
      </c>
      <c r="E206" s="67"/>
      <c r="G206" s="14" t="s">
        <v>159</v>
      </c>
      <c r="H206" s="31" t="s">
        <v>232</v>
      </c>
      <c r="I206" s="14" t="s">
        <v>679</v>
      </c>
      <c r="J206" s="12">
        <v>574</v>
      </c>
      <c r="K206" s="22" t="str">
        <f t="shared" si="3"/>
        <v>[{order:"574",result:"Australia 0-1 Japan",playerday:"",year:"2009", category:"Other",prow:["DL","CC","DF"], pcolumn: ["AUS","JPN","Southampton"],ylink:"https://www.youtube.com/watch?v=aQnbGeU-JBI"}],</v>
      </c>
    </row>
    <row r="207" spans="1:11" x14ac:dyDescent="0.3">
      <c r="A207" s="523"/>
      <c r="B207" s="94" t="str">
        <f>_xlfn.CONCAT(B206," ",C206," ",D206,)</f>
        <v>Australia 0-1 Japan</v>
      </c>
      <c r="C207" s="95"/>
      <c r="D207" s="524"/>
      <c r="E207" s="67"/>
      <c r="F207" s="16" t="s">
        <v>47</v>
      </c>
      <c r="G207" s="173"/>
      <c r="H207" s="173"/>
      <c r="I207" s="173"/>
      <c r="K207" s="22" t="str">
        <f t="shared" si="3"/>
        <v/>
      </c>
    </row>
    <row r="208" spans="1:11" x14ac:dyDescent="0.3">
      <c r="A208" s="523"/>
      <c r="B208" s="94" t="s">
        <v>678</v>
      </c>
      <c r="C208" s="95"/>
      <c r="D208" s="524"/>
      <c r="E208" s="67"/>
      <c r="F208" s="16" t="s">
        <v>33</v>
      </c>
      <c r="G208" s="173"/>
      <c r="H208" s="173"/>
      <c r="I208" s="173"/>
      <c r="K208" s="22" t="str">
        <f t="shared" si="3"/>
        <v/>
      </c>
    </row>
    <row r="209" spans="1:11" x14ac:dyDescent="0.3">
      <c r="A209" s="525"/>
      <c r="B209" s="526"/>
      <c r="C209" s="527"/>
      <c r="D209" s="528"/>
      <c r="E209" s="67"/>
      <c r="F209" s="16" t="s">
        <v>52</v>
      </c>
      <c r="G209" s="173"/>
      <c r="H209" s="173"/>
      <c r="I209" s="173"/>
      <c r="K209" s="22" t="str">
        <f t="shared" si="3"/>
        <v/>
      </c>
    </row>
    <row r="210" spans="1:11" x14ac:dyDescent="0.3">
      <c r="A210" s="58"/>
      <c r="C210" s="13"/>
      <c r="K210" s="22" t="str">
        <f t="shared" si="3"/>
        <v/>
      </c>
    </row>
    <row r="211" spans="1:11" x14ac:dyDescent="0.3">
      <c r="A211" s="58"/>
      <c r="C211" s="13"/>
      <c r="K211" s="22" t="str">
        <f t="shared" si="3"/>
        <v/>
      </c>
    </row>
    <row r="212" spans="1:11" x14ac:dyDescent="0.3">
      <c r="A212" s="555">
        <v>2009</v>
      </c>
      <c r="B212" s="556" t="s">
        <v>388</v>
      </c>
      <c r="C212" s="557" t="s">
        <v>61</v>
      </c>
      <c r="D212" s="558" t="s">
        <v>17</v>
      </c>
      <c r="E212" s="67"/>
      <c r="G212" s="14" t="s">
        <v>388</v>
      </c>
      <c r="H212" s="31" t="s">
        <v>17</v>
      </c>
      <c r="I212" s="14" t="s">
        <v>35</v>
      </c>
      <c r="J212" s="12">
        <v>374</v>
      </c>
      <c r="K212" s="22" t="str">
        <f t="shared" si="3"/>
        <v>[{order:"374",result:"Wolfsburg 5-1 Bayern",playerday:"Grafite",year:"2009", category:"Other",prow:["DL","DL","DL"], pcolumn: ["Wolfsburg","Bayern","BRA"],ylink:"https://www.youtube.com/watch?v=TcCA5bG_KUc"}],</v>
      </c>
    </row>
    <row r="213" spans="1:11" x14ac:dyDescent="0.3">
      <c r="A213" s="523"/>
      <c r="B213" s="94" t="str">
        <f>_xlfn.CONCAT(B212," ",C212," ",D212,)</f>
        <v>Wolfsburg 5-1 Bayern</v>
      </c>
      <c r="C213" s="95"/>
      <c r="D213" s="524"/>
      <c r="E213" s="67"/>
      <c r="F213" s="16" t="s">
        <v>47</v>
      </c>
      <c r="G213" s="173"/>
      <c r="H213" s="173"/>
      <c r="I213" s="173"/>
      <c r="K213" s="22" t="str">
        <f t="shared" si="3"/>
        <v/>
      </c>
    </row>
    <row r="214" spans="1:11" x14ac:dyDescent="0.3">
      <c r="A214" s="523"/>
      <c r="B214" s="94" t="s">
        <v>1311</v>
      </c>
      <c r="C214" s="95"/>
      <c r="D214" s="524"/>
      <c r="E214" s="67"/>
      <c r="F214" s="16" t="s">
        <v>47</v>
      </c>
      <c r="G214" s="173"/>
      <c r="H214" s="173"/>
      <c r="I214" s="173"/>
      <c r="K214" s="22" t="str">
        <f t="shared" si="3"/>
        <v/>
      </c>
    </row>
    <row r="215" spans="1:11" x14ac:dyDescent="0.3">
      <c r="A215" s="525"/>
      <c r="B215" s="526" t="s">
        <v>1312</v>
      </c>
      <c r="C215" s="527"/>
      <c r="D215" s="528"/>
      <c r="E215" s="67"/>
      <c r="F215" s="16" t="s">
        <v>47</v>
      </c>
      <c r="G215" s="173"/>
      <c r="H215" s="173"/>
      <c r="I215" s="173"/>
      <c r="K215" s="22" t="str">
        <f t="shared" si="3"/>
        <v/>
      </c>
    </row>
    <row r="216" spans="1:11" x14ac:dyDescent="0.3">
      <c r="A216" s="58"/>
      <c r="C216" s="13"/>
      <c r="K216" s="22" t="str">
        <f t="shared" si="3"/>
        <v/>
      </c>
    </row>
    <row r="217" spans="1:11" x14ac:dyDescent="0.3">
      <c r="A217" s="58"/>
      <c r="C217" s="13"/>
      <c r="K217" s="22" t="str">
        <f t="shared" si="3"/>
        <v/>
      </c>
    </row>
    <row r="218" spans="1:11" x14ac:dyDescent="0.3">
      <c r="A218" s="555">
        <v>2009</v>
      </c>
      <c r="B218" s="556" t="s">
        <v>682</v>
      </c>
      <c r="C218" s="557" t="s">
        <v>122</v>
      </c>
      <c r="D218" s="558" t="s">
        <v>681</v>
      </c>
      <c r="E218" s="67"/>
      <c r="G218" s="14" t="s">
        <v>883</v>
      </c>
      <c r="H218" s="31" t="s">
        <v>8</v>
      </c>
      <c r="I218" s="14" t="s">
        <v>4</v>
      </c>
      <c r="J218" s="12">
        <v>313</v>
      </c>
      <c r="K218" s="22" t="str">
        <f t="shared" si="3"/>
        <v>[{order:"313",result:"NY Red Bulls 3-1 Columbus",playerday:"Thierry Henry",year:"2009", category:"Other",prow:["FRA","DL","Barcelona"], pcolumn: ["MLSPla","Arsenal","Juventus"],ylink:"https://www.youtube.com/watch?v=LkrCy1N2pqI"}],</v>
      </c>
    </row>
    <row r="219" spans="1:11" x14ac:dyDescent="0.3">
      <c r="A219" s="523"/>
      <c r="B219" s="94" t="str">
        <f>_xlfn.CONCAT(B218," ",C218," ",D218,)</f>
        <v>NY Red Bulls 3-1 Columbus</v>
      </c>
      <c r="C219" s="95"/>
      <c r="D219" s="524"/>
      <c r="E219" s="67"/>
      <c r="F219" s="16" t="s">
        <v>36</v>
      </c>
      <c r="G219" s="173"/>
      <c r="H219" s="173"/>
      <c r="I219" s="173"/>
      <c r="K219" s="22" t="str">
        <f t="shared" si="3"/>
        <v/>
      </c>
    </row>
    <row r="220" spans="1:11" x14ac:dyDescent="0.3">
      <c r="A220" s="523"/>
      <c r="B220" s="94" t="s">
        <v>680</v>
      </c>
      <c r="C220" s="95"/>
      <c r="D220" s="524"/>
      <c r="E220" s="67"/>
      <c r="F220" s="16" t="s">
        <v>47</v>
      </c>
      <c r="G220" s="173"/>
      <c r="H220" s="173"/>
      <c r="I220" s="173"/>
      <c r="K220" s="22" t="str">
        <f t="shared" si="3"/>
        <v/>
      </c>
    </row>
    <row r="221" spans="1:11" x14ac:dyDescent="0.3">
      <c r="A221" s="525"/>
      <c r="B221" s="526" t="s">
        <v>982</v>
      </c>
      <c r="C221" s="527"/>
      <c r="D221" s="528"/>
      <c r="E221" s="67"/>
      <c r="F221" s="16" t="s">
        <v>7</v>
      </c>
      <c r="G221" s="173"/>
      <c r="H221" s="173"/>
      <c r="I221" s="173"/>
      <c r="K221" s="22" t="str">
        <f t="shared" si="3"/>
        <v/>
      </c>
    </row>
    <row r="222" spans="1:11" x14ac:dyDescent="0.3">
      <c r="A222" s="58"/>
      <c r="C222" s="13"/>
      <c r="K222" s="22" t="str">
        <f t="shared" si="3"/>
        <v/>
      </c>
    </row>
    <row r="223" spans="1:11" x14ac:dyDescent="0.3">
      <c r="A223" s="58"/>
      <c r="C223" s="13"/>
      <c r="K223" s="22" t="str">
        <f t="shared" si="3"/>
        <v/>
      </c>
    </row>
    <row r="224" spans="1:11" x14ac:dyDescent="0.3">
      <c r="A224" s="555">
        <v>2009</v>
      </c>
      <c r="B224" s="556" t="s">
        <v>733</v>
      </c>
      <c r="C224" s="557" t="s">
        <v>118</v>
      </c>
      <c r="D224" s="558" t="s">
        <v>732</v>
      </c>
      <c r="E224" s="67"/>
      <c r="G224" s="14" t="s">
        <v>42</v>
      </c>
      <c r="H224" s="31" t="s">
        <v>42</v>
      </c>
      <c r="I224" s="14" t="s">
        <v>42</v>
      </c>
      <c r="J224" s="12">
        <v>573</v>
      </c>
      <c r="K224" s="22" t="str">
        <f t="shared" si="3"/>
        <v>[{order:"573",result:"Juv Alianza 2-1 Gral Paz",playerday:"",year:"2009", category:"Other",prow:["PO","PO","PO"], pcolumn: ["ARG","ARG","ARG"],ylink:"https://www.lavoz.com.ar/deportes/content/juniors-se-trajo-una-clasificacion-historica-en-san-juan/"}],</v>
      </c>
    </row>
    <row r="225" spans="1:11" x14ac:dyDescent="0.3">
      <c r="A225" s="523"/>
      <c r="B225" s="94" t="str">
        <f>_xlfn.CONCAT(B224," ",C224," ",D224,)</f>
        <v>Juv Alianza 2-1 Gral Paz</v>
      </c>
      <c r="C225" s="95"/>
      <c r="D225" s="524"/>
      <c r="E225" s="67"/>
      <c r="F225" s="16" t="s">
        <v>38</v>
      </c>
      <c r="G225" s="173"/>
      <c r="H225" s="173"/>
      <c r="I225" s="173"/>
      <c r="K225" s="22" t="str">
        <f t="shared" si="3"/>
        <v/>
      </c>
    </row>
    <row r="226" spans="1:11" x14ac:dyDescent="0.3">
      <c r="A226" s="523"/>
      <c r="B226" s="94" t="s">
        <v>734</v>
      </c>
      <c r="C226" s="95"/>
      <c r="D226" s="524"/>
      <c r="E226" s="67"/>
      <c r="F226" s="16" t="s">
        <v>38</v>
      </c>
      <c r="G226" s="173"/>
      <c r="H226" s="173"/>
      <c r="I226" s="173"/>
      <c r="K226" s="22" t="str">
        <f>IF(A226&gt;0,"[{"&amp;"order:"&amp;CHAR(34)&amp;J226&amp;CHAR(34)&amp;",result:"&amp;CHAR(34)&amp;B227&amp;CHAR(34)&amp;",playerday:"&amp;CHAR(34)&amp;B235&amp;CHAR(34)&amp;",year:"&amp;CHAR(34)&amp;A226&amp;CHAR(34)&amp;", category:" &amp; CHAR(34) &amp;$A$1&amp;CHAR(34)&amp;",prow:["&amp;CHAR(34)&amp;F227&amp;CHAR(34)&amp;","&amp;CHAR(34)&amp;F228&amp;CHAR(34)&amp;","&amp;CHAR(34)&amp;F235&amp;CHAR(34)&amp;"], pcolumn: ["&amp;CHAR(34)&amp;G226&amp;CHAR(34)&amp;","&amp;CHAR(34)&amp;H226&amp;CHAR(34)&amp;","&amp;CHAR(34)&amp;I226&amp;CHAR(34)&amp;"]"&amp;",ylink:"&amp;CHAR(34)&amp;B228&amp;CHAR(34)&amp;"}"&amp;"],","")</f>
        <v/>
      </c>
    </row>
    <row r="227" spans="1:11" x14ac:dyDescent="0.3">
      <c r="A227" s="525"/>
      <c r="B227" s="526"/>
      <c r="C227" s="527"/>
      <c r="D227" s="528"/>
      <c r="E227" s="67"/>
      <c r="F227" s="16" t="s">
        <v>38</v>
      </c>
      <c r="G227" s="173"/>
      <c r="H227" s="173"/>
      <c r="I227" s="173"/>
      <c r="K227" s="22" t="str">
        <f>IF(A227&gt;0,"[{"&amp;"order:"&amp;CHAR(34)&amp;J227&amp;CHAR(34)&amp;",result:"&amp;CHAR(34)&amp;B228&amp;CHAR(34)&amp;",playerday:"&amp;CHAR(34)&amp;B236&amp;CHAR(34)&amp;",year:"&amp;CHAR(34)&amp;A227&amp;CHAR(34)&amp;", category:" &amp; CHAR(34) &amp;$A$1&amp;CHAR(34)&amp;",prow:["&amp;CHAR(34)&amp;F228&amp;CHAR(34)&amp;","&amp;CHAR(34)&amp;F235&amp;CHAR(34)&amp;","&amp;CHAR(34)&amp;F236&amp;CHAR(34)&amp;"], pcolumn: ["&amp;CHAR(34)&amp;G227&amp;CHAR(34)&amp;","&amp;CHAR(34)&amp;H227&amp;CHAR(34)&amp;","&amp;CHAR(34)&amp;I227&amp;CHAR(34)&amp;"]"&amp;",ylink:"&amp;CHAR(34)&amp;B235&amp;CHAR(34)&amp;"}"&amp;"],","")</f>
        <v/>
      </c>
    </row>
    <row r="228" spans="1:11" x14ac:dyDescent="0.3">
      <c r="A228" s="58"/>
      <c r="C228" s="13"/>
      <c r="K228" s="22" t="str">
        <f>IF(A228&gt;0,"[{"&amp;"order:"&amp;CHAR(34)&amp;J228&amp;CHAR(34)&amp;",result:"&amp;CHAR(34)&amp;B235&amp;CHAR(34)&amp;",playerday:"&amp;CHAR(34)&amp;B237&amp;CHAR(34)&amp;",year:"&amp;CHAR(34)&amp;A228&amp;CHAR(34)&amp;", category:" &amp; CHAR(34) &amp;$A$1&amp;CHAR(34)&amp;",prow:["&amp;CHAR(34)&amp;F235&amp;CHAR(34)&amp;","&amp;CHAR(34)&amp;F236&amp;CHAR(34)&amp;","&amp;CHAR(34)&amp;F237&amp;CHAR(34)&amp;"], pcolumn: ["&amp;CHAR(34)&amp;G228&amp;CHAR(34)&amp;","&amp;CHAR(34)&amp;H228&amp;CHAR(34)&amp;","&amp;CHAR(34)&amp;I228&amp;CHAR(34)&amp;"]"&amp;",ylink:"&amp;CHAR(34)&amp;B236&amp;CHAR(34)&amp;"}"&amp;"],","")</f>
        <v/>
      </c>
    </row>
    <row r="229" spans="1:11" x14ac:dyDescent="0.3">
      <c r="A229" s="58"/>
      <c r="C229" s="13"/>
      <c r="K229" s="22"/>
    </row>
    <row r="230" spans="1:11" x14ac:dyDescent="0.3">
      <c r="A230" s="67"/>
      <c r="C230" s="13"/>
      <c r="F230" s="67"/>
      <c r="G230" s="67"/>
      <c r="H230" s="67"/>
      <c r="I230" s="67"/>
      <c r="K230" s="22"/>
    </row>
    <row r="231" spans="1:11" x14ac:dyDescent="0.3">
      <c r="A231" s="67"/>
      <c r="C231" s="13"/>
      <c r="F231" s="67"/>
      <c r="G231" s="67"/>
      <c r="H231" s="67"/>
      <c r="I231" s="67"/>
      <c r="K231" s="22"/>
    </row>
    <row r="232" spans="1:11" x14ac:dyDescent="0.3">
      <c r="A232" s="67"/>
      <c r="C232" s="13"/>
      <c r="F232" s="67"/>
      <c r="G232" s="67"/>
      <c r="H232" s="67"/>
      <c r="I232" s="67"/>
      <c r="K232" s="22"/>
    </row>
    <row r="233" spans="1:11" x14ac:dyDescent="0.3">
      <c r="A233" s="67"/>
      <c r="C233" s="13"/>
      <c r="F233" s="67"/>
      <c r="G233" s="67"/>
      <c r="H233" s="67"/>
      <c r="I233" s="67"/>
      <c r="K233" s="22"/>
    </row>
    <row r="234" spans="1:11" x14ac:dyDescent="0.3">
      <c r="A234" s="67"/>
      <c r="C234" s="13"/>
      <c r="F234" s="67"/>
      <c r="G234" s="67"/>
      <c r="H234" s="67"/>
      <c r="I234" s="67"/>
      <c r="K234" s="22"/>
    </row>
    <row r="235" spans="1:11" s="390" customFormat="1" x14ac:dyDescent="0.3">
      <c r="A235" s="387"/>
      <c r="C235" s="392"/>
      <c r="F235" s="387"/>
      <c r="G235" s="387"/>
      <c r="H235" s="387"/>
      <c r="I235" s="387"/>
      <c r="J235" s="12"/>
      <c r="K235" s="393" t="str">
        <f t="shared" ref="K235:K318" si="5">IF(A235&gt;0,"[{"&amp;"order:"&amp;CHAR(34)&amp;J235&amp;CHAR(34)&amp;",result:"&amp;CHAR(34)&amp;B236&amp;CHAR(34)&amp;",playerday:"&amp;CHAR(34)&amp;B238&amp;CHAR(34)&amp;",year:"&amp;CHAR(34)&amp;A235&amp;CHAR(34)&amp;", category:" &amp; CHAR(34) &amp;$A$1&amp;CHAR(34)&amp;",prow:["&amp;CHAR(34)&amp;F236&amp;CHAR(34)&amp;","&amp;CHAR(34)&amp;F237&amp;CHAR(34)&amp;","&amp;CHAR(34)&amp;F238&amp;CHAR(34)&amp;"], pcolumn: ["&amp;CHAR(34)&amp;G235&amp;CHAR(34)&amp;","&amp;CHAR(34)&amp;H235&amp;CHAR(34)&amp;","&amp;CHAR(34)&amp;I235&amp;CHAR(34)&amp;"]"&amp;",ylink:"&amp;CHAR(34)&amp;B237&amp;CHAR(34)&amp;"}"&amp;"],","")</f>
        <v/>
      </c>
    </row>
    <row r="236" spans="1:11" x14ac:dyDescent="0.3">
      <c r="A236" s="185">
        <v>2010</v>
      </c>
      <c r="B236" s="186" t="s">
        <v>19</v>
      </c>
      <c r="C236" s="187" t="s">
        <v>142</v>
      </c>
      <c r="D236" s="188" t="s">
        <v>62</v>
      </c>
      <c r="E236" s="67"/>
      <c r="G236" s="14" t="s">
        <v>145</v>
      </c>
      <c r="H236" s="31" t="s">
        <v>21</v>
      </c>
      <c r="I236" s="14" t="s">
        <v>15</v>
      </c>
      <c r="J236" s="12">
        <v>232</v>
      </c>
      <c r="K236" s="22" t="str">
        <f t="shared" si="5"/>
        <v>[{order:"232",result:"Portugal 4-0 Spain",playerday:"Nani",year:"2010", category:"Other",prow:["POR","POR","POR"], pcolumn: ["Sporting","Man Utd","Played WC 2010"],ylink:"https://www.youtube.com/shorts/aYAhV4g8qqc"}],</v>
      </c>
    </row>
    <row r="237" spans="1:11" x14ac:dyDescent="0.3">
      <c r="A237" s="189"/>
      <c r="B237" s="96" t="str">
        <f>_xlfn.CONCAT(B236," ",C236," ",D236,)</f>
        <v>Portugal 4-0 Spain</v>
      </c>
      <c r="C237" s="97"/>
      <c r="D237" s="190"/>
      <c r="E237" s="67"/>
      <c r="F237" s="16" t="s">
        <v>58</v>
      </c>
      <c r="G237" s="20"/>
      <c r="H237" s="20"/>
      <c r="I237" s="20"/>
      <c r="K237" s="22" t="str">
        <f t="shared" si="5"/>
        <v/>
      </c>
    </row>
    <row r="238" spans="1:11" x14ac:dyDescent="0.3">
      <c r="A238" s="189"/>
      <c r="B238" s="96" t="s">
        <v>715</v>
      </c>
      <c r="C238" s="97"/>
      <c r="D238" s="190"/>
      <c r="E238" s="67"/>
      <c r="F238" s="16" t="s">
        <v>58</v>
      </c>
      <c r="G238" s="20"/>
      <c r="H238" s="20"/>
      <c r="I238" s="20"/>
      <c r="K238" s="22" t="str">
        <f t="shared" si="5"/>
        <v/>
      </c>
    </row>
    <row r="239" spans="1:11" x14ac:dyDescent="0.3">
      <c r="A239" s="191"/>
      <c r="B239" s="192" t="s">
        <v>1173</v>
      </c>
      <c r="C239" s="193"/>
      <c r="D239" s="194"/>
      <c r="E239" s="67"/>
      <c r="F239" s="16" t="s">
        <v>58</v>
      </c>
      <c r="G239" s="20"/>
      <c r="H239" s="20"/>
      <c r="I239" s="20"/>
      <c r="K239" s="22" t="str">
        <f t="shared" si="5"/>
        <v/>
      </c>
    </row>
    <row r="240" spans="1:11" x14ac:dyDescent="0.3">
      <c r="A240" s="67"/>
      <c r="B240" s="32"/>
      <c r="C240" s="33"/>
      <c r="D240" s="32"/>
      <c r="E240" s="67"/>
      <c r="G240" s="11"/>
      <c r="H240" s="11"/>
      <c r="I240" s="11"/>
      <c r="K240" s="22" t="str">
        <f>IF(A240&gt;0,"[{"&amp;"order:"&amp;CHAR(34)&amp;J240&amp;CHAR(34)&amp;",result:"&amp;CHAR(34)&amp;B241&amp;CHAR(34)&amp;",playerday:"&amp;CHAR(34)&amp;B255&amp;CHAR(34)&amp;",year:"&amp;CHAR(34)&amp;A240&amp;CHAR(34)&amp;", category:" &amp; CHAR(34) &amp;$A$1&amp;CHAR(34)&amp;",prow:["&amp;CHAR(34)&amp;F241&amp;CHAR(34)&amp;","&amp;CHAR(34)&amp;F242&amp;CHAR(34)&amp;","&amp;CHAR(34)&amp;F255&amp;CHAR(34)&amp;"], pcolumn: ["&amp;CHAR(34)&amp;G240&amp;CHAR(34)&amp;","&amp;CHAR(34)&amp;H240&amp;CHAR(34)&amp;","&amp;CHAR(34)&amp;I240&amp;CHAR(34)&amp;"]"&amp;",ylink:"&amp;CHAR(34)&amp;B242&amp;CHAR(34)&amp;"}"&amp;"],","")</f>
        <v/>
      </c>
    </row>
    <row r="241" spans="1:11" x14ac:dyDescent="0.3">
      <c r="A241" s="67"/>
      <c r="B241" s="32"/>
      <c r="C241" s="33"/>
      <c r="D241" s="32"/>
      <c r="E241" s="67"/>
      <c r="G241" s="11"/>
      <c r="H241" s="11"/>
      <c r="I241" s="11"/>
      <c r="K241" s="22" t="str">
        <f>IF(A241&gt;0,"[{"&amp;"order:"&amp;CHAR(34)&amp;J241&amp;CHAR(34)&amp;",result:"&amp;CHAR(34)&amp;B242&amp;CHAR(34)&amp;",playerday:"&amp;CHAR(34)&amp;B256&amp;CHAR(34)&amp;",year:"&amp;CHAR(34)&amp;A241&amp;CHAR(34)&amp;", category:" &amp; CHAR(34) &amp;$A$1&amp;CHAR(34)&amp;",prow:["&amp;CHAR(34)&amp;F242&amp;CHAR(34)&amp;","&amp;CHAR(34)&amp;F255&amp;CHAR(34)&amp;","&amp;CHAR(34)&amp;F256&amp;CHAR(34)&amp;"], pcolumn: ["&amp;CHAR(34)&amp;G241&amp;CHAR(34)&amp;","&amp;CHAR(34)&amp;H241&amp;CHAR(34)&amp;","&amp;CHAR(34)&amp;I241&amp;CHAR(34)&amp;"]"&amp;",ylink:"&amp;CHAR(34)&amp;B255&amp;CHAR(34)&amp;"}"&amp;"],","")</f>
        <v/>
      </c>
    </row>
    <row r="242" spans="1:11" x14ac:dyDescent="0.3">
      <c r="A242" s="185">
        <v>2010</v>
      </c>
      <c r="B242" s="186" t="s">
        <v>1387</v>
      </c>
      <c r="C242" s="187" t="s">
        <v>155</v>
      </c>
      <c r="D242" s="188" t="s">
        <v>339</v>
      </c>
      <c r="E242" s="67"/>
      <c r="G242" s="14" t="s">
        <v>65</v>
      </c>
      <c r="H242" s="31" t="s">
        <v>339</v>
      </c>
      <c r="I242" s="14" t="s">
        <v>1257</v>
      </c>
      <c r="J242" s="12">
        <v>413</v>
      </c>
      <c r="K242" s="22" t="str">
        <f t="shared" ref="K242:K245" si="6">IF(A242&gt;0,"[{"&amp;"order:"&amp;CHAR(34)&amp;J242&amp;CHAR(34)&amp;",result:"&amp;CHAR(34)&amp;B243&amp;CHAR(34)&amp;",playerday:"&amp;CHAR(34)&amp;B245&amp;CHAR(34)&amp;",year:"&amp;CHAR(34)&amp;A242&amp;CHAR(34)&amp;", category:" &amp; CHAR(34) &amp;$A$1&amp;CHAR(34)&amp;",prow:["&amp;CHAR(34)&amp;F243&amp;CHAR(34)&amp;","&amp;CHAR(34)&amp;F244&amp;CHAR(34)&amp;","&amp;CHAR(34)&amp;F245&amp;CHAR(34)&amp;"], pcolumn: ["&amp;CHAR(34)&amp;G242&amp;CHAR(34)&amp;","&amp;CHAR(34)&amp;H242&amp;CHAR(34)&amp;","&amp;CHAR(34)&amp;I242&amp;CHAR(34)&amp;"]"&amp;",ylink:"&amp;CHAR(34)&amp;B244&amp;CHAR(34)&amp;"}"&amp;"],","")</f>
        <v>[{order:"413",result:"FC Lorient 1-3 Lyon",playerday:"Kim Källström",year:"2010", category:"Other",prow:["Arsenal","CC","namehas_M"], pcolumn: ["SWE","Lyon","startK"],ylink:"https://www.youtube.com/watch?v=lvrADZt15ts"}],</v>
      </c>
    </row>
    <row r="243" spans="1:11" x14ac:dyDescent="0.3">
      <c r="A243" s="189"/>
      <c r="B243" s="96" t="str">
        <f>_xlfn.CONCAT(B242," ",C242," ",D242,)</f>
        <v>FC Lorient 1-3 Lyon</v>
      </c>
      <c r="C243" s="97"/>
      <c r="D243" s="190"/>
      <c r="E243" s="67"/>
      <c r="F243" s="16" t="s">
        <v>8</v>
      </c>
      <c r="G243" s="20"/>
      <c r="H243" s="20"/>
      <c r="I243" s="20"/>
      <c r="K243" s="22" t="str">
        <f t="shared" si="6"/>
        <v/>
      </c>
    </row>
    <row r="244" spans="1:11" x14ac:dyDescent="0.3">
      <c r="A244" s="189"/>
      <c r="B244" s="96" t="s">
        <v>1388</v>
      </c>
      <c r="C244" s="97"/>
      <c r="D244" s="190"/>
      <c r="E244" s="67"/>
      <c r="F244" s="16" t="s">
        <v>33</v>
      </c>
      <c r="G244" s="20"/>
      <c r="H244" s="20"/>
      <c r="I244" s="20"/>
      <c r="K244" s="22" t="str">
        <f t="shared" si="6"/>
        <v/>
      </c>
    </row>
    <row r="245" spans="1:11" x14ac:dyDescent="0.3">
      <c r="A245" s="191"/>
      <c r="B245" s="192" t="s">
        <v>1386</v>
      </c>
      <c r="C245" s="193"/>
      <c r="D245" s="194"/>
      <c r="E245" s="67"/>
      <c r="F245" s="16" t="s">
        <v>1360</v>
      </c>
      <c r="G245" s="20"/>
      <c r="H245" s="20"/>
      <c r="I245" s="20"/>
      <c r="K245" s="22" t="str">
        <f t="shared" si="6"/>
        <v/>
      </c>
    </row>
    <row r="246" spans="1:11" x14ac:dyDescent="0.3">
      <c r="A246" s="67"/>
      <c r="B246" s="32"/>
      <c r="C246" s="33"/>
      <c r="D246" s="32"/>
      <c r="E246" s="67"/>
      <c r="G246" s="11"/>
      <c r="H246" s="11"/>
      <c r="I246" s="11"/>
      <c r="K246" s="22" t="str">
        <f>IF(A246&gt;0,"[{"&amp;"order:"&amp;CHAR(34)&amp;J246&amp;CHAR(34)&amp;",result:"&amp;CHAR(34)&amp;B247&amp;CHAR(34)&amp;",playerday:"&amp;CHAR(34)&amp;B261&amp;CHAR(34)&amp;",year:"&amp;CHAR(34)&amp;A246&amp;CHAR(34)&amp;", category:" &amp; CHAR(34) &amp;$A$1&amp;CHAR(34)&amp;",prow:["&amp;CHAR(34)&amp;F247&amp;CHAR(34)&amp;","&amp;CHAR(34)&amp;F248&amp;CHAR(34)&amp;","&amp;CHAR(34)&amp;F261&amp;CHAR(34)&amp;"], pcolumn: ["&amp;CHAR(34)&amp;G246&amp;CHAR(34)&amp;","&amp;CHAR(34)&amp;H246&amp;CHAR(34)&amp;","&amp;CHAR(34)&amp;I246&amp;CHAR(34)&amp;"]"&amp;",ylink:"&amp;CHAR(34)&amp;B248&amp;CHAR(34)&amp;"}"&amp;"],","")</f>
        <v/>
      </c>
    </row>
    <row r="247" spans="1:11" x14ac:dyDescent="0.3">
      <c r="A247" s="67"/>
      <c r="B247" s="32"/>
      <c r="C247" s="33"/>
      <c r="D247" s="32"/>
      <c r="E247" s="67"/>
      <c r="G247" s="11"/>
      <c r="H247" s="11"/>
      <c r="I247" s="11"/>
      <c r="K247" s="22" t="str">
        <f>IF(A247&gt;0,"[{"&amp;"order:"&amp;CHAR(34)&amp;J247&amp;CHAR(34)&amp;",result:"&amp;CHAR(34)&amp;B248&amp;CHAR(34)&amp;",playerday:"&amp;CHAR(34)&amp;B262&amp;CHAR(34)&amp;",year:"&amp;CHAR(34)&amp;A247&amp;CHAR(34)&amp;", category:" &amp; CHAR(34) &amp;$A$1&amp;CHAR(34)&amp;",prow:["&amp;CHAR(34)&amp;F248&amp;CHAR(34)&amp;","&amp;CHAR(34)&amp;F261&amp;CHAR(34)&amp;","&amp;CHAR(34)&amp;F262&amp;CHAR(34)&amp;"], pcolumn: ["&amp;CHAR(34)&amp;G247&amp;CHAR(34)&amp;","&amp;CHAR(34)&amp;H247&amp;CHAR(34)&amp;","&amp;CHAR(34)&amp;I247&amp;CHAR(34)&amp;"]"&amp;",ylink:"&amp;CHAR(34)&amp;B261&amp;CHAR(34)&amp;"}"&amp;"],","")</f>
        <v/>
      </c>
    </row>
    <row r="248" spans="1:11" x14ac:dyDescent="0.3">
      <c r="K248" s="22"/>
    </row>
    <row r="249" spans="1:11" x14ac:dyDescent="0.3">
      <c r="K249" s="22"/>
    </row>
    <row r="250" spans="1:11" x14ac:dyDescent="0.3">
      <c r="K250" s="22"/>
    </row>
    <row r="251" spans="1:11" x14ac:dyDescent="0.3">
      <c r="K251" s="22"/>
    </row>
    <row r="252" spans="1:11" x14ac:dyDescent="0.3">
      <c r="K252" s="22"/>
    </row>
    <row r="253" spans="1:11" x14ac:dyDescent="0.3">
      <c r="K253" s="22"/>
    </row>
    <row r="254" spans="1:11" x14ac:dyDescent="0.3">
      <c r="K254" s="22"/>
    </row>
    <row r="255" spans="1:11" x14ac:dyDescent="0.3">
      <c r="K255" s="22" t="str">
        <f t="shared" si="5"/>
        <v/>
      </c>
    </row>
    <row r="256" spans="1:11" x14ac:dyDescent="0.3">
      <c r="K256" s="22" t="str">
        <f t="shared" si="5"/>
        <v/>
      </c>
    </row>
    <row r="257" spans="1:21" x14ac:dyDescent="0.3">
      <c r="K257" s="22" t="str">
        <f t="shared" si="5"/>
        <v/>
      </c>
    </row>
    <row r="258" spans="1:21" s="390" customFormat="1" x14ac:dyDescent="0.3">
      <c r="A258" s="391"/>
      <c r="J258" s="12"/>
      <c r="K258" s="393" t="str">
        <f t="shared" si="5"/>
        <v/>
      </c>
    </row>
    <row r="259" spans="1:21" x14ac:dyDescent="0.3">
      <c r="A259" s="563">
        <v>2011</v>
      </c>
      <c r="B259" s="564" t="s">
        <v>109</v>
      </c>
      <c r="C259" s="565" t="s">
        <v>122</v>
      </c>
      <c r="D259" s="566" t="s">
        <v>388</v>
      </c>
      <c r="E259" s="67"/>
      <c r="G259" s="14" t="s">
        <v>109</v>
      </c>
      <c r="H259" s="31" t="s">
        <v>160</v>
      </c>
      <c r="I259" s="14" t="s">
        <v>342</v>
      </c>
      <c r="J259" s="12">
        <v>168</v>
      </c>
      <c r="K259" s="22" t="str">
        <f t="shared" si="5"/>
        <v>[{order:"168",result:"Leverkusen 3-1 Wolfsburg",playerday:"Eren Derdiyok",year:"2011", category:"Other",prow:["DL","DL","DL"], pcolumn: ["Leverkusen","SUI","TUR"],ylink:"https://www.youtube.com/watch?v=iacoj7uNLzM"}],</v>
      </c>
      <c r="M259" s="34"/>
      <c r="O259" s="13"/>
      <c r="R259" s="11"/>
      <c r="S259" s="11"/>
      <c r="T259" s="11"/>
      <c r="U259" s="11"/>
    </row>
    <row r="260" spans="1:21" x14ac:dyDescent="0.3">
      <c r="A260" s="567"/>
      <c r="B260" s="568" t="str">
        <f>_xlfn.CONCAT(B259," ",C259," ",D259,)</f>
        <v>Leverkusen 3-1 Wolfsburg</v>
      </c>
      <c r="C260" s="569"/>
      <c r="D260" s="570"/>
      <c r="E260" s="67"/>
      <c r="F260" s="16" t="s">
        <v>47</v>
      </c>
      <c r="G260" s="575"/>
      <c r="H260" s="575"/>
      <c r="I260" s="575"/>
      <c r="K260" s="22" t="str">
        <f t="shared" si="5"/>
        <v/>
      </c>
      <c r="M260" s="32"/>
      <c r="O260" s="13"/>
      <c r="R260" s="11"/>
      <c r="S260" s="11"/>
      <c r="T260" s="11"/>
      <c r="U260" s="11"/>
    </row>
    <row r="261" spans="1:21" x14ac:dyDescent="0.3">
      <c r="A261" s="567"/>
      <c r="B261" s="568" t="s">
        <v>757</v>
      </c>
      <c r="C261" s="569"/>
      <c r="D261" s="570"/>
      <c r="E261" s="67"/>
      <c r="F261" s="16" t="s">
        <v>47</v>
      </c>
      <c r="G261" s="575"/>
      <c r="H261" s="575"/>
      <c r="I261" s="575"/>
      <c r="K261" s="22" t="str">
        <f t="shared" si="5"/>
        <v/>
      </c>
      <c r="M261" s="32"/>
      <c r="O261" s="13"/>
      <c r="R261" s="11"/>
      <c r="S261" s="11"/>
      <c r="T261" s="11"/>
      <c r="U261" s="11"/>
    </row>
    <row r="262" spans="1:21" x14ac:dyDescent="0.3">
      <c r="A262" s="571"/>
      <c r="B262" s="572" t="s">
        <v>1160</v>
      </c>
      <c r="C262" s="573"/>
      <c r="D262" s="574"/>
      <c r="E262" s="67"/>
      <c r="F262" s="16" t="s">
        <v>47</v>
      </c>
      <c r="G262" s="575"/>
      <c r="H262" s="575"/>
      <c r="I262" s="575"/>
      <c r="K262" s="22" t="str">
        <f t="shared" si="5"/>
        <v/>
      </c>
      <c r="M262" s="32"/>
      <c r="O262" s="13"/>
      <c r="R262" s="11"/>
      <c r="S262" s="11"/>
      <c r="T262" s="11"/>
      <c r="U262" s="11"/>
    </row>
    <row r="263" spans="1:21" x14ac:dyDescent="0.3">
      <c r="A263" s="67"/>
      <c r="B263" s="32"/>
      <c r="C263" s="33"/>
      <c r="D263" s="32"/>
      <c r="E263" s="67"/>
      <c r="F263" s="13"/>
      <c r="G263" s="98"/>
      <c r="H263" s="98"/>
      <c r="I263" s="98"/>
      <c r="K263" s="22" t="str">
        <f t="shared" si="5"/>
        <v/>
      </c>
      <c r="M263" s="32"/>
      <c r="O263" s="13"/>
      <c r="R263" s="11"/>
      <c r="S263" s="11"/>
      <c r="T263" s="11"/>
      <c r="U263" s="11"/>
    </row>
    <row r="264" spans="1:21" x14ac:dyDescent="0.3">
      <c r="A264" s="67"/>
      <c r="B264" s="32"/>
      <c r="C264" s="33"/>
      <c r="D264" s="32"/>
      <c r="E264" s="67"/>
      <c r="F264" s="13"/>
      <c r="G264" s="98"/>
      <c r="H264" s="98"/>
      <c r="I264" s="98"/>
      <c r="K264" s="22" t="str">
        <f t="shared" si="5"/>
        <v/>
      </c>
      <c r="M264" s="32"/>
      <c r="O264" s="13"/>
      <c r="R264" s="11"/>
      <c r="S264" s="11"/>
      <c r="T264" s="11"/>
      <c r="U264" s="11"/>
    </row>
    <row r="265" spans="1:21" x14ac:dyDescent="0.3">
      <c r="A265" s="563">
        <v>2011</v>
      </c>
      <c r="B265" s="564" t="s">
        <v>328</v>
      </c>
      <c r="C265" s="565" t="s">
        <v>408</v>
      </c>
      <c r="D265" s="566" t="s">
        <v>493</v>
      </c>
      <c r="E265" s="67"/>
      <c r="G265" s="14" t="s">
        <v>35</v>
      </c>
      <c r="H265" s="31" t="s">
        <v>35</v>
      </c>
      <c r="I265" s="14" t="s">
        <v>35</v>
      </c>
      <c r="J265" s="12">
        <v>128</v>
      </c>
      <c r="K265" s="22" t="str">
        <f t="shared" si="5"/>
        <v>[{order:"128",result:"Santos 4-5 Flamengo",playerday:"Ronaldinho",year:"2011", category:"Other",prow:["CC","startR","startN"], pcolumn: ["BRA","BRA","BRA"],ylink:"https://www.youtube.com/watch?v=T1EAzE-fV9Y"}],</v>
      </c>
      <c r="M265" s="34"/>
      <c r="O265" s="13"/>
      <c r="R265" s="11"/>
      <c r="S265" s="11"/>
      <c r="T265" s="11"/>
      <c r="U265" s="11"/>
    </row>
    <row r="266" spans="1:21" x14ac:dyDescent="0.3">
      <c r="A266" s="567"/>
      <c r="B266" s="568" t="str">
        <f>_xlfn.CONCAT(B265," ",C265," ",D265,)</f>
        <v>Santos 4-5 Flamengo</v>
      </c>
      <c r="C266" s="569"/>
      <c r="D266" s="570"/>
      <c r="E266" s="67"/>
      <c r="F266" s="16" t="s">
        <v>33</v>
      </c>
      <c r="G266" s="575"/>
      <c r="H266" s="575"/>
      <c r="I266" s="575"/>
      <c r="K266" s="22" t="str">
        <f t="shared" si="5"/>
        <v/>
      </c>
      <c r="M266" s="32"/>
      <c r="O266" s="13"/>
      <c r="R266" s="11"/>
      <c r="S266" s="11"/>
      <c r="T266" s="11"/>
      <c r="U266" s="11"/>
    </row>
    <row r="267" spans="1:21" x14ac:dyDescent="0.3">
      <c r="A267" s="567"/>
      <c r="B267" s="568" t="s">
        <v>494</v>
      </c>
      <c r="C267" s="569"/>
      <c r="D267" s="570"/>
      <c r="E267" s="67"/>
      <c r="F267" s="16" t="s">
        <v>876</v>
      </c>
      <c r="G267" s="575"/>
      <c r="H267" s="575"/>
      <c r="I267" s="575"/>
      <c r="K267" s="22" t="str">
        <f t="shared" si="5"/>
        <v/>
      </c>
      <c r="M267" s="32"/>
      <c r="O267" s="13"/>
      <c r="R267" s="11"/>
      <c r="S267" s="11"/>
      <c r="T267" s="11"/>
      <c r="U267" s="11"/>
    </row>
    <row r="268" spans="1:21" x14ac:dyDescent="0.3">
      <c r="A268" s="571"/>
      <c r="B268" s="572" t="s">
        <v>1049</v>
      </c>
      <c r="C268" s="573"/>
      <c r="D268" s="574"/>
      <c r="E268" s="67"/>
      <c r="F268" s="16" t="s">
        <v>992</v>
      </c>
      <c r="G268" s="575"/>
      <c r="H268" s="575"/>
      <c r="I268" s="575"/>
      <c r="K268" s="22" t="str">
        <f t="shared" si="5"/>
        <v/>
      </c>
      <c r="M268" s="32"/>
      <c r="O268" s="13"/>
      <c r="R268" s="11"/>
      <c r="S268" s="11"/>
      <c r="T268" s="11"/>
      <c r="U268" s="11"/>
    </row>
    <row r="269" spans="1:21" x14ac:dyDescent="0.3">
      <c r="A269" s="67"/>
      <c r="B269" s="32"/>
      <c r="C269" s="33"/>
      <c r="D269" s="32"/>
      <c r="E269" s="67"/>
      <c r="F269" s="13"/>
      <c r="G269" s="98"/>
      <c r="H269" s="98"/>
      <c r="I269" s="98"/>
      <c r="K269" s="22" t="str">
        <f t="shared" si="5"/>
        <v/>
      </c>
      <c r="M269" s="32"/>
      <c r="O269" s="13"/>
      <c r="R269" s="11"/>
      <c r="S269" s="11"/>
      <c r="T269" s="11"/>
      <c r="U269" s="11"/>
    </row>
    <row r="270" spans="1:21" x14ac:dyDescent="0.3">
      <c r="A270" s="67"/>
      <c r="B270" s="32"/>
      <c r="C270" s="33"/>
      <c r="D270" s="32"/>
      <c r="E270" s="67"/>
      <c r="F270" s="13"/>
      <c r="G270" s="98"/>
      <c r="H270" s="98"/>
      <c r="I270" s="98"/>
      <c r="K270" s="22" t="str">
        <f t="shared" si="5"/>
        <v/>
      </c>
      <c r="M270" s="32"/>
      <c r="O270" s="13"/>
      <c r="R270" s="11"/>
      <c r="S270" s="11"/>
      <c r="T270" s="11"/>
      <c r="U270" s="11"/>
    </row>
    <row r="271" spans="1:21" x14ac:dyDescent="0.3">
      <c r="A271" s="563">
        <v>2011</v>
      </c>
      <c r="B271" s="564" t="s">
        <v>30</v>
      </c>
      <c r="C271" s="565" t="s">
        <v>92</v>
      </c>
      <c r="D271" s="566" t="s">
        <v>0</v>
      </c>
      <c r="E271" s="67"/>
      <c r="G271" s="14" t="s">
        <v>65</v>
      </c>
      <c r="H271" s="31" t="s">
        <v>53</v>
      </c>
      <c r="I271" s="14" t="s">
        <v>24</v>
      </c>
      <c r="J271" s="12">
        <v>18</v>
      </c>
      <c r="K271" s="22" t="str">
        <f t="shared" si="5"/>
        <v>[{order:"18",result:"Sweden 4-2 England",playerday:"Zlatan Ibrahimović",year:"2011", category:"Other",prow:["Man Utd","DL","Played Euro 2012"], pcolumn: ["SWE","ENG","Ajax"],ylink:"https://www.youtube.com/watch?v=RDsxKXa0PbA"}],</v>
      </c>
      <c r="M271" s="34"/>
      <c r="O271" s="13"/>
      <c r="R271" s="11"/>
      <c r="S271" s="11"/>
      <c r="T271" s="11"/>
      <c r="U271" s="11"/>
    </row>
    <row r="272" spans="1:21" x14ac:dyDescent="0.3">
      <c r="A272" s="567"/>
      <c r="B272" s="568" t="str">
        <f>_xlfn.CONCAT(B271," ",C271," ",D271,)</f>
        <v>Sweden 4-2 England</v>
      </c>
      <c r="C272" s="569"/>
      <c r="D272" s="570"/>
      <c r="E272" s="67"/>
      <c r="F272" s="16" t="s">
        <v>21</v>
      </c>
      <c r="G272" s="575"/>
      <c r="H272" s="575"/>
      <c r="I272" s="575"/>
      <c r="K272" s="22" t="str">
        <f t="shared" si="5"/>
        <v/>
      </c>
      <c r="M272" s="32"/>
      <c r="O272" s="13"/>
      <c r="R272" s="11"/>
      <c r="S272" s="11"/>
      <c r="T272" s="11"/>
      <c r="U272" s="11"/>
    </row>
    <row r="273" spans="1:21" x14ac:dyDescent="0.3">
      <c r="A273" s="567"/>
      <c r="B273" s="568" t="s">
        <v>175</v>
      </c>
      <c r="C273" s="569"/>
      <c r="D273" s="570"/>
      <c r="E273" s="67"/>
      <c r="F273" s="16" t="s">
        <v>47</v>
      </c>
      <c r="G273" s="575"/>
      <c r="H273" s="575"/>
      <c r="I273" s="575"/>
      <c r="K273" s="22" t="str">
        <f t="shared" si="5"/>
        <v/>
      </c>
      <c r="M273" s="32"/>
      <c r="O273" s="13"/>
      <c r="R273" s="11"/>
      <c r="S273" s="11"/>
      <c r="T273" s="11"/>
      <c r="U273" s="11"/>
    </row>
    <row r="274" spans="1:21" x14ac:dyDescent="0.3">
      <c r="A274" s="571"/>
      <c r="B274" s="572" t="s">
        <v>1117</v>
      </c>
      <c r="C274" s="573"/>
      <c r="D274" s="574"/>
      <c r="E274" s="67"/>
      <c r="F274" s="16" t="s">
        <v>93</v>
      </c>
      <c r="G274" s="575"/>
      <c r="H274" s="575"/>
      <c r="I274" s="575"/>
      <c r="K274" s="22" t="str">
        <f>IF(A274&gt;0,"[{"&amp;"order:"&amp;CHAR(34)&amp;J274&amp;CHAR(34)&amp;",result:"&amp;CHAR(34)&amp;B275&amp;CHAR(34)&amp;",playerday:"&amp;CHAR(34)&amp;B287&amp;CHAR(34)&amp;",year:"&amp;CHAR(34)&amp;A274&amp;CHAR(34)&amp;", category:" &amp; CHAR(34) &amp;$A$1&amp;CHAR(34)&amp;",prow:["&amp;CHAR(34)&amp;F275&amp;CHAR(34)&amp;","&amp;CHAR(34)&amp;F276&amp;CHAR(34)&amp;","&amp;CHAR(34)&amp;F287&amp;CHAR(34)&amp;"], pcolumn: ["&amp;CHAR(34)&amp;G274&amp;CHAR(34)&amp;","&amp;CHAR(34)&amp;H274&amp;CHAR(34)&amp;","&amp;CHAR(34)&amp;I274&amp;CHAR(34)&amp;"]"&amp;",ylink:"&amp;CHAR(34)&amp;B276&amp;CHAR(34)&amp;"}"&amp;"],","")</f>
        <v/>
      </c>
      <c r="M274" s="32"/>
      <c r="O274" s="13"/>
      <c r="R274" s="11"/>
      <c r="S274" s="11"/>
      <c r="T274" s="11"/>
      <c r="U274" s="11"/>
    </row>
    <row r="275" spans="1:21" x14ac:dyDescent="0.3">
      <c r="A275" s="67"/>
      <c r="B275" s="32"/>
      <c r="C275" s="33"/>
      <c r="D275" s="32"/>
      <c r="E275" s="67"/>
      <c r="F275" s="13"/>
      <c r="G275" s="98"/>
      <c r="H275" s="98"/>
      <c r="I275" s="98"/>
      <c r="K275" s="22" t="str">
        <f>IF(A275&gt;0,"[{"&amp;"order:"&amp;CHAR(34)&amp;J275&amp;CHAR(34)&amp;",result:"&amp;CHAR(34)&amp;B276&amp;CHAR(34)&amp;",playerday:"&amp;CHAR(34)&amp;B288&amp;CHAR(34)&amp;",year:"&amp;CHAR(34)&amp;A275&amp;CHAR(34)&amp;", category:" &amp; CHAR(34) &amp;$A$1&amp;CHAR(34)&amp;",prow:["&amp;CHAR(34)&amp;F276&amp;CHAR(34)&amp;","&amp;CHAR(34)&amp;F287&amp;CHAR(34)&amp;","&amp;CHAR(34)&amp;F288&amp;CHAR(34)&amp;"], pcolumn: ["&amp;CHAR(34)&amp;G275&amp;CHAR(34)&amp;","&amp;CHAR(34)&amp;H275&amp;CHAR(34)&amp;","&amp;CHAR(34)&amp;I275&amp;CHAR(34)&amp;"]"&amp;",ylink:"&amp;CHAR(34)&amp;B287&amp;CHAR(34)&amp;"}"&amp;"],","")</f>
        <v/>
      </c>
      <c r="M275" s="32"/>
      <c r="O275" s="13"/>
      <c r="R275" s="11"/>
      <c r="S275" s="11"/>
      <c r="T275" s="11"/>
      <c r="U275" s="11"/>
    </row>
    <row r="276" spans="1:21" x14ac:dyDescent="0.3">
      <c r="A276" s="67"/>
      <c r="B276" s="32"/>
      <c r="C276" s="33"/>
      <c r="D276" s="32"/>
      <c r="E276" s="67"/>
      <c r="F276" s="13"/>
      <c r="G276" s="98"/>
      <c r="H276" s="98"/>
      <c r="I276" s="98"/>
      <c r="K276" s="22" t="str">
        <f>IF(A276&gt;0,"[{"&amp;"order:"&amp;CHAR(34)&amp;J276&amp;CHAR(34)&amp;",result:"&amp;CHAR(34)&amp;B287&amp;CHAR(34)&amp;",playerday:"&amp;CHAR(34)&amp;B289&amp;CHAR(34)&amp;",year:"&amp;CHAR(34)&amp;A276&amp;CHAR(34)&amp;", category:" &amp; CHAR(34) &amp;$A$1&amp;CHAR(34)&amp;",prow:["&amp;CHAR(34)&amp;F287&amp;CHAR(34)&amp;","&amp;CHAR(34)&amp;F288&amp;CHAR(34)&amp;","&amp;CHAR(34)&amp;F289&amp;CHAR(34)&amp;"], pcolumn: ["&amp;CHAR(34)&amp;G276&amp;CHAR(34)&amp;","&amp;CHAR(34)&amp;H276&amp;CHAR(34)&amp;","&amp;CHAR(34)&amp;I276&amp;CHAR(34)&amp;"]"&amp;",ylink:"&amp;CHAR(34)&amp;B288&amp;CHAR(34)&amp;"}"&amp;"],","")</f>
        <v/>
      </c>
      <c r="M276" s="32"/>
      <c r="O276" s="13"/>
      <c r="R276" s="11"/>
      <c r="S276" s="11"/>
      <c r="T276" s="11"/>
      <c r="U276" s="11"/>
    </row>
    <row r="277" spans="1:21" x14ac:dyDescent="0.3">
      <c r="A277" s="563">
        <v>2011</v>
      </c>
      <c r="B277" s="564" t="s">
        <v>51</v>
      </c>
      <c r="C277" s="565" t="s">
        <v>129</v>
      </c>
      <c r="D277" s="566" t="s">
        <v>1577</v>
      </c>
      <c r="E277" s="67"/>
      <c r="G277" s="14" t="s">
        <v>44</v>
      </c>
      <c r="H277" s="31" t="s">
        <v>91</v>
      </c>
      <c r="I277" s="14" t="s">
        <v>1477</v>
      </c>
      <c r="J277" s="12">
        <v>512</v>
      </c>
      <c r="K277" s="22" t="str">
        <f t="shared" ref="K277:K279" si="7">IF(A277&gt;0,"[{"&amp;"order:"&amp;CHAR(34)&amp;J277&amp;CHAR(34)&amp;",result:"&amp;CHAR(34)&amp;B278&amp;CHAR(34)&amp;",playerday:"&amp;CHAR(34)&amp;B280&amp;CHAR(34)&amp;",year:"&amp;CHAR(34)&amp;A277&amp;CHAR(34)&amp;", category:" &amp; CHAR(34) &amp;$A$1&amp;CHAR(34)&amp;",prow:["&amp;CHAR(34)&amp;F278&amp;CHAR(34)&amp;","&amp;CHAR(34)&amp;F279&amp;CHAR(34)&amp;","&amp;CHAR(34)&amp;F280&amp;CHAR(34)&amp;"], pcolumn: ["&amp;CHAR(34)&amp;G277&amp;CHAR(34)&amp;","&amp;CHAR(34)&amp;H277&amp;CHAR(34)&amp;","&amp;CHAR(34)&amp;I277&amp;CHAR(34)&amp;"]"&amp;",ylink:"&amp;CHAR(34)&amp;B279&amp;CHAR(34)&amp;"}"&amp;"],","")</f>
        <v>[{order:"512",result:"Porto 4-1 Maritimo",playerday:"Fredy Guarín",year:"2011", category:"Other",prow:["Porto","CC","Played WC 2014"], pcolumn: ["Inter","COL","chleag"],ylink:"https://www.youtube.com/watch?v=tFQvkpGG-9E"}],</v>
      </c>
      <c r="M277" s="34"/>
      <c r="O277" s="13"/>
      <c r="R277" s="11"/>
      <c r="S277" s="11"/>
      <c r="T277" s="11"/>
      <c r="U277" s="11"/>
    </row>
    <row r="278" spans="1:21" x14ac:dyDescent="0.3">
      <c r="A278" s="567"/>
      <c r="B278" s="568" t="str">
        <f>_xlfn.CONCAT(B277," ",C277," ",D277,)</f>
        <v>Porto 4-1 Maritimo</v>
      </c>
      <c r="C278" s="569"/>
      <c r="D278" s="570"/>
      <c r="E278" s="67"/>
      <c r="F278" s="16" t="s">
        <v>51</v>
      </c>
      <c r="G278" s="575"/>
      <c r="H278" s="575"/>
      <c r="I278" s="575"/>
      <c r="K278" s="22" t="str">
        <f t="shared" si="7"/>
        <v/>
      </c>
      <c r="M278" s="32"/>
      <c r="O278" s="13"/>
      <c r="R278" s="11"/>
      <c r="S278" s="11"/>
      <c r="T278" s="11"/>
      <c r="U278" s="11"/>
    </row>
    <row r="279" spans="1:21" x14ac:dyDescent="0.3">
      <c r="A279" s="567"/>
      <c r="B279" s="568" t="s">
        <v>1579</v>
      </c>
      <c r="C279" s="569"/>
      <c r="D279" s="570"/>
      <c r="E279" s="67"/>
      <c r="F279" s="16" t="s">
        <v>33</v>
      </c>
      <c r="G279" s="575"/>
      <c r="H279" s="575"/>
      <c r="I279" s="575"/>
      <c r="K279" s="22" t="str">
        <f t="shared" si="7"/>
        <v/>
      </c>
      <c r="M279" s="32"/>
      <c r="O279" s="13"/>
      <c r="R279" s="11"/>
      <c r="S279" s="11"/>
      <c r="T279" s="11"/>
      <c r="U279" s="11"/>
    </row>
    <row r="280" spans="1:21" x14ac:dyDescent="0.3">
      <c r="A280" s="571"/>
      <c r="B280" s="572" t="s">
        <v>1578</v>
      </c>
      <c r="C280" s="573"/>
      <c r="D280" s="574"/>
      <c r="E280" s="67"/>
      <c r="F280" s="16" t="s">
        <v>63</v>
      </c>
      <c r="G280" s="575"/>
      <c r="H280" s="575"/>
      <c r="I280" s="575"/>
      <c r="K280" s="22" t="str">
        <f>IF(A280&gt;0,"[{"&amp;"order:"&amp;CHAR(34)&amp;J280&amp;CHAR(34)&amp;",result:"&amp;CHAR(34)&amp;B281&amp;CHAR(34)&amp;",playerday:"&amp;CHAR(34)&amp;B293&amp;CHAR(34)&amp;",year:"&amp;CHAR(34)&amp;A280&amp;CHAR(34)&amp;", category:" &amp; CHAR(34) &amp;$A$1&amp;CHAR(34)&amp;",prow:["&amp;CHAR(34)&amp;F281&amp;CHAR(34)&amp;","&amp;CHAR(34)&amp;F282&amp;CHAR(34)&amp;","&amp;CHAR(34)&amp;F293&amp;CHAR(34)&amp;"], pcolumn: ["&amp;CHAR(34)&amp;G280&amp;CHAR(34)&amp;","&amp;CHAR(34)&amp;H280&amp;CHAR(34)&amp;","&amp;CHAR(34)&amp;I280&amp;CHAR(34)&amp;"]"&amp;",ylink:"&amp;CHAR(34)&amp;B282&amp;CHAR(34)&amp;"}"&amp;"],","")</f>
        <v/>
      </c>
      <c r="M280" s="32"/>
      <c r="O280" s="13"/>
      <c r="R280" s="11"/>
      <c r="S280" s="11"/>
      <c r="T280" s="11"/>
      <c r="U280" s="11"/>
    </row>
    <row r="281" spans="1:21" x14ac:dyDescent="0.3">
      <c r="A281" s="67"/>
      <c r="B281" s="32"/>
      <c r="C281" s="33"/>
      <c r="D281" s="32"/>
      <c r="E281" s="67"/>
      <c r="F281" s="13"/>
      <c r="G281" s="98"/>
      <c r="H281" s="98"/>
      <c r="I281" s="98"/>
      <c r="K281" s="22" t="str">
        <f>IF(A281&gt;0,"[{"&amp;"order:"&amp;CHAR(34)&amp;J281&amp;CHAR(34)&amp;",result:"&amp;CHAR(34)&amp;B282&amp;CHAR(34)&amp;",playerday:"&amp;CHAR(34)&amp;B294&amp;CHAR(34)&amp;",year:"&amp;CHAR(34)&amp;A281&amp;CHAR(34)&amp;", category:" &amp; CHAR(34) &amp;$A$1&amp;CHAR(34)&amp;",prow:["&amp;CHAR(34)&amp;F282&amp;CHAR(34)&amp;","&amp;CHAR(34)&amp;F293&amp;CHAR(34)&amp;","&amp;CHAR(34)&amp;F294&amp;CHAR(34)&amp;"], pcolumn: ["&amp;CHAR(34)&amp;G281&amp;CHAR(34)&amp;","&amp;CHAR(34)&amp;H281&amp;CHAR(34)&amp;","&amp;CHAR(34)&amp;I281&amp;CHAR(34)&amp;"]"&amp;",ylink:"&amp;CHAR(34)&amp;B293&amp;CHAR(34)&amp;"}"&amp;"],","")</f>
        <v/>
      </c>
      <c r="M281" s="32"/>
      <c r="O281" s="13"/>
      <c r="R281" s="11"/>
      <c r="S281" s="11"/>
      <c r="T281" s="11"/>
      <c r="U281" s="11"/>
    </row>
    <row r="282" spans="1:21" x14ac:dyDescent="0.3">
      <c r="A282" s="67"/>
      <c r="B282" s="32"/>
      <c r="C282" s="33"/>
      <c r="D282" s="32"/>
      <c r="E282" s="67"/>
      <c r="F282" s="13"/>
      <c r="G282" s="98"/>
      <c r="H282" s="98"/>
      <c r="I282" s="98"/>
      <c r="K282" s="22" t="str">
        <f>IF(A282&gt;0,"[{"&amp;"order:"&amp;CHAR(34)&amp;J282&amp;CHAR(34)&amp;",result:"&amp;CHAR(34)&amp;B293&amp;CHAR(34)&amp;",playerday:"&amp;CHAR(34)&amp;B295&amp;CHAR(34)&amp;",year:"&amp;CHAR(34)&amp;A282&amp;CHAR(34)&amp;", category:" &amp; CHAR(34) &amp;$A$1&amp;CHAR(34)&amp;",prow:["&amp;CHAR(34)&amp;F293&amp;CHAR(34)&amp;","&amp;CHAR(34)&amp;F294&amp;CHAR(34)&amp;","&amp;CHAR(34)&amp;F295&amp;CHAR(34)&amp;"], pcolumn: ["&amp;CHAR(34)&amp;G282&amp;CHAR(34)&amp;","&amp;CHAR(34)&amp;H282&amp;CHAR(34)&amp;","&amp;CHAR(34)&amp;I282&amp;CHAR(34)&amp;"]"&amp;",ylink:"&amp;CHAR(34)&amp;B294&amp;CHAR(34)&amp;"}"&amp;"],","")</f>
        <v/>
      </c>
      <c r="M282" s="32"/>
      <c r="O282" s="13"/>
      <c r="R282" s="11"/>
      <c r="S282" s="11"/>
      <c r="T282" s="11"/>
      <c r="U282" s="11"/>
    </row>
    <row r="283" spans="1:21" x14ac:dyDescent="0.3">
      <c r="A283" s="67"/>
      <c r="B283" s="32"/>
      <c r="C283" s="33"/>
      <c r="D283" s="32"/>
      <c r="E283" s="67"/>
      <c r="F283" s="13"/>
      <c r="G283" s="98"/>
      <c r="H283" s="98"/>
      <c r="I283" s="98"/>
      <c r="K283" s="22"/>
      <c r="M283" s="32"/>
      <c r="O283" s="13"/>
      <c r="R283" s="11"/>
      <c r="S283" s="11"/>
      <c r="T283" s="11"/>
      <c r="U283" s="11"/>
    </row>
    <row r="284" spans="1:21" x14ac:dyDescent="0.3">
      <c r="A284" s="67"/>
      <c r="B284" s="32"/>
      <c r="C284" s="33"/>
      <c r="D284" s="32"/>
      <c r="E284" s="67"/>
      <c r="F284" s="13"/>
      <c r="G284" s="98"/>
      <c r="H284" s="98"/>
      <c r="I284" s="98"/>
      <c r="K284" s="22"/>
      <c r="M284" s="32"/>
      <c r="O284" s="13"/>
      <c r="R284" s="11"/>
      <c r="S284" s="11"/>
      <c r="T284" s="11"/>
      <c r="U284" s="11"/>
    </row>
    <row r="285" spans="1:21" x14ac:dyDescent="0.3">
      <c r="A285" s="67"/>
      <c r="B285" s="32"/>
      <c r="C285" s="33"/>
      <c r="D285" s="32"/>
      <c r="E285" s="67"/>
      <c r="F285" s="13"/>
      <c r="G285" s="98"/>
      <c r="H285" s="98"/>
      <c r="I285" s="98"/>
      <c r="K285" s="22"/>
      <c r="M285" s="32"/>
      <c r="O285" s="13"/>
      <c r="R285" s="11"/>
      <c r="S285" s="11"/>
      <c r="T285" s="11"/>
      <c r="U285" s="11"/>
    </row>
    <row r="286" spans="1:21" x14ac:dyDescent="0.3">
      <c r="A286" s="67"/>
      <c r="B286" s="32"/>
      <c r="C286" s="33"/>
      <c r="D286" s="32"/>
      <c r="E286" s="67"/>
      <c r="F286" s="13"/>
      <c r="G286" s="98"/>
      <c r="H286" s="98"/>
      <c r="I286" s="98"/>
      <c r="K286" s="22"/>
      <c r="M286" s="32"/>
      <c r="O286" s="13"/>
      <c r="R286" s="11"/>
      <c r="S286" s="11"/>
      <c r="T286" s="11"/>
      <c r="U286" s="11"/>
    </row>
    <row r="287" spans="1:21" x14ac:dyDescent="0.3">
      <c r="A287" s="563">
        <v>2015</v>
      </c>
      <c r="B287" s="564" t="s">
        <v>114</v>
      </c>
      <c r="C287" s="565" t="s">
        <v>80</v>
      </c>
      <c r="D287" s="566" t="s">
        <v>94</v>
      </c>
      <c r="E287" s="67"/>
      <c r="G287" s="14" t="s">
        <v>113</v>
      </c>
      <c r="H287" s="31" t="s">
        <v>42</v>
      </c>
      <c r="I287" s="14" t="s">
        <v>48</v>
      </c>
      <c r="J287" s="12">
        <v>23</v>
      </c>
      <c r="K287" s="22" t="str">
        <f t="shared" si="5"/>
        <v>[{order:"23",result:"Chile 0-0 Argentina",playerday:"Alexis Sánchez",year:"2015", category:"Other",prow:["DL","Barcelona","Inter"], pcolumn: ["CHI","ARG","LaLigaWin"],ylink:"https://www.youtube.com/watch?v=ATXMJOEt6zc"}],</v>
      </c>
      <c r="M287" s="34"/>
      <c r="O287" s="13"/>
      <c r="R287" s="11"/>
      <c r="S287" s="11"/>
      <c r="T287" s="11"/>
      <c r="U287" s="11"/>
    </row>
    <row r="288" spans="1:21" x14ac:dyDescent="0.3">
      <c r="A288" s="567"/>
      <c r="B288" s="568" t="str">
        <f>_xlfn.CONCAT(B287," ",C287," ",D287,)</f>
        <v>Chile 0-0 Argentina</v>
      </c>
      <c r="C288" s="569"/>
      <c r="D288" s="570"/>
      <c r="E288" s="67"/>
      <c r="F288" s="16" t="s">
        <v>47</v>
      </c>
      <c r="G288" s="575"/>
      <c r="H288" s="575"/>
      <c r="I288" s="575"/>
      <c r="K288" s="22" t="str">
        <f t="shared" si="5"/>
        <v/>
      </c>
      <c r="M288" s="32"/>
      <c r="O288" s="13"/>
      <c r="R288" s="11"/>
      <c r="S288" s="11"/>
      <c r="T288" s="11"/>
      <c r="U288" s="11"/>
    </row>
    <row r="289" spans="1:21" x14ac:dyDescent="0.3">
      <c r="A289" s="567"/>
      <c r="B289" s="568" t="s">
        <v>174</v>
      </c>
      <c r="C289" s="569"/>
      <c r="D289" s="570"/>
      <c r="E289" s="67"/>
      <c r="F289" s="16" t="s">
        <v>7</v>
      </c>
      <c r="G289" s="575"/>
      <c r="H289" s="575"/>
      <c r="I289" s="575"/>
      <c r="K289" s="22" t="str">
        <f t="shared" si="5"/>
        <v/>
      </c>
      <c r="M289" s="32"/>
      <c r="O289" s="13"/>
      <c r="R289" s="11"/>
      <c r="S289" s="11"/>
      <c r="T289" s="11"/>
      <c r="U289" s="11"/>
    </row>
    <row r="290" spans="1:21" x14ac:dyDescent="0.3">
      <c r="A290" s="571"/>
      <c r="B290" s="572" t="s">
        <v>1174</v>
      </c>
      <c r="C290" s="573"/>
      <c r="D290" s="574"/>
      <c r="E290" s="67"/>
      <c r="F290" s="16" t="s">
        <v>44</v>
      </c>
      <c r="G290" s="575"/>
      <c r="H290" s="575"/>
      <c r="I290" s="575"/>
      <c r="K290" s="22" t="str">
        <f t="shared" si="5"/>
        <v/>
      </c>
      <c r="M290" s="32"/>
      <c r="O290" s="13"/>
      <c r="R290" s="11"/>
      <c r="S290" s="11"/>
      <c r="T290" s="11"/>
      <c r="U290" s="11"/>
    </row>
    <row r="291" spans="1:21" x14ac:dyDescent="0.3">
      <c r="A291" s="67"/>
      <c r="B291" s="32"/>
      <c r="C291" s="33"/>
      <c r="D291" s="32"/>
      <c r="E291" s="67"/>
      <c r="F291" s="13"/>
      <c r="G291" s="98"/>
      <c r="H291" s="98"/>
      <c r="I291" s="98"/>
      <c r="K291" s="22" t="str">
        <f t="shared" si="5"/>
        <v/>
      </c>
      <c r="M291" s="32"/>
      <c r="O291" s="13"/>
      <c r="R291" s="11"/>
      <c r="S291" s="11"/>
      <c r="T291" s="11"/>
      <c r="U291" s="11"/>
    </row>
    <row r="292" spans="1:21" x14ac:dyDescent="0.3">
      <c r="A292" s="67"/>
      <c r="B292" s="32"/>
      <c r="C292" s="33"/>
      <c r="D292" s="32"/>
      <c r="E292" s="67"/>
      <c r="F292" s="13"/>
      <c r="G292" s="98"/>
      <c r="H292" s="98"/>
      <c r="I292" s="98"/>
      <c r="K292" s="22" t="str">
        <f t="shared" si="5"/>
        <v/>
      </c>
      <c r="M292" s="32"/>
      <c r="O292" s="13"/>
      <c r="R292" s="11"/>
      <c r="S292" s="11"/>
      <c r="T292" s="11"/>
      <c r="U292" s="11"/>
    </row>
    <row r="293" spans="1:21" x14ac:dyDescent="0.3">
      <c r="A293" s="563">
        <v>2011</v>
      </c>
      <c r="B293" s="564" t="s">
        <v>502</v>
      </c>
      <c r="C293" s="565" t="s">
        <v>142</v>
      </c>
      <c r="D293" s="566" t="s">
        <v>503</v>
      </c>
      <c r="E293" s="67"/>
      <c r="G293" s="14" t="s">
        <v>883</v>
      </c>
      <c r="H293" s="31" t="s">
        <v>117</v>
      </c>
      <c r="I293" s="14" t="s">
        <v>8</v>
      </c>
      <c r="J293" s="12">
        <v>395</v>
      </c>
      <c r="K293" s="22" t="str">
        <f t="shared" si="5"/>
        <v>[{order:"395",result:"LAFC 4-0 San Jose",playerday:"Carlos Vela",year:"2011", category:"Other",prow:["DL","startC","CC"], pcolumn: ["MLSPla","MEX","Arsenal"],ylink:"https://www.youtube.com/watch?v=3-z9MPafDwc"}],</v>
      </c>
      <c r="M293" s="34"/>
      <c r="O293" s="13"/>
      <c r="R293" s="11"/>
      <c r="S293" s="11"/>
      <c r="T293" s="11"/>
      <c r="U293" s="11"/>
    </row>
    <row r="294" spans="1:21" x14ac:dyDescent="0.3">
      <c r="A294" s="567"/>
      <c r="B294" s="568" t="str">
        <f>_xlfn.CONCAT(B293," ",C293," ",D293,)</f>
        <v>LAFC 4-0 San Jose</v>
      </c>
      <c r="C294" s="569"/>
      <c r="D294" s="570"/>
      <c r="E294" s="67"/>
      <c r="F294" s="16" t="s">
        <v>47</v>
      </c>
      <c r="G294" s="575"/>
      <c r="H294" s="575"/>
      <c r="I294" s="575"/>
      <c r="K294" s="22" t="str">
        <f t="shared" si="5"/>
        <v/>
      </c>
      <c r="M294" s="32"/>
      <c r="O294" s="13"/>
      <c r="R294" s="11"/>
      <c r="S294" s="11"/>
      <c r="T294" s="11"/>
      <c r="U294" s="11"/>
    </row>
    <row r="295" spans="1:21" x14ac:dyDescent="0.3">
      <c r="A295" s="567"/>
      <c r="B295" s="568" t="s">
        <v>504</v>
      </c>
      <c r="C295" s="569"/>
      <c r="D295" s="570"/>
      <c r="E295" s="67"/>
      <c r="F295" s="16" t="s">
        <v>1091</v>
      </c>
      <c r="G295" s="575"/>
      <c r="H295" s="575"/>
      <c r="I295" s="575"/>
      <c r="K295" s="22" t="str">
        <f t="shared" si="5"/>
        <v/>
      </c>
      <c r="M295" s="32"/>
      <c r="O295" s="13"/>
      <c r="R295" s="11"/>
      <c r="S295" s="11"/>
      <c r="T295" s="11"/>
      <c r="U295" s="11"/>
    </row>
    <row r="296" spans="1:21" x14ac:dyDescent="0.3">
      <c r="A296" s="571"/>
      <c r="B296" s="572" t="s">
        <v>1161</v>
      </c>
      <c r="C296" s="573"/>
      <c r="D296" s="574"/>
      <c r="E296" s="67"/>
      <c r="F296" s="16" t="s">
        <v>33</v>
      </c>
      <c r="G296" s="575"/>
      <c r="H296" s="575"/>
      <c r="I296" s="575"/>
      <c r="K296" s="22" t="str">
        <f t="shared" si="5"/>
        <v/>
      </c>
      <c r="M296" s="32"/>
      <c r="O296" s="13"/>
      <c r="R296" s="11"/>
      <c r="S296" s="11"/>
      <c r="T296" s="11"/>
      <c r="U296" s="11"/>
    </row>
    <row r="297" spans="1:21" x14ac:dyDescent="0.3">
      <c r="A297" s="67"/>
      <c r="B297" s="32"/>
      <c r="C297" s="33"/>
      <c r="D297" s="32"/>
      <c r="E297" s="67"/>
      <c r="F297" s="13"/>
      <c r="G297" s="98"/>
      <c r="H297" s="98"/>
      <c r="I297" s="98"/>
      <c r="K297" s="22" t="str">
        <f t="shared" si="5"/>
        <v/>
      </c>
      <c r="M297" s="32"/>
      <c r="O297" s="13"/>
      <c r="R297" s="11"/>
      <c r="S297" s="11"/>
      <c r="T297" s="11"/>
      <c r="U297" s="11"/>
    </row>
    <row r="298" spans="1:21" x14ac:dyDescent="0.3">
      <c r="A298" s="67"/>
      <c r="B298" s="32"/>
      <c r="C298" s="33"/>
      <c r="D298" s="32"/>
      <c r="E298" s="67"/>
      <c r="F298" s="13"/>
      <c r="G298" s="98"/>
      <c r="H298" s="98"/>
      <c r="I298" s="98"/>
      <c r="K298" s="22" t="str">
        <f t="shared" si="5"/>
        <v/>
      </c>
      <c r="M298" s="32"/>
      <c r="O298" s="13"/>
      <c r="R298" s="11"/>
      <c r="S298" s="11"/>
      <c r="T298" s="11"/>
      <c r="U298" s="11"/>
    </row>
    <row r="299" spans="1:21" x14ac:dyDescent="0.3">
      <c r="A299" s="563">
        <v>2011</v>
      </c>
      <c r="B299" s="564" t="s">
        <v>328</v>
      </c>
      <c r="C299" s="565" t="s">
        <v>265</v>
      </c>
      <c r="D299" s="566" t="s">
        <v>7</v>
      </c>
      <c r="E299" s="67"/>
      <c r="G299" s="14" t="s">
        <v>7</v>
      </c>
      <c r="H299" s="31" t="s">
        <v>34</v>
      </c>
      <c r="I299" s="14" t="s">
        <v>48</v>
      </c>
      <c r="J299" s="12">
        <v>183</v>
      </c>
      <c r="K299" s="22" t="str">
        <f t="shared" si="5"/>
        <v>[{order:"183",result:"Santos 0-4 Barcelona",playerday:"Neymar",year:"2011", category:"Other",prow:["BRA","DL","CC"], pcolumn: ["Barcelona","ChampionsWin","LaLigaWin"],ylink:"https://www.youtube.com/watch?v=gB3_ICJYBEc"}],</v>
      </c>
      <c r="M299" s="34"/>
      <c r="O299" s="13"/>
      <c r="R299" s="11"/>
      <c r="S299" s="11"/>
      <c r="T299" s="11"/>
      <c r="U299" s="11"/>
    </row>
    <row r="300" spans="1:21" x14ac:dyDescent="0.3">
      <c r="A300" s="567"/>
      <c r="B300" s="568" t="str">
        <f>_xlfn.CONCAT(B299," ",C299," ",D299,)</f>
        <v>Santos 0-4 Barcelona</v>
      </c>
      <c r="C300" s="569"/>
      <c r="D300" s="570"/>
      <c r="E300" s="67"/>
      <c r="F300" s="16" t="s">
        <v>35</v>
      </c>
      <c r="G300" s="575"/>
      <c r="H300" s="575"/>
      <c r="I300" s="575"/>
      <c r="K300" s="22" t="str">
        <f t="shared" si="5"/>
        <v/>
      </c>
      <c r="M300" s="32"/>
      <c r="O300" s="13"/>
      <c r="R300" s="11"/>
      <c r="S300" s="11"/>
      <c r="T300" s="11"/>
      <c r="U300" s="11"/>
    </row>
    <row r="301" spans="1:21" x14ac:dyDescent="0.3">
      <c r="A301" s="567"/>
      <c r="B301" s="568" t="s">
        <v>406</v>
      </c>
      <c r="C301" s="569"/>
      <c r="D301" s="570"/>
      <c r="E301" s="67"/>
      <c r="F301" s="16" t="s">
        <v>47</v>
      </c>
      <c r="G301" s="575"/>
      <c r="H301" s="575"/>
      <c r="I301" s="575"/>
      <c r="K301" s="22" t="str">
        <f t="shared" si="5"/>
        <v/>
      </c>
      <c r="M301" s="32"/>
      <c r="O301" s="13"/>
      <c r="R301" s="11"/>
      <c r="S301" s="11"/>
      <c r="T301" s="11"/>
      <c r="U301" s="11"/>
    </row>
    <row r="302" spans="1:21" x14ac:dyDescent="0.3">
      <c r="A302" s="571"/>
      <c r="B302" s="572" t="s">
        <v>1063</v>
      </c>
      <c r="C302" s="573"/>
      <c r="D302" s="574"/>
      <c r="E302" s="67"/>
      <c r="F302" s="16" t="s">
        <v>33</v>
      </c>
      <c r="G302" s="575"/>
      <c r="H302" s="575"/>
      <c r="I302" s="575"/>
      <c r="K302" s="22" t="str">
        <f t="shared" si="5"/>
        <v/>
      </c>
      <c r="M302" s="32"/>
      <c r="O302" s="13"/>
      <c r="R302" s="11"/>
      <c r="S302" s="11"/>
      <c r="T302" s="11"/>
      <c r="U302" s="11"/>
    </row>
    <row r="303" spans="1:21" x14ac:dyDescent="0.3">
      <c r="A303" s="67"/>
      <c r="B303" s="32"/>
      <c r="C303" s="33"/>
      <c r="D303" s="32"/>
      <c r="E303" s="67"/>
      <c r="F303" s="13"/>
      <c r="G303" s="98"/>
      <c r="H303" s="98"/>
      <c r="I303" s="98"/>
      <c r="K303" s="22" t="str">
        <f t="shared" si="5"/>
        <v/>
      </c>
      <c r="M303" s="32"/>
      <c r="O303" s="13"/>
      <c r="R303" s="11"/>
      <c r="S303" s="11"/>
      <c r="T303" s="11"/>
      <c r="U303" s="11"/>
    </row>
    <row r="304" spans="1:21" x14ac:dyDescent="0.3">
      <c r="A304" s="67"/>
      <c r="B304" s="32"/>
      <c r="C304" s="33"/>
      <c r="D304" s="32"/>
      <c r="E304" s="67"/>
      <c r="F304" s="13"/>
      <c r="G304" s="98"/>
      <c r="H304" s="98"/>
      <c r="I304" s="98"/>
      <c r="K304" s="22" t="str">
        <f t="shared" si="5"/>
        <v/>
      </c>
      <c r="M304" s="32"/>
      <c r="O304" s="13"/>
      <c r="R304" s="11"/>
      <c r="S304" s="11"/>
      <c r="T304" s="11"/>
      <c r="U304" s="11"/>
    </row>
    <row r="305" spans="1:21" x14ac:dyDescent="0.3">
      <c r="K305" s="22" t="str">
        <f t="shared" si="5"/>
        <v/>
      </c>
    </row>
    <row r="306" spans="1:21" s="390" customFormat="1" x14ac:dyDescent="0.3">
      <c r="A306" s="391"/>
      <c r="J306" s="12"/>
      <c r="K306" s="393" t="str">
        <f t="shared" si="5"/>
        <v/>
      </c>
    </row>
    <row r="307" spans="1:21" x14ac:dyDescent="0.3">
      <c r="A307" s="576">
        <v>2012</v>
      </c>
      <c r="B307" s="577" t="s">
        <v>424</v>
      </c>
      <c r="C307" s="578" t="s">
        <v>116</v>
      </c>
      <c r="D307" s="579" t="s">
        <v>425</v>
      </c>
      <c r="E307" s="67"/>
      <c r="G307" s="14" t="s">
        <v>36</v>
      </c>
      <c r="H307" s="31" t="s">
        <v>303</v>
      </c>
      <c r="I307" s="14" t="s">
        <v>93</v>
      </c>
      <c r="J307" s="12">
        <v>599</v>
      </c>
      <c r="K307" s="22" t="str">
        <f t="shared" si="5"/>
        <v>[{order:"599",result:"Auxerre 1-2 Montpellier",playerday:"",year:"2012", category:"Other",prow:["DL","CC","DF"], pcolumn: ["FRA","NGA","Played Euro 2012"],ylink:"https://www.youtube.com/watch?v=EaFL5M-2OcA"}],</v>
      </c>
      <c r="M307" s="40"/>
      <c r="O307" s="13"/>
      <c r="R307" s="11"/>
      <c r="S307" s="11"/>
      <c r="T307" s="11"/>
      <c r="U307" s="11"/>
    </row>
    <row r="308" spans="1:21" x14ac:dyDescent="0.3">
      <c r="A308" s="580"/>
      <c r="B308" s="581" t="str">
        <f>_xlfn.CONCAT(B307," ",C307," ",D307,)</f>
        <v>Auxerre 1-2 Montpellier</v>
      </c>
      <c r="C308" s="582"/>
      <c r="D308" s="583"/>
      <c r="E308" s="67"/>
      <c r="F308" s="16" t="s">
        <v>47</v>
      </c>
      <c r="G308" s="588"/>
      <c r="H308" s="588"/>
      <c r="I308" s="588"/>
      <c r="K308" s="22" t="str">
        <f t="shared" si="5"/>
        <v/>
      </c>
      <c r="M308" s="34"/>
      <c r="O308" s="13"/>
      <c r="R308" s="11"/>
      <c r="S308" s="11"/>
      <c r="T308" s="11"/>
      <c r="U308" s="11"/>
    </row>
    <row r="309" spans="1:21" x14ac:dyDescent="0.3">
      <c r="A309" s="580"/>
      <c r="B309" s="581" t="s">
        <v>426</v>
      </c>
      <c r="C309" s="582"/>
      <c r="D309" s="583"/>
      <c r="E309" s="67"/>
      <c r="F309" s="16" t="s">
        <v>33</v>
      </c>
      <c r="G309" s="588"/>
      <c r="H309" s="588"/>
      <c r="I309" s="588"/>
      <c r="K309" s="22" t="str">
        <f t="shared" si="5"/>
        <v/>
      </c>
      <c r="M309" s="32"/>
      <c r="O309" s="13"/>
      <c r="R309" s="11"/>
      <c r="S309" s="11"/>
      <c r="T309" s="11"/>
      <c r="U309" s="11"/>
    </row>
    <row r="310" spans="1:21" x14ac:dyDescent="0.3">
      <c r="A310" s="584"/>
      <c r="B310" s="585"/>
      <c r="C310" s="586"/>
      <c r="D310" s="587"/>
      <c r="E310" s="67"/>
      <c r="F310" s="16" t="s">
        <v>52</v>
      </c>
      <c r="G310" s="588"/>
      <c r="H310" s="588"/>
      <c r="I310" s="588"/>
      <c r="K310" s="22" t="str">
        <f t="shared" si="5"/>
        <v/>
      </c>
      <c r="M310" s="32"/>
      <c r="O310" s="13"/>
      <c r="R310" s="11"/>
      <c r="S310" s="11"/>
      <c r="T310" s="11"/>
      <c r="U310" s="11"/>
    </row>
    <row r="311" spans="1:21" x14ac:dyDescent="0.3">
      <c r="A311" s="67"/>
      <c r="B311" s="32"/>
      <c r="C311" s="33"/>
      <c r="D311" s="32"/>
      <c r="E311" s="67"/>
      <c r="G311" s="11"/>
      <c r="H311" s="11"/>
      <c r="I311" s="11"/>
      <c r="K311" s="22" t="str">
        <f t="shared" si="5"/>
        <v/>
      </c>
      <c r="M311" s="32"/>
      <c r="O311" s="13"/>
      <c r="R311" s="11"/>
      <c r="S311" s="11"/>
      <c r="T311" s="11"/>
      <c r="U311" s="11"/>
    </row>
    <row r="312" spans="1:21" x14ac:dyDescent="0.3">
      <c r="A312" s="67"/>
      <c r="B312" s="32"/>
      <c r="C312" s="33"/>
      <c r="D312" s="32"/>
      <c r="E312" s="67"/>
      <c r="G312" s="11"/>
      <c r="H312" s="11"/>
      <c r="I312" s="11"/>
      <c r="K312" s="22" t="str">
        <f t="shared" si="5"/>
        <v/>
      </c>
      <c r="M312" s="32"/>
      <c r="O312" s="13"/>
      <c r="R312" s="11"/>
      <c r="S312" s="11"/>
      <c r="T312" s="11"/>
      <c r="U312" s="11"/>
    </row>
    <row r="313" spans="1:21" x14ac:dyDescent="0.3">
      <c r="A313" s="576">
        <v>2012</v>
      </c>
      <c r="B313" s="577" t="s">
        <v>335</v>
      </c>
      <c r="C313" s="578" t="s">
        <v>118</v>
      </c>
      <c r="D313" s="579" t="s">
        <v>5</v>
      </c>
      <c r="E313" s="67"/>
      <c r="G313" s="14" t="s">
        <v>17</v>
      </c>
      <c r="H313" s="31" t="s">
        <v>5</v>
      </c>
      <c r="I313" s="14" t="s">
        <v>337</v>
      </c>
      <c r="J313" s="12">
        <v>520</v>
      </c>
      <c r="K313" s="22" t="str">
        <f t="shared" si="5"/>
        <v>[{order:"520",result:"Corinthians 2-1 Chelsea",playerday:"Paolo Guerrero",year:"2012", category:"Other",prow:["DL","am1520","namehas_P"], pcolumn: ["Bayern","Chelsea","PER"],ylink:"https://www.youtube.com/watch?v=9zVAJt5zfl0"}],</v>
      </c>
      <c r="M313" s="40"/>
      <c r="O313" s="13"/>
      <c r="R313" s="11"/>
      <c r="S313" s="11"/>
      <c r="T313" s="11"/>
      <c r="U313" s="11"/>
    </row>
    <row r="314" spans="1:21" x14ac:dyDescent="0.3">
      <c r="A314" s="580"/>
      <c r="B314" s="581" t="str">
        <f>_xlfn.CONCAT(B313," ",C313," ",D313,)</f>
        <v>Corinthians 2-1 Chelsea</v>
      </c>
      <c r="C314" s="582"/>
      <c r="D314" s="583"/>
      <c r="E314" s="67"/>
      <c r="F314" s="16" t="s">
        <v>47</v>
      </c>
      <c r="G314" s="588"/>
      <c r="H314" s="588"/>
      <c r="I314" s="588"/>
      <c r="K314" s="22" t="str">
        <f t="shared" si="5"/>
        <v/>
      </c>
      <c r="M314" s="34"/>
      <c r="O314" s="13"/>
      <c r="R314" s="11"/>
      <c r="S314" s="11"/>
      <c r="T314" s="11"/>
      <c r="U314" s="11"/>
    </row>
    <row r="315" spans="1:21" x14ac:dyDescent="0.3">
      <c r="A315" s="580"/>
      <c r="B315" s="581" t="s">
        <v>336</v>
      </c>
      <c r="C315" s="582"/>
      <c r="D315" s="583"/>
      <c r="E315" s="67"/>
      <c r="F315" s="16" t="s">
        <v>1486</v>
      </c>
      <c r="G315" s="588"/>
      <c r="H315" s="588"/>
      <c r="I315" s="588"/>
      <c r="K315" s="22" t="str">
        <f t="shared" si="5"/>
        <v/>
      </c>
      <c r="M315" s="32"/>
      <c r="O315" s="13"/>
      <c r="R315" s="11"/>
      <c r="S315" s="11"/>
      <c r="T315" s="11"/>
      <c r="U315" s="11"/>
    </row>
    <row r="316" spans="1:21" x14ac:dyDescent="0.3">
      <c r="A316" s="584"/>
      <c r="B316" s="585" t="s">
        <v>1175</v>
      </c>
      <c r="C316" s="586"/>
      <c r="D316" s="587"/>
      <c r="E316" s="67"/>
      <c r="F316" s="16" t="s">
        <v>1598</v>
      </c>
      <c r="G316" s="588"/>
      <c r="H316" s="588"/>
      <c r="I316" s="588"/>
      <c r="K316" s="22" t="str">
        <f t="shared" si="5"/>
        <v/>
      </c>
      <c r="M316" s="32"/>
      <c r="O316" s="13"/>
      <c r="R316" s="11"/>
      <c r="S316" s="11"/>
      <c r="T316" s="11"/>
      <c r="U316" s="11"/>
    </row>
    <row r="317" spans="1:21" x14ac:dyDescent="0.3">
      <c r="A317" s="67"/>
      <c r="B317" s="32"/>
      <c r="C317" s="33"/>
      <c r="D317" s="32"/>
      <c r="E317" s="67"/>
      <c r="G317" s="11"/>
      <c r="H317" s="11"/>
      <c r="I317" s="11"/>
      <c r="K317" s="22" t="str">
        <f t="shared" si="5"/>
        <v/>
      </c>
      <c r="M317" s="32"/>
      <c r="O317" s="13"/>
      <c r="R317" s="11"/>
      <c r="S317" s="11"/>
      <c r="T317" s="11"/>
      <c r="U317" s="11"/>
    </row>
    <row r="318" spans="1:21" x14ac:dyDescent="0.3">
      <c r="A318" s="67"/>
      <c r="B318" s="32"/>
      <c r="C318" s="33"/>
      <c r="D318" s="32"/>
      <c r="E318" s="67"/>
      <c r="G318" s="11"/>
      <c r="H318" s="11"/>
      <c r="I318" s="11"/>
      <c r="K318" s="22" t="str">
        <f t="shared" si="5"/>
        <v/>
      </c>
      <c r="M318" s="32"/>
      <c r="O318" s="13"/>
      <c r="R318" s="11"/>
      <c r="S318" s="11"/>
      <c r="T318" s="11"/>
      <c r="U318" s="11"/>
    </row>
    <row r="319" spans="1:21" x14ac:dyDescent="0.3">
      <c r="A319" s="576">
        <v>2012</v>
      </c>
      <c r="B319" s="577" t="s">
        <v>5</v>
      </c>
      <c r="C319" s="578" t="s">
        <v>310</v>
      </c>
      <c r="D319" s="579" t="s">
        <v>68</v>
      </c>
      <c r="E319" s="67"/>
      <c r="G319" s="14" t="s">
        <v>5</v>
      </c>
      <c r="H319" s="31" t="s">
        <v>55</v>
      </c>
      <c r="I319" s="14" t="s">
        <v>91</v>
      </c>
      <c r="J319" s="12">
        <v>158</v>
      </c>
      <c r="K319" s="22" t="str">
        <f t="shared" ref="K319:K375" si="8">IF(A319&gt;0,"[{"&amp;"order:"&amp;CHAR(34)&amp;J319&amp;CHAR(34)&amp;",result:"&amp;CHAR(34)&amp;B320&amp;CHAR(34)&amp;",playerday:"&amp;CHAR(34)&amp;B322&amp;CHAR(34)&amp;",year:"&amp;CHAR(34)&amp;A319&amp;CHAR(34)&amp;", category:" &amp; CHAR(34) &amp;$A$1&amp;CHAR(34)&amp;",prow:["&amp;CHAR(34)&amp;F320&amp;CHAR(34)&amp;","&amp;CHAR(34)&amp;F321&amp;CHAR(34)&amp;","&amp;CHAR(34)&amp;F322&amp;CHAR(34)&amp;"], pcolumn: ["&amp;CHAR(34)&amp;G319&amp;CHAR(34)&amp;","&amp;CHAR(34)&amp;H319&amp;CHAR(34)&amp;","&amp;CHAR(34)&amp;I319&amp;CHAR(34)&amp;"]"&amp;",ylink:"&amp;CHAR(34)&amp;B321&amp;CHAR(34)&amp;"}"&amp;"],","")</f>
        <v>[{order:"158",result:"Chelsea 1-4 Atletico",playerday:"Radamel Falcao",year:"2012", category:"Other",prow:["Atletico","startR","DL"], pcolumn: ["Chelsea","Monaco","COL"],ylink:"https://www.youtube.com/watch?v=QGpBXCjrJ_s"}],</v>
      </c>
      <c r="M319" s="40"/>
      <c r="O319" s="13"/>
      <c r="R319" s="11"/>
      <c r="S319" s="11"/>
      <c r="T319" s="11"/>
      <c r="U319" s="11"/>
    </row>
    <row r="320" spans="1:21" x14ac:dyDescent="0.3">
      <c r="A320" s="580"/>
      <c r="B320" s="581" t="str">
        <f>_xlfn.CONCAT(B319," ",C319," ",D319,)</f>
        <v>Chelsea 1-4 Atletico</v>
      </c>
      <c r="C320" s="582"/>
      <c r="D320" s="583"/>
      <c r="E320" s="67"/>
      <c r="F320" s="16" t="s">
        <v>68</v>
      </c>
      <c r="G320" s="588"/>
      <c r="H320" s="588"/>
      <c r="I320" s="588"/>
      <c r="K320" s="22" t="str">
        <f t="shared" si="8"/>
        <v/>
      </c>
      <c r="M320" s="34"/>
      <c r="O320" s="13"/>
      <c r="R320" s="11"/>
      <c r="S320" s="11"/>
      <c r="T320" s="11"/>
      <c r="U320" s="11"/>
    </row>
    <row r="321" spans="1:21" x14ac:dyDescent="0.3">
      <c r="A321" s="580"/>
      <c r="B321" s="581" t="s">
        <v>311</v>
      </c>
      <c r="C321" s="582"/>
      <c r="D321" s="583"/>
      <c r="E321" s="67"/>
      <c r="F321" s="16" t="s">
        <v>876</v>
      </c>
      <c r="G321" s="588"/>
      <c r="H321" s="588"/>
      <c r="I321" s="588"/>
      <c r="K321" s="22" t="str">
        <f t="shared" si="8"/>
        <v/>
      </c>
      <c r="M321" s="32"/>
      <c r="O321" s="13"/>
      <c r="R321" s="11"/>
      <c r="S321" s="11"/>
      <c r="T321" s="11"/>
      <c r="U321" s="11"/>
    </row>
    <row r="322" spans="1:21" x14ac:dyDescent="0.3">
      <c r="A322" s="584"/>
      <c r="B322" s="585" t="s">
        <v>1134</v>
      </c>
      <c r="C322" s="586"/>
      <c r="D322" s="587"/>
      <c r="E322" s="67"/>
      <c r="F322" s="16" t="s">
        <v>47</v>
      </c>
      <c r="G322" s="588"/>
      <c r="H322" s="588"/>
      <c r="I322" s="588"/>
      <c r="K322" s="22" t="str">
        <f t="shared" si="8"/>
        <v/>
      </c>
      <c r="M322" s="32"/>
      <c r="O322" s="13"/>
      <c r="R322" s="11"/>
      <c r="S322" s="11"/>
      <c r="T322" s="11"/>
      <c r="U322" s="11"/>
    </row>
    <row r="323" spans="1:21" x14ac:dyDescent="0.3">
      <c r="A323" s="67"/>
      <c r="B323" s="32"/>
      <c r="C323" s="33"/>
      <c r="D323" s="32"/>
      <c r="E323" s="67"/>
      <c r="G323" s="11"/>
      <c r="H323" s="11"/>
      <c r="I323" s="11"/>
      <c r="K323" s="22" t="str">
        <f t="shared" si="8"/>
        <v/>
      </c>
      <c r="M323" s="32"/>
      <c r="O323" s="13"/>
      <c r="R323" s="11"/>
      <c r="S323" s="11"/>
      <c r="T323" s="11"/>
      <c r="U323" s="11"/>
    </row>
    <row r="324" spans="1:21" x14ac:dyDescent="0.3">
      <c r="A324" s="67"/>
      <c r="B324" s="32"/>
      <c r="C324" s="33"/>
      <c r="D324" s="32"/>
      <c r="E324" s="67"/>
      <c r="G324" s="11"/>
      <c r="H324" s="11"/>
      <c r="I324" s="11"/>
      <c r="K324" s="22" t="str">
        <f t="shared" si="8"/>
        <v/>
      </c>
      <c r="M324" s="32"/>
      <c r="O324" s="13"/>
      <c r="R324" s="11"/>
      <c r="S324" s="11"/>
      <c r="T324" s="11"/>
      <c r="U324" s="11"/>
    </row>
    <row r="325" spans="1:21" x14ac:dyDescent="0.3">
      <c r="A325" s="576">
        <v>2012</v>
      </c>
      <c r="B325" s="577" t="s">
        <v>156</v>
      </c>
      <c r="C325" s="578" t="s">
        <v>118</v>
      </c>
      <c r="D325" s="579" t="s">
        <v>73</v>
      </c>
      <c r="E325" s="67"/>
      <c r="G325" s="14" t="s">
        <v>380</v>
      </c>
      <c r="H325" s="31" t="s">
        <v>23</v>
      </c>
      <c r="I325" s="14" t="s">
        <v>126</v>
      </c>
      <c r="J325" s="12">
        <v>468</v>
      </c>
      <c r="K325" s="22" t="str">
        <f t="shared" si="8"/>
        <v>[{order:"468",result:"QPR 2-1 Fulham",playerday:"Adel Taarabt",year:"2012", category:"Other",prow:["CC","CC","CC"], pcolumn: ["MAR","Tottenham","Benfica"],ylink:"https://www.youtube.com/watch?v=4Hz_4LRxtvM"}],</v>
      </c>
      <c r="M325" s="40"/>
      <c r="O325" s="13"/>
      <c r="R325" s="11"/>
      <c r="S325" s="11"/>
      <c r="T325" s="11"/>
      <c r="U325" s="11"/>
    </row>
    <row r="326" spans="1:21" x14ac:dyDescent="0.3">
      <c r="A326" s="580"/>
      <c r="B326" s="581" t="str">
        <f>_xlfn.CONCAT(B325," ",C325," ",D325,)</f>
        <v>QPR 2-1 Fulham</v>
      </c>
      <c r="C326" s="582"/>
      <c r="D326" s="583"/>
      <c r="E326" s="67"/>
      <c r="F326" s="16" t="s">
        <v>33</v>
      </c>
      <c r="G326" s="588"/>
      <c r="H326" s="588"/>
      <c r="I326" s="588"/>
      <c r="K326" s="22" t="str">
        <f t="shared" si="8"/>
        <v/>
      </c>
      <c r="M326" s="34"/>
      <c r="O326" s="13"/>
      <c r="R326" s="11"/>
      <c r="S326" s="11"/>
      <c r="T326" s="11"/>
      <c r="U326" s="11"/>
    </row>
    <row r="327" spans="1:21" x14ac:dyDescent="0.3">
      <c r="A327" s="580"/>
      <c r="B327" s="581" t="s">
        <v>820</v>
      </c>
      <c r="C327" s="582"/>
      <c r="D327" s="583"/>
      <c r="E327" s="67"/>
      <c r="F327" s="16" t="s">
        <v>33</v>
      </c>
      <c r="G327" s="588"/>
      <c r="H327" s="588"/>
      <c r="I327" s="588"/>
      <c r="K327" s="22" t="str">
        <f t="shared" si="8"/>
        <v/>
      </c>
      <c r="M327" s="32"/>
      <c r="O327" s="13"/>
      <c r="R327" s="11"/>
      <c r="S327" s="11"/>
      <c r="T327" s="11"/>
      <c r="U327" s="11"/>
    </row>
    <row r="328" spans="1:21" x14ac:dyDescent="0.3">
      <c r="A328" s="584"/>
      <c r="B328" s="585" t="s">
        <v>1176</v>
      </c>
      <c r="C328" s="586"/>
      <c r="D328" s="587"/>
      <c r="E328" s="67"/>
      <c r="F328" s="16" t="s">
        <v>33</v>
      </c>
      <c r="G328" s="588"/>
      <c r="H328" s="588"/>
      <c r="I328" s="588"/>
      <c r="K328" s="22" t="str">
        <f t="shared" si="8"/>
        <v/>
      </c>
      <c r="M328" s="32"/>
      <c r="O328" s="13"/>
      <c r="R328" s="11"/>
      <c r="S328" s="11"/>
      <c r="T328" s="11"/>
      <c r="U328" s="11"/>
    </row>
    <row r="329" spans="1:21" x14ac:dyDescent="0.3">
      <c r="A329" s="67"/>
      <c r="B329" s="32"/>
      <c r="C329" s="33"/>
      <c r="D329" s="32"/>
      <c r="E329" s="67"/>
      <c r="G329" s="11"/>
      <c r="H329" s="11"/>
      <c r="I329" s="11"/>
      <c r="K329" s="22" t="str">
        <f t="shared" si="8"/>
        <v/>
      </c>
      <c r="M329" s="32"/>
      <c r="O329" s="13"/>
      <c r="R329" s="11"/>
      <c r="S329" s="11"/>
      <c r="T329" s="11"/>
      <c r="U329" s="11"/>
    </row>
    <row r="330" spans="1:21" x14ac:dyDescent="0.3">
      <c r="A330" s="67"/>
      <c r="B330" s="32"/>
      <c r="C330" s="33"/>
      <c r="D330" s="32"/>
      <c r="E330" s="67"/>
      <c r="G330" s="11"/>
      <c r="H330" s="11"/>
      <c r="I330" s="11"/>
      <c r="K330" s="22" t="str">
        <f t="shared" si="8"/>
        <v/>
      </c>
      <c r="M330" s="32"/>
      <c r="O330" s="13"/>
      <c r="R330" s="11"/>
      <c r="S330" s="11"/>
      <c r="T330" s="11"/>
      <c r="U330" s="11"/>
    </row>
    <row r="331" spans="1:21" x14ac:dyDescent="0.3">
      <c r="A331" s="576">
        <v>2012</v>
      </c>
      <c r="B331" s="577" t="s">
        <v>636</v>
      </c>
      <c r="C331" s="578" t="s">
        <v>118</v>
      </c>
      <c r="D331" s="579" t="s">
        <v>9</v>
      </c>
      <c r="E331" s="67"/>
      <c r="G331" s="14" t="s">
        <v>821</v>
      </c>
      <c r="H331" s="31" t="s">
        <v>53</v>
      </c>
      <c r="I331" s="14" t="s">
        <v>9</v>
      </c>
      <c r="J331" s="12">
        <v>576</v>
      </c>
      <c r="K331" s="22" t="str">
        <f t="shared" si="8"/>
        <v>[{order:"576",result:"Brighton 2-1 Liverpool",playerday:"",year:"2012", category:"Other",prow:["DL","DL","DL"], pcolumn: ["JAP","ENG","Liverpool"],ylink:"https://www.youtube.com/watch?v=1FCnbn6Fsdk"}],</v>
      </c>
      <c r="M331" s="40"/>
      <c r="O331" s="13"/>
      <c r="R331" s="11"/>
      <c r="S331" s="11"/>
      <c r="T331" s="11"/>
      <c r="U331" s="11"/>
    </row>
    <row r="332" spans="1:21" x14ac:dyDescent="0.3">
      <c r="A332" s="580"/>
      <c r="B332" s="581" t="str">
        <f>_xlfn.CONCAT(B331," ",C331," ",D331,)</f>
        <v>Brighton 2-1 Liverpool</v>
      </c>
      <c r="C332" s="582"/>
      <c r="D332" s="583"/>
      <c r="E332" s="67"/>
      <c r="F332" s="16" t="s">
        <v>47</v>
      </c>
      <c r="G332" s="588"/>
      <c r="H332" s="588"/>
      <c r="I332" s="588"/>
      <c r="K332" s="22" t="str">
        <f t="shared" si="8"/>
        <v/>
      </c>
      <c r="M332" s="34"/>
      <c r="O332" s="13"/>
      <c r="R332" s="11"/>
      <c r="S332" s="11"/>
      <c r="T332" s="11"/>
      <c r="U332" s="11"/>
    </row>
    <row r="333" spans="1:21" x14ac:dyDescent="0.3">
      <c r="A333" s="580"/>
      <c r="B333" s="581" t="s">
        <v>822</v>
      </c>
      <c r="C333" s="582"/>
      <c r="D333" s="583"/>
      <c r="E333" s="67"/>
      <c r="F333" s="16" t="s">
        <v>47</v>
      </c>
      <c r="G333" s="588"/>
      <c r="H333" s="588"/>
      <c r="I333" s="588"/>
      <c r="K333" s="22" t="str">
        <f t="shared" si="8"/>
        <v/>
      </c>
      <c r="M333" s="32"/>
      <c r="O333" s="13"/>
      <c r="R333" s="11"/>
      <c r="S333" s="11"/>
      <c r="T333" s="11"/>
      <c r="U333" s="11"/>
    </row>
    <row r="334" spans="1:21" x14ac:dyDescent="0.3">
      <c r="A334" s="584"/>
      <c r="B334" s="585"/>
      <c r="C334" s="586"/>
      <c r="D334" s="587"/>
      <c r="E334" s="67"/>
      <c r="F334" s="16" t="s">
        <v>47</v>
      </c>
      <c r="G334" s="588"/>
      <c r="H334" s="588"/>
      <c r="I334" s="588"/>
      <c r="K334" s="22" t="str">
        <f t="shared" si="8"/>
        <v/>
      </c>
      <c r="M334" s="32"/>
      <c r="O334" s="13"/>
      <c r="R334" s="11"/>
      <c r="S334" s="11"/>
      <c r="T334" s="11"/>
      <c r="U334" s="11"/>
    </row>
    <row r="335" spans="1:21" x14ac:dyDescent="0.3">
      <c r="A335" s="67"/>
      <c r="B335" s="32"/>
      <c r="C335" s="33"/>
      <c r="D335" s="32"/>
      <c r="E335" s="67"/>
      <c r="G335" s="11"/>
      <c r="H335" s="11"/>
      <c r="I335" s="11"/>
      <c r="K335" s="22" t="str">
        <f t="shared" si="8"/>
        <v/>
      </c>
      <c r="M335" s="32"/>
      <c r="O335" s="13"/>
      <c r="R335" s="11"/>
      <c r="S335" s="11"/>
      <c r="T335" s="11"/>
      <c r="U335" s="11"/>
    </row>
    <row r="336" spans="1:21" x14ac:dyDescent="0.3">
      <c r="A336" s="67"/>
      <c r="B336" s="32"/>
      <c r="C336" s="33"/>
      <c r="D336" s="32"/>
      <c r="E336" s="67"/>
      <c r="G336" s="11"/>
      <c r="H336" s="11"/>
      <c r="I336" s="11"/>
      <c r="K336" s="22" t="str">
        <f t="shared" si="8"/>
        <v/>
      </c>
      <c r="M336" s="32"/>
      <c r="O336" s="13"/>
      <c r="R336" s="11"/>
      <c r="S336" s="11"/>
      <c r="T336" s="11"/>
      <c r="U336" s="11"/>
    </row>
    <row r="337" spans="1:21" x14ac:dyDescent="0.3">
      <c r="A337" s="576">
        <v>2012</v>
      </c>
      <c r="B337" s="577" t="s">
        <v>90</v>
      </c>
      <c r="C337" s="578" t="s">
        <v>310</v>
      </c>
      <c r="D337" s="579" t="s">
        <v>7</v>
      </c>
      <c r="E337" s="67"/>
      <c r="G337" s="14" t="s">
        <v>90</v>
      </c>
      <c r="H337" s="31" t="s">
        <v>7</v>
      </c>
      <c r="I337" s="14" t="s">
        <v>245</v>
      </c>
      <c r="J337" s="12">
        <v>379</v>
      </c>
      <c r="K337" s="22" t="str">
        <f t="shared" si="8"/>
        <v>[{order:"379",result:"Athletic 1-4 Barcelona",playerday:"Yaya Touré",year:"2012", category:"Other",prow:["CC","CC","CC"], pcolumn: ["Athletic","Barcelona","CIV"],ylink:"https://www.youtube.com/watch?v=EOb2LSZksFg"}],</v>
      </c>
      <c r="M337" s="40"/>
      <c r="O337" s="13"/>
      <c r="R337" s="11"/>
      <c r="S337" s="11"/>
      <c r="T337" s="11"/>
      <c r="U337" s="11"/>
    </row>
    <row r="338" spans="1:21" x14ac:dyDescent="0.3">
      <c r="A338" s="580"/>
      <c r="B338" s="581" t="str">
        <f>_xlfn.CONCAT(B337," ",C337," ",D337,)</f>
        <v>Athletic 1-4 Barcelona</v>
      </c>
      <c r="C338" s="582"/>
      <c r="D338" s="583"/>
      <c r="E338" s="67"/>
      <c r="F338" s="16" t="s">
        <v>33</v>
      </c>
      <c r="G338" s="588"/>
      <c r="H338" s="588"/>
      <c r="I338" s="588"/>
      <c r="K338" s="22" t="str">
        <f t="shared" si="8"/>
        <v/>
      </c>
      <c r="M338" s="34"/>
      <c r="O338" s="13"/>
      <c r="R338" s="11"/>
      <c r="S338" s="11"/>
      <c r="T338" s="11"/>
      <c r="U338" s="11"/>
    </row>
    <row r="339" spans="1:21" x14ac:dyDescent="0.3">
      <c r="A339" s="580"/>
      <c r="B339" s="581" t="s">
        <v>1396</v>
      </c>
      <c r="C339" s="582"/>
      <c r="D339" s="583"/>
      <c r="E339" s="67"/>
      <c r="F339" s="16" t="s">
        <v>33</v>
      </c>
      <c r="G339" s="588"/>
      <c r="H339" s="588"/>
      <c r="I339" s="588"/>
      <c r="K339" s="22" t="str">
        <f t="shared" si="8"/>
        <v/>
      </c>
      <c r="M339" s="32"/>
      <c r="O339" s="13"/>
      <c r="R339" s="11"/>
      <c r="S339" s="11"/>
      <c r="T339" s="11"/>
      <c r="U339" s="11"/>
    </row>
    <row r="340" spans="1:21" x14ac:dyDescent="0.3">
      <c r="A340" s="584"/>
      <c r="B340" s="585" t="s">
        <v>1177</v>
      </c>
      <c r="C340" s="586"/>
      <c r="D340" s="587"/>
      <c r="E340" s="67"/>
      <c r="F340" s="16" t="s">
        <v>33</v>
      </c>
      <c r="G340" s="588"/>
      <c r="H340" s="588"/>
      <c r="I340" s="588"/>
      <c r="K340" s="22" t="str">
        <f t="shared" si="8"/>
        <v/>
      </c>
      <c r="M340" s="32"/>
      <c r="O340" s="13"/>
      <c r="R340" s="11"/>
      <c r="S340" s="11"/>
      <c r="T340" s="11"/>
      <c r="U340" s="11"/>
    </row>
    <row r="341" spans="1:21" x14ac:dyDescent="0.3">
      <c r="A341" s="67"/>
      <c r="B341" s="32"/>
      <c r="C341" s="33"/>
      <c r="D341" s="32"/>
      <c r="E341" s="67"/>
      <c r="G341" s="11"/>
      <c r="H341" s="11"/>
      <c r="I341" s="11"/>
      <c r="K341" s="22" t="str">
        <f t="shared" si="8"/>
        <v/>
      </c>
      <c r="M341" s="32"/>
      <c r="O341" s="13"/>
      <c r="R341" s="11"/>
      <c r="S341" s="11"/>
      <c r="T341" s="11"/>
      <c r="U341" s="11"/>
    </row>
    <row r="342" spans="1:21" x14ac:dyDescent="0.3">
      <c r="A342" s="67"/>
      <c r="B342" s="32"/>
      <c r="C342" s="33"/>
      <c r="D342" s="32"/>
      <c r="E342" s="67"/>
      <c r="G342" s="11"/>
      <c r="H342" s="11"/>
      <c r="I342" s="11"/>
      <c r="K342" s="22" t="str">
        <f t="shared" si="8"/>
        <v/>
      </c>
      <c r="M342" s="32"/>
      <c r="O342" s="13"/>
      <c r="R342" s="11"/>
      <c r="S342" s="11"/>
      <c r="T342" s="11"/>
      <c r="U342" s="11"/>
    </row>
    <row r="343" spans="1:21" x14ac:dyDescent="0.3">
      <c r="K343" s="22" t="str">
        <f t="shared" si="8"/>
        <v/>
      </c>
    </row>
    <row r="344" spans="1:21" x14ac:dyDescent="0.3">
      <c r="K344" s="22" t="str">
        <f t="shared" si="8"/>
        <v/>
      </c>
    </row>
    <row r="345" spans="1:21" x14ac:dyDescent="0.3">
      <c r="K345" s="22" t="str">
        <f t="shared" si="8"/>
        <v/>
      </c>
    </row>
    <row r="346" spans="1:21" x14ac:dyDescent="0.3">
      <c r="K346" s="22" t="str">
        <f t="shared" si="8"/>
        <v/>
      </c>
    </row>
    <row r="347" spans="1:21" x14ac:dyDescent="0.3">
      <c r="K347" s="22" t="str">
        <f t="shared" si="8"/>
        <v/>
      </c>
    </row>
    <row r="348" spans="1:21" s="390" customFormat="1" x14ac:dyDescent="0.3">
      <c r="A348" s="391"/>
      <c r="J348" s="12"/>
      <c r="K348" s="393" t="str">
        <f t="shared" si="8"/>
        <v/>
      </c>
    </row>
    <row r="349" spans="1:21" x14ac:dyDescent="0.3">
      <c r="A349" s="276">
        <v>2013</v>
      </c>
      <c r="B349" s="277" t="s">
        <v>26</v>
      </c>
      <c r="C349" s="278" t="s">
        <v>142</v>
      </c>
      <c r="D349" s="279" t="s">
        <v>721</v>
      </c>
      <c r="E349" s="67"/>
      <c r="G349" s="14" t="s">
        <v>112</v>
      </c>
      <c r="H349" s="31" t="s">
        <v>883</v>
      </c>
      <c r="I349" s="14" t="s">
        <v>11</v>
      </c>
      <c r="J349" s="12">
        <v>475</v>
      </c>
      <c r="K349" s="22" t="str">
        <f t="shared" si="8"/>
        <v>[{order:"475",result:"PSG 4-0 Bastia",playerday:"Zlatan Ibrahimović",year:"2013", category:"Other",prow:["namehas_Z","Barcelona","Man Utd"], pcolumn: ["ParisSG","MLSPla","Milan"],ylink:"https://www.youtube.com/watch?v=T0B2IKXRs3Y"}],</v>
      </c>
    </row>
    <row r="350" spans="1:21" x14ac:dyDescent="0.3">
      <c r="A350" s="280"/>
      <c r="B350" s="159" t="str">
        <f>_xlfn.CONCAT(B349," ",C349," ",D349,)</f>
        <v>PSG 4-0 Bastia</v>
      </c>
      <c r="C350" s="160"/>
      <c r="D350" s="281"/>
      <c r="E350" s="67"/>
      <c r="F350" s="16" t="s">
        <v>1437</v>
      </c>
      <c r="G350" s="161"/>
      <c r="H350" s="161"/>
      <c r="I350" s="161"/>
      <c r="K350" s="22" t="str">
        <f t="shared" si="8"/>
        <v/>
      </c>
    </row>
    <row r="351" spans="1:21" x14ac:dyDescent="0.3">
      <c r="A351" s="280"/>
      <c r="B351" s="159" t="s">
        <v>722</v>
      </c>
      <c r="C351" s="160"/>
      <c r="D351" s="281"/>
      <c r="E351" s="67"/>
      <c r="F351" s="16" t="s">
        <v>7</v>
      </c>
      <c r="G351" s="161"/>
      <c r="H351" s="161"/>
      <c r="I351" s="161"/>
      <c r="K351" s="22" t="str">
        <f t="shared" si="8"/>
        <v/>
      </c>
    </row>
    <row r="352" spans="1:21" x14ac:dyDescent="0.3">
      <c r="A352" s="282"/>
      <c r="B352" s="283" t="s">
        <v>1117</v>
      </c>
      <c r="C352" s="284"/>
      <c r="D352" s="285"/>
      <c r="E352" s="67"/>
      <c r="F352" s="16" t="s">
        <v>21</v>
      </c>
      <c r="G352" s="161"/>
      <c r="H352" s="161"/>
      <c r="I352" s="161"/>
      <c r="K352" s="22" t="str">
        <f t="shared" si="8"/>
        <v/>
      </c>
    </row>
    <row r="353" spans="1:11" x14ac:dyDescent="0.3">
      <c r="A353" s="67"/>
      <c r="B353" s="32"/>
      <c r="C353" s="33"/>
      <c r="D353" s="32"/>
      <c r="E353" s="67"/>
      <c r="F353" s="22"/>
      <c r="G353" s="11"/>
      <c r="H353" s="11"/>
      <c r="I353" s="11"/>
      <c r="K353" s="22" t="str">
        <f t="shared" si="8"/>
        <v/>
      </c>
    </row>
    <row r="354" spans="1:11" x14ac:dyDescent="0.3">
      <c r="A354" s="67"/>
      <c r="B354" s="32"/>
      <c r="C354" s="33"/>
      <c r="D354" s="32"/>
      <c r="E354" s="67"/>
      <c r="F354" s="22"/>
      <c r="G354" s="11"/>
      <c r="H354" s="11"/>
      <c r="I354" s="11"/>
      <c r="K354" s="22" t="str">
        <f t="shared" si="8"/>
        <v/>
      </c>
    </row>
    <row r="355" spans="1:11" x14ac:dyDescent="0.3">
      <c r="A355" s="276">
        <v>2013</v>
      </c>
      <c r="B355" s="277" t="s">
        <v>2</v>
      </c>
      <c r="C355" s="278" t="s">
        <v>140</v>
      </c>
      <c r="D355" s="279" t="s">
        <v>62</v>
      </c>
      <c r="E355" s="67"/>
      <c r="G355" s="14" t="s">
        <v>35</v>
      </c>
      <c r="H355" s="31" t="s">
        <v>48</v>
      </c>
      <c r="I355" s="14" t="s">
        <v>1394</v>
      </c>
      <c r="J355" s="12">
        <v>540</v>
      </c>
      <c r="K355" s="22" t="str">
        <f t="shared" si="8"/>
        <v>[{order:"540",result:"Brazil 3-0 Spain",playerday:"Fred",year:"2013", category:"Other",prow:["CC","Lyon","es1015"], pcolumn: ["BRA","LaLigaWin","namehas_F"],ylink:"https://www.youtube.com/watch?v=t-rI2RST_CY"}],</v>
      </c>
    </row>
    <row r="356" spans="1:11" x14ac:dyDescent="0.3">
      <c r="A356" s="280"/>
      <c r="B356" s="159" t="str">
        <f>_xlfn.CONCAT(B355," ",C355," ",D355,)</f>
        <v>Brazil 3-0 Spain</v>
      </c>
      <c r="C356" s="160"/>
      <c r="D356" s="281"/>
      <c r="E356" s="67"/>
      <c r="F356" s="16" t="s">
        <v>33</v>
      </c>
      <c r="G356" s="161"/>
      <c r="H356" s="161"/>
      <c r="I356" s="161"/>
      <c r="K356" s="22" t="str">
        <f t="shared" si="8"/>
        <v/>
      </c>
    </row>
    <row r="357" spans="1:11" x14ac:dyDescent="0.3">
      <c r="A357" s="280"/>
      <c r="B357" s="159" t="s">
        <v>613</v>
      </c>
      <c r="C357" s="160"/>
      <c r="D357" s="281"/>
      <c r="E357" s="67"/>
      <c r="F357" s="16" t="s">
        <v>339</v>
      </c>
      <c r="G357" s="161"/>
      <c r="H357" s="161"/>
      <c r="I357" s="161"/>
      <c r="K357" s="22" t="str">
        <f t="shared" si="8"/>
        <v/>
      </c>
    </row>
    <row r="358" spans="1:11" x14ac:dyDescent="0.3">
      <c r="A358" s="282"/>
      <c r="B358" s="283" t="s">
        <v>1348</v>
      </c>
      <c r="C358" s="284"/>
      <c r="D358" s="285"/>
      <c r="E358" s="67"/>
      <c r="F358" s="16" t="s">
        <v>1323</v>
      </c>
      <c r="G358" s="161"/>
      <c r="H358" s="161"/>
      <c r="I358" s="161"/>
      <c r="K358" s="22" t="str">
        <f t="shared" si="8"/>
        <v/>
      </c>
    </row>
    <row r="359" spans="1:11" x14ac:dyDescent="0.3">
      <c r="A359" s="67"/>
      <c r="B359" s="32"/>
      <c r="C359" s="33"/>
      <c r="D359" s="32"/>
      <c r="E359" s="67"/>
      <c r="F359" s="22"/>
      <c r="G359" s="11"/>
      <c r="H359" s="11"/>
      <c r="I359" s="11"/>
      <c r="K359" s="22" t="str">
        <f t="shared" si="8"/>
        <v/>
      </c>
    </row>
    <row r="360" spans="1:11" x14ac:dyDescent="0.3">
      <c r="A360" s="67"/>
      <c r="B360" s="32"/>
      <c r="C360" s="33"/>
      <c r="D360" s="32"/>
      <c r="E360" s="67"/>
      <c r="F360" s="22"/>
      <c r="G360" s="11"/>
      <c r="H360" s="11"/>
      <c r="I360" s="11"/>
      <c r="K360" s="22" t="str">
        <f t="shared" si="8"/>
        <v/>
      </c>
    </row>
    <row r="361" spans="1:11" x14ac:dyDescent="0.3">
      <c r="A361" s="276">
        <v>2013</v>
      </c>
      <c r="B361" s="277" t="s">
        <v>20</v>
      </c>
      <c r="C361" s="278" t="s">
        <v>122</v>
      </c>
      <c r="D361" s="279" t="s">
        <v>16</v>
      </c>
      <c r="E361" s="67"/>
      <c r="G361" s="14" t="s">
        <v>20</v>
      </c>
      <c r="H361" s="31" t="s">
        <v>16</v>
      </c>
      <c r="I361" s="14" t="s">
        <v>40</v>
      </c>
      <c r="J361" s="12">
        <v>834</v>
      </c>
      <c r="K361" s="22" t="str">
        <f t="shared" si="8"/>
        <v>[{order:"834",result:"Valencia 3-1 Getafe",playerday:"",year:"2013", category:"Other",prow:["CC","DL","LaLigaWin"], pcolumn: ["Valencia","Getafe","ESP"],ylink:"https://www.youtube.com/watch?v=HZaQZwbom54"}],</v>
      </c>
    </row>
    <row r="362" spans="1:11" x14ac:dyDescent="0.3">
      <c r="A362" s="280"/>
      <c r="B362" s="159" t="str">
        <f>_xlfn.CONCAT(B361," ",C361," ",D361,)</f>
        <v>Valencia 3-1 Getafe</v>
      </c>
      <c r="C362" s="160"/>
      <c r="D362" s="281"/>
      <c r="E362" s="67"/>
      <c r="F362" s="16" t="s">
        <v>33</v>
      </c>
      <c r="G362" s="161"/>
      <c r="H362" s="161"/>
      <c r="I362" s="161"/>
      <c r="K362" s="22" t="str">
        <f t="shared" si="8"/>
        <v/>
      </c>
    </row>
    <row r="363" spans="1:11" x14ac:dyDescent="0.3">
      <c r="A363" s="280"/>
      <c r="B363" s="159" t="s">
        <v>619</v>
      </c>
      <c r="C363" s="160"/>
      <c r="D363" s="281"/>
      <c r="E363" s="67"/>
      <c r="F363" s="16" t="s">
        <v>47</v>
      </c>
      <c r="G363" s="161"/>
      <c r="H363" s="161"/>
      <c r="I363" s="161"/>
      <c r="K363" s="22" t="str">
        <f t="shared" si="8"/>
        <v/>
      </c>
    </row>
    <row r="364" spans="1:11" x14ac:dyDescent="0.3">
      <c r="A364" s="282"/>
      <c r="B364" s="283"/>
      <c r="C364" s="284"/>
      <c r="D364" s="285"/>
      <c r="E364" s="67"/>
      <c r="F364" s="16" t="s">
        <v>48</v>
      </c>
      <c r="G364" s="161"/>
      <c r="H364" s="161"/>
      <c r="I364" s="161"/>
      <c r="K364" s="22" t="str">
        <f t="shared" si="8"/>
        <v/>
      </c>
    </row>
    <row r="365" spans="1:11" x14ac:dyDescent="0.3">
      <c r="A365" s="67"/>
      <c r="B365" s="32"/>
      <c r="C365" s="33"/>
      <c r="D365" s="32"/>
      <c r="E365" s="67"/>
      <c r="F365" s="22"/>
      <c r="G365" s="11"/>
      <c r="H365" s="11"/>
      <c r="I365" s="11"/>
      <c r="K365" s="22" t="str">
        <f t="shared" si="8"/>
        <v/>
      </c>
    </row>
    <row r="366" spans="1:11" x14ac:dyDescent="0.3">
      <c r="A366" s="67"/>
      <c r="B366" s="32"/>
      <c r="C366" s="33"/>
      <c r="D366" s="32"/>
      <c r="E366" s="67"/>
      <c r="F366" s="22"/>
      <c r="G366" s="11"/>
      <c r="H366" s="11"/>
      <c r="I366" s="11"/>
      <c r="K366" s="22" t="str">
        <f t="shared" si="8"/>
        <v/>
      </c>
    </row>
    <row r="367" spans="1:11" x14ac:dyDescent="0.3">
      <c r="A367" s="276">
        <v>2013</v>
      </c>
      <c r="B367" s="277" t="s">
        <v>119</v>
      </c>
      <c r="C367" s="278" t="s">
        <v>116</v>
      </c>
      <c r="D367" s="279" t="s">
        <v>97</v>
      </c>
      <c r="E367" s="67"/>
      <c r="G367" s="14" t="s">
        <v>117</v>
      </c>
      <c r="H367" s="31" t="s">
        <v>77</v>
      </c>
      <c r="I367" s="14" t="s">
        <v>882</v>
      </c>
      <c r="J367" s="12">
        <v>242</v>
      </c>
      <c r="K367" s="22" t="str">
        <f t="shared" si="8"/>
        <v>[{order:"242",result:"Mexico 1-2 Italy",playerday:"Andrea Pirlo",year:"2013", category:"Other",prow:["CC","CC","CC"], pcolumn: ["MEX","ITA","startA"],ylink:"https://www.youtube.com/watch?v=Y2-J8wpzmWw"}],</v>
      </c>
    </row>
    <row r="368" spans="1:11" x14ac:dyDescent="0.3">
      <c r="A368" s="280"/>
      <c r="B368" s="159" t="str">
        <f>_xlfn.CONCAT(B367," ",C367," ",D367,)</f>
        <v>Mexico 1-2 Italy</v>
      </c>
      <c r="C368" s="160"/>
      <c r="D368" s="281"/>
      <c r="E368" s="67"/>
      <c r="F368" s="16" t="s">
        <v>33</v>
      </c>
      <c r="G368" s="161"/>
      <c r="H368" s="161"/>
      <c r="I368" s="161"/>
      <c r="K368" s="22" t="str">
        <f t="shared" si="8"/>
        <v/>
      </c>
    </row>
    <row r="369" spans="1:11" x14ac:dyDescent="0.3">
      <c r="A369" s="280"/>
      <c r="B369" s="159" t="s">
        <v>477</v>
      </c>
      <c r="C369" s="160"/>
      <c r="D369" s="281"/>
      <c r="E369" s="67"/>
      <c r="F369" s="16" t="s">
        <v>33</v>
      </c>
      <c r="G369" s="161"/>
      <c r="H369" s="161"/>
      <c r="I369" s="161"/>
      <c r="K369" s="22" t="str">
        <f t="shared" si="8"/>
        <v/>
      </c>
    </row>
    <row r="370" spans="1:11" x14ac:dyDescent="0.3">
      <c r="A370" s="282"/>
      <c r="B370" s="283" t="s">
        <v>1106</v>
      </c>
      <c r="C370" s="284"/>
      <c r="D370" s="285"/>
      <c r="E370" s="67"/>
      <c r="F370" s="16" t="s">
        <v>33</v>
      </c>
      <c r="G370" s="161"/>
      <c r="H370" s="161"/>
      <c r="I370" s="161"/>
      <c r="K370" s="22" t="str">
        <f t="shared" si="8"/>
        <v/>
      </c>
    </row>
    <row r="371" spans="1:11" x14ac:dyDescent="0.3">
      <c r="A371" s="67"/>
      <c r="B371" s="32"/>
      <c r="C371" s="33"/>
      <c r="D371" s="32"/>
      <c r="E371" s="67"/>
      <c r="F371" s="22"/>
      <c r="G371" s="11"/>
      <c r="H371" s="11"/>
      <c r="I371" s="11"/>
      <c r="K371" s="22" t="str">
        <f t="shared" si="8"/>
        <v/>
      </c>
    </row>
    <row r="372" spans="1:11" x14ac:dyDescent="0.3">
      <c r="A372" s="67"/>
      <c r="B372" s="32"/>
      <c r="C372" s="33"/>
      <c r="D372" s="32"/>
      <c r="E372" s="67"/>
      <c r="F372" s="22"/>
      <c r="G372" s="11"/>
      <c r="H372" s="11"/>
      <c r="I372" s="11"/>
      <c r="K372" s="22" t="str">
        <f t="shared" si="8"/>
        <v/>
      </c>
    </row>
    <row r="373" spans="1:11" x14ac:dyDescent="0.3">
      <c r="A373" s="276">
        <v>2013</v>
      </c>
      <c r="B373" s="277" t="s">
        <v>109</v>
      </c>
      <c r="C373" s="278" t="s">
        <v>118</v>
      </c>
      <c r="D373" s="279" t="s">
        <v>478</v>
      </c>
      <c r="E373" s="67"/>
      <c r="G373" s="14" t="s">
        <v>60</v>
      </c>
      <c r="H373" s="31" t="s">
        <v>60</v>
      </c>
      <c r="I373" s="14" t="s">
        <v>60</v>
      </c>
      <c r="J373" s="12">
        <v>131</v>
      </c>
      <c r="K373" s="22" t="str">
        <f t="shared" si="8"/>
        <v>[{order:"131",result:"Leverkusen 2-1 Hoffenheim",playerday:"Stefan Kiessling",year:"2013", category:"Other",prow:["DL","DF","Leverkusen"], pcolumn: ["GER","GER","GER"],ylink:"https://www.youtube.com/watch?v=d8LDD9AJcmI"}],</v>
      </c>
    </row>
    <row r="374" spans="1:11" x14ac:dyDescent="0.3">
      <c r="A374" s="280"/>
      <c r="B374" s="159" t="str">
        <f>_xlfn.CONCAT(B373," ",C373," ",D373,)</f>
        <v>Leverkusen 2-1 Hoffenheim</v>
      </c>
      <c r="C374" s="160"/>
      <c r="D374" s="281"/>
      <c r="E374" s="67"/>
      <c r="F374" s="16" t="s">
        <v>47</v>
      </c>
      <c r="G374" s="161"/>
      <c r="H374" s="161"/>
      <c r="I374" s="161"/>
      <c r="K374" s="22" t="str">
        <f t="shared" si="8"/>
        <v/>
      </c>
    </row>
    <row r="375" spans="1:11" x14ac:dyDescent="0.3">
      <c r="A375" s="280"/>
      <c r="B375" s="159" t="s">
        <v>479</v>
      </c>
      <c r="C375" s="160"/>
      <c r="D375" s="281"/>
      <c r="E375" s="67"/>
      <c r="F375" s="16" t="s">
        <v>52</v>
      </c>
      <c r="G375" s="161"/>
      <c r="H375" s="161"/>
      <c r="I375" s="161"/>
      <c r="K375" s="22" t="str">
        <f t="shared" si="8"/>
        <v/>
      </c>
    </row>
    <row r="376" spans="1:11" x14ac:dyDescent="0.3">
      <c r="A376" s="282"/>
      <c r="B376" s="283" t="s">
        <v>1254</v>
      </c>
      <c r="C376" s="284"/>
      <c r="D376" s="285"/>
      <c r="E376" s="67"/>
      <c r="F376" s="16" t="s">
        <v>109</v>
      </c>
      <c r="G376" s="161"/>
      <c r="H376" s="161"/>
      <c r="I376" s="161"/>
      <c r="K376" s="22" t="str">
        <f>IF(A376&gt;0,"[{"&amp;"order:"&amp;CHAR(34)&amp;J376&amp;CHAR(34)&amp;",result:"&amp;CHAR(34)&amp;B377&amp;CHAR(34)&amp;",playerday:"&amp;CHAR(34)&amp;#REF!&amp;CHAR(34)&amp;",year:"&amp;CHAR(34)&amp;A376&amp;CHAR(34)&amp;", category:" &amp; CHAR(34) &amp;$A$1&amp;CHAR(34)&amp;",prow:["&amp;CHAR(34)&amp;F377&amp;CHAR(34)&amp;","&amp;CHAR(34)&amp;F378&amp;CHAR(34)&amp;","&amp;CHAR(34)&amp;#REF!&amp;CHAR(34)&amp;"], pcolumn: ["&amp;CHAR(34)&amp;G376&amp;CHAR(34)&amp;","&amp;CHAR(34)&amp;H376&amp;CHAR(34)&amp;","&amp;CHAR(34)&amp;I376&amp;CHAR(34)&amp;"]"&amp;",ylink:"&amp;CHAR(34)&amp;B378&amp;CHAR(34)&amp;"}"&amp;"],","")</f>
        <v/>
      </c>
    </row>
    <row r="377" spans="1:11" x14ac:dyDescent="0.3">
      <c r="A377" s="67"/>
      <c r="B377" s="32"/>
      <c r="C377" s="33"/>
      <c r="D377" s="32"/>
      <c r="E377" s="67"/>
      <c r="F377" s="22"/>
      <c r="G377" s="11"/>
      <c r="H377" s="11"/>
      <c r="I377" s="11"/>
      <c r="K377" s="22" t="str">
        <f>IF(A377&gt;0,"[{"&amp;"order:"&amp;CHAR(34)&amp;J377&amp;CHAR(34)&amp;",result:"&amp;CHAR(34)&amp;B378&amp;CHAR(34)&amp;",playerday:"&amp;CHAR(34)&amp;#REF!&amp;CHAR(34)&amp;",year:"&amp;CHAR(34)&amp;A377&amp;CHAR(34)&amp;", category:" &amp; CHAR(34) &amp;$A$1&amp;CHAR(34)&amp;",prow:["&amp;CHAR(34)&amp;F378&amp;CHAR(34)&amp;","&amp;CHAR(34)&amp;#REF!&amp;CHAR(34)&amp;","&amp;CHAR(34)&amp;#REF!&amp;CHAR(34)&amp;"], pcolumn: ["&amp;CHAR(34)&amp;G377&amp;CHAR(34)&amp;","&amp;CHAR(34)&amp;H377&amp;CHAR(34)&amp;","&amp;CHAR(34)&amp;I377&amp;CHAR(34)&amp;"]"&amp;",ylink:"&amp;CHAR(34)&amp;#REF!&amp;CHAR(34)&amp;"}"&amp;"],","")</f>
        <v/>
      </c>
    </row>
    <row r="378" spans="1:11" x14ac:dyDescent="0.3">
      <c r="A378" s="67"/>
      <c r="B378" s="32"/>
      <c r="C378" s="33"/>
      <c r="D378" s="32"/>
      <c r="E378" s="67"/>
      <c r="F378" s="22"/>
      <c r="G378" s="11"/>
      <c r="H378" s="11"/>
      <c r="I378" s="11"/>
      <c r="K378" s="22" t="str">
        <f>IF(A378&gt;0,"[{"&amp;"order:"&amp;CHAR(34)&amp;J378&amp;CHAR(34)&amp;",result:"&amp;CHAR(34)&amp;#REF!&amp;CHAR(34)&amp;",playerday:"&amp;CHAR(34)&amp;#REF!&amp;CHAR(34)&amp;",year:"&amp;CHAR(34)&amp;A378&amp;CHAR(34)&amp;", category:" &amp; CHAR(34) &amp;$A$1&amp;CHAR(34)&amp;",prow:["&amp;CHAR(34)&amp;#REF!&amp;CHAR(34)&amp;","&amp;CHAR(34)&amp;#REF!&amp;CHAR(34)&amp;","&amp;CHAR(34)&amp;#REF!&amp;CHAR(34)&amp;"], pcolumn: ["&amp;CHAR(34)&amp;G378&amp;CHAR(34)&amp;","&amp;CHAR(34)&amp;H378&amp;CHAR(34)&amp;","&amp;CHAR(34)&amp;I378&amp;CHAR(34)&amp;"]"&amp;",ylink:"&amp;CHAR(34)&amp;#REF!&amp;CHAR(34)&amp;"}"&amp;"],","")</f>
        <v/>
      </c>
    </row>
    <row r="379" spans="1:11" x14ac:dyDescent="0.3">
      <c r="A379" s="276">
        <v>2013</v>
      </c>
      <c r="B379" s="277" t="s">
        <v>17</v>
      </c>
      <c r="C379" s="278" t="s">
        <v>141</v>
      </c>
      <c r="D379" s="279" t="s">
        <v>455</v>
      </c>
      <c r="E379" s="67"/>
      <c r="G379" s="14" t="s">
        <v>17</v>
      </c>
      <c r="H379" s="31" t="s">
        <v>380</v>
      </c>
      <c r="I379" s="14" t="s">
        <v>40</v>
      </c>
      <c r="J379" s="12">
        <v>349</v>
      </c>
      <c r="K379" s="22" t="str">
        <f t="shared" ref="K379:K448" si="9">IF(A379&gt;0,"[{"&amp;"order:"&amp;CHAR(34)&amp;J379&amp;CHAR(34)&amp;",result:"&amp;CHAR(34)&amp;B380&amp;CHAR(34)&amp;",playerday:"&amp;CHAR(34)&amp;B382&amp;CHAR(34)&amp;",year:"&amp;CHAR(34)&amp;A379&amp;CHAR(34)&amp;", category:" &amp; CHAR(34) &amp;$A$1&amp;CHAR(34)&amp;",prow:["&amp;CHAR(34)&amp;F380&amp;CHAR(34)&amp;","&amp;CHAR(34)&amp;F381&amp;CHAR(34)&amp;","&amp;CHAR(34)&amp;F382&amp;CHAR(34)&amp;"], pcolumn: ["&amp;CHAR(34)&amp;G379&amp;CHAR(34)&amp;","&amp;CHAR(34)&amp;H379&amp;CHAR(34)&amp;","&amp;CHAR(34)&amp;I379&amp;CHAR(34)&amp;"]"&amp;",ylink:"&amp;CHAR(34)&amp;B381&amp;CHAR(34)&amp;"}"&amp;"],","")</f>
        <v>[{order:"349",result:"Bayern 2-0 Raja",playerday:"Thiago Alcántara",year:"2013", category:"Other",prow:["CC","CC","CC"], pcolumn: ["Bayern","MAR","ESP"],ylink:"https://www.youtube.com/watch?v=IDGu3ANxr_A"}],</v>
      </c>
    </row>
    <row r="380" spans="1:11" x14ac:dyDescent="0.3">
      <c r="A380" s="280"/>
      <c r="B380" s="159" t="str">
        <f>_xlfn.CONCAT(B379," ",C379," ",D379,)</f>
        <v>Bayern 2-0 Raja</v>
      </c>
      <c r="C380" s="160"/>
      <c r="D380" s="281"/>
      <c r="E380" s="67"/>
      <c r="F380" s="16" t="s">
        <v>33</v>
      </c>
      <c r="G380" s="161"/>
      <c r="H380" s="161"/>
      <c r="I380" s="161"/>
      <c r="K380" s="22" t="str">
        <f t="shared" si="9"/>
        <v/>
      </c>
    </row>
    <row r="381" spans="1:11" x14ac:dyDescent="0.3">
      <c r="A381" s="280"/>
      <c r="B381" s="159" t="s">
        <v>456</v>
      </c>
      <c r="C381" s="160"/>
      <c r="D381" s="281"/>
      <c r="E381" s="67"/>
      <c r="F381" s="16" t="s">
        <v>33</v>
      </c>
      <c r="G381" s="161"/>
      <c r="H381" s="161"/>
      <c r="I381" s="161"/>
      <c r="K381" s="22" t="str">
        <f t="shared" si="9"/>
        <v/>
      </c>
    </row>
    <row r="382" spans="1:11" x14ac:dyDescent="0.3">
      <c r="A382" s="282"/>
      <c r="B382" s="283" t="s">
        <v>1178</v>
      </c>
      <c r="C382" s="284"/>
      <c r="D382" s="285"/>
      <c r="E382" s="67"/>
      <c r="F382" s="16" t="s">
        <v>33</v>
      </c>
      <c r="G382" s="161"/>
      <c r="H382" s="161"/>
      <c r="I382" s="161"/>
      <c r="K382" s="22" t="str">
        <f>IF(A382&gt;0,"[{"&amp;"order:"&amp;CHAR(34)&amp;J382&amp;CHAR(34)&amp;",result:"&amp;CHAR(34)&amp;B383&amp;CHAR(34)&amp;",playerday:"&amp;CHAR(34)&amp;B399&amp;CHAR(34)&amp;",year:"&amp;CHAR(34)&amp;A382&amp;CHAR(34)&amp;", category:" &amp; CHAR(34) &amp;$A$1&amp;CHAR(34)&amp;",prow:["&amp;CHAR(34)&amp;F383&amp;CHAR(34)&amp;","&amp;CHAR(34)&amp;F384&amp;CHAR(34)&amp;","&amp;CHAR(34)&amp;F399&amp;CHAR(34)&amp;"], pcolumn: ["&amp;CHAR(34)&amp;G382&amp;CHAR(34)&amp;","&amp;CHAR(34)&amp;H382&amp;CHAR(34)&amp;","&amp;CHAR(34)&amp;I382&amp;CHAR(34)&amp;"]"&amp;",ylink:"&amp;CHAR(34)&amp;B384&amp;CHAR(34)&amp;"}"&amp;"],","")</f>
        <v/>
      </c>
    </row>
    <row r="383" spans="1:11" x14ac:dyDescent="0.3">
      <c r="A383" s="67"/>
      <c r="B383" s="32"/>
      <c r="C383" s="33"/>
      <c r="D383" s="32"/>
      <c r="E383" s="67"/>
      <c r="F383" s="22"/>
      <c r="G383" s="11"/>
      <c r="H383" s="11"/>
      <c r="I383" s="11"/>
      <c r="K383" s="22" t="str">
        <f>IF(A383&gt;0,"[{"&amp;"order:"&amp;CHAR(34)&amp;J383&amp;CHAR(34)&amp;",result:"&amp;CHAR(34)&amp;B384&amp;CHAR(34)&amp;",playerday:"&amp;CHAR(34)&amp;B400&amp;CHAR(34)&amp;",year:"&amp;CHAR(34)&amp;A383&amp;CHAR(34)&amp;", category:" &amp; CHAR(34) &amp;$A$1&amp;CHAR(34)&amp;",prow:["&amp;CHAR(34)&amp;F384&amp;CHAR(34)&amp;","&amp;CHAR(34)&amp;F399&amp;CHAR(34)&amp;","&amp;CHAR(34)&amp;F400&amp;CHAR(34)&amp;"], pcolumn: ["&amp;CHAR(34)&amp;G383&amp;CHAR(34)&amp;","&amp;CHAR(34)&amp;H383&amp;CHAR(34)&amp;","&amp;CHAR(34)&amp;I383&amp;CHAR(34)&amp;"]"&amp;",ylink:"&amp;CHAR(34)&amp;B399&amp;CHAR(34)&amp;"}"&amp;"],","")</f>
        <v/>
      </c>
    </row>
    <row r="384" spans="1:11" x14ac:dyDescent="0.3">
      <c r="A384" s="67"/>
      <c r="B384" s="32"/>
      <c r="C384" s="33"/>
      <c r="D384" s="32"/>
      <c r="E384" s="67"/>
      <c r="F384" s="22"/>
      <c r="G384" s="11"/>
      <c r="H384" s="11"/>
      <c r="I384" s="11"/>
      <c r="K384" s="22" t="str">
        <f>IF(A384&gt;0,"[{"&amp;"order:"&amp;CHAR(34)&amp;J384&amp;CHAR(34)&amp;",result:"&amp;CHAR(34)&amp;B399&amp;CHAR(34)&amp;",playerday:"&amp;CHAR(34)&amp;B401&amp;CHAR(34)&amp;",year:"&amp;CHAR(34)&amp;A384&amp;CHAR(34)&amp;", category:" &amp; CHAR(34) &amp;$A$1&amp;CHAR(34)&amp;",prow:["&amp;CHAR(34)&amp;F399&amp;CHAR(34)&amp;","&amp;CHAR(34)&amp;F400&amp;CHAR(34)&amp;","&amp;CHAR(34)&amp;F401&amp;CHAR(34)&amp;"], pcolumn: ["&amp;CHAR(34)&amp;G384&amp;CHAR(34)&amp;","&amp;CHAR(34)&amp;H384&amp;CHAR(34)&amp;","&amp;CHAR(34)&amp;I384&amp;CHAR(34)&amp;"]"&amp;",ylink:"&amp;CHAR(34)&amp;B400&amp;CHAR(34)&amp;"}"&amp;"],","")</f>
        <v/>
      </c>
    </row>
    <row r="385" spans="1:12" x14ac:dyDescent="0.3">
      <c r="A385" s="276">
        <v>2013</v>
      </c>
      <c r="B385" s="277" t="s">
        <v>242</v>
      </c>
      <c r="C385" s="278" t="s">
        <v>83</v>
      </c>
      <c r="D385" s="279" t="s">
        <v>628</v>
      </c>
      <c r="E385" s="67"/>
      <c r="G385" s="14" t="s">
        <v>242</v>
      </c>
      <c r="H385" s="31" t="s">
        <v>630</v>
      </c>
      <c r="I385" s="14" t="s">
        <v>883</v>
      </c>
      <c r="J385" s="12">
        <v>389</v>
      </c>
      <c r="K385" s="22" t="str">
        <f t="shared" ref="K385:K387" si="10">IF(A385&gt;0,"[{"&amp;"order:"&amp;CHAR(34)&amp;J385&amp;CHAR(34)&amp;",result:"&amp;CHAR(34)&amp;B386&amp;CHAR(34)&amp;",playerday:"&amp;CHAR(34)&amp;B388&amp;CHAR(34)&amp;",year:"&amp;CHAR(34)&amp;A385&amp;CHAR(34)&amp;", category:" &amp; CHAR(34) &amp;$A$1&amp;CHAR(34)&amp;",prow:["&amp;CHAR(34)&amp;F386&amp;CHAR(34)&amp;","&amp;CHAR(34)&amp;F387&amp;CHAR(34)&amp;","&amp;CHAR(34)&amp;F388&amp;CHAR(34)&amp;"], pcolumn: ["&amp;CHAR(34)&amp;G385&amp;CHAR(34)&amp;","&amp;CHAR(34)&amp;H385&amp;CHAR(34)&amp;","&amp;CHAR(34)&amp;I385&amp;CHAR(34)&amp;"]"&amp;",ylink:"&amp;CHAR(34)&amp;B387&amp;CHAR(34)&amp;"}"&amp;"],","")</f>
        <v>[{order:"389",result:"USA 1-0 Costa Rica",playerday:"Clint Dempsey",year:"2013", category:"Other",prow:["namehas_C","CC","PO"], pcolumn: ["USA","CRC","MLSPla"],ylink:"https://www.youtube.com/watch?v=C9xuaQDkmL8"}],</v>
      </c>
    </row>
    <row r="386" spans="1:12" x14ac:dyDescent="0.3">
      <c r="A386" s="280"/>
      <c r="B386" s="159" t="str">
        <f>_xlfn.CONCAT(B385," ",C385," ",D385,)</f>
        <v>USA 1-0 Costa Rica</v>
      </c>
      <c r="C386" s="160"/>
      <c r="D386" s="281"/>
      <c r="E386" s="67"/>
      <c r="F386" s="16" t="s">
        <v>1391</v>
      </c>
      <c r="G386" s="161"/>
      <c r="H386" s="161"/>
      <c r="I386" s="161"/>
      <c r="K386" s="22" t="str">
        <f t="shared" si="10"/>
        <v/>
      </c>
    </row>
    <row r="387" spans="1:12" x14ac:dyDescent="0.3">
      <c r="A387" s="280"/>
      <c r="B387" s="159" t="s">
        <v>1415</v>
      </c>
      <c r="C387" s="160"/>
      <c r="D387" s="281"/>
      <c r="E387" s="67"/>
      <c r="F387" s="16" t="s">
        <v>33</v>
      </c>
      <c r="G387" s="161"/>
      <c r="H387" s="161"/>
      <c r="I387" s="161"/>
      <c r="K387" s="22" t="str">
        <f t="shared" si="10"/>
        <v/>
      </c>
    </row>
    <row r="388" spans="1:12" x14ac:dyDescent="0.3">
      <c r="A388" s="282"/>
      <c r="B388" s="283" t="s">
        <v>1045</v>
      </c>
      <c r="C388" s="284"/>
      <c r="D388" s="285"/>
      <c r="E388" s="67"/>
      <c r="F388" s="16" t="s">
        <v>38</v>
      </c>
      <c r="G388" s="161"/>
      <c r="H388" s="161"/>
      <c r="I388" s="161"/>
      <c r="K388" s="22" t="str">
        <f>IF(A388&gt;0,"[{"&amp;"order:"&amp;CHAR(34)&amp;J388&amp;CHAR(34)&amp;",result:"&amp;CHAR(34)&amp;B389&amp;CHAR(34)&amp;",playerday:"&amp;CHAR(34)&amp;#REF!&amp;CHAR(34)&amp;",year:"&amp;CHAR(34)&amp;A388&amp;CHAR(34)&amp;", category:" &amp; CHAR(34) &amp;$A$1&amp;CHAR(34)&amp;",prow:["&amp;CHAR(34)&amp;F389&amp;CHAR(34)&amp;","&amp;CHAR(34)&amp;F390&amp;CHAR(34)&amp;","&amp;CHAR(34)&amp;#REF!&amp;CHAR(34)&amp;"], pcolumn: ["&amp;CHAR(34)&amp;G388&amp;CHAR(34)&amp;","&amp;CHAR(34)&amp;H388&amp;CHAR(34)&amp;","&amp;CHAR(34)&amp;I388&amp;CHAR(34)&amp;"]"&amp;",ylink:"&amp;CHAR(34)&amp;B390&amp;CHAR(34)&amp;"}"&amp;"],","")</f>
        <v/>
      </c>
    </row>
    <row r="389" spans="1:12" x14ac:dyDescent="0.3">
      <c r="A389" s="67"/>
      <c r="B389" s="32"/>
      <c r="C389" s="33"/>
      <c r="D389" s="32"/>
      <c r="E389" s="67"/>
      <c r="F389" s="22"/>
      <c r="G389" s="11"/>
      <c r="H389" s="11"/>
      <c r="I389" s="11"/>
      <c r="K389" s="22" t="str">
        <f>IF(A389&gt;0,"[{"&amp;"order:"&amp;CHAR(34)&amp;J389&amp;CHAR(34)&amp;",result:"&amp;CHAR(34)&amp;B390&amp;CHAR(34)&amp;",playerday:"&amp;CHAR(34)&amp;#REF!&amp;CHAR(34)&amp;",year:"&amp;CHAR(34)&amp;A389&amp;CHAR(34)&amp;", category:" &amp; CHAR(34) &amp;$A$1&amp;CHAR(34)&amp;",prow:["&amp;CHAR(34)&amp;F390&amp;CHAR(34)&amp;","&amp;CHAR(34)&amp;#REF!&amp;CHAR(34)&amp;","&amp;CHAR(34)&amp;#REF!&amp;CHAR(34)&amp;"], pcolumn: ["&amp;CHAR(34)&amp;G389&amp;CHAR(34)&amp;","&amp;CHAR(34)&amp;H389&amp;CHAR(34)&amp;","&amp;CHAR(34)&amp;I389&amp;CHAR(34)&amp;"]"&amp;",ylink:"&amp;CHAR(34)&amp;#REF!&amp;CHAR(34)&amp;"}"&amp;"],","")</f>
        <v/>
      </c>
    </row>
    <row r="390" spans="1:12" x14ac:dyDescent="0.3">
      <c r="A390" s="67"/>
      <c r="B390" s="32"/>
      <c r="C390" s="33"/>
      <c r="D390" s="32"/>
      <c r="E390" s="67"/>
      <c r="F390" s="22"/>
      <c r="G390" s="11"/>
      <c r="H390" s="11"/>
      <c r="I390" s="11"/>
      <c r="K390" s="22" t="str">
        <f>IF(A390&gt;0,"[{"&amp;"order:"&amp;CHAR(34)&amp;J390&amp;CHAR(34)&amp;",result:"&amp;CHAR(34)&amp;#REF!&amp;CHAR(34)&amp;",playerday:"&amp;CHAR(34)&amp;B404&amp;CHAR(34)&amp;",year:"&amp;CHAR(34)&amp;A390&amp;CHAR(34)&amp;", category:" &amp; CHAR(34) &amp;$A$1&amp;CHAR(34)&amp;",prow:["&amp;CHAR(34)&amp;#REF!&amp;CHAR(34)&amp;","&amp;CHAR(34)&amp;#REF!&amp;CHAR(34)&amp;","&amp;CHAR(34)&amp;F404&amp;CHAR(34)&amp;"], pcolumn: ["&amp;CHAR(34)&amp;G390&amp;CHAR(34)&amp;","&amp;CHAR(34)&amp;H390&amp;CHAR(34)&amp;","&amp;CHAR(34)&amp;I390&amp;CHAR(34)&amp;"]"&amp;",ylink:"&amp;CHAR(34)&amp;#REF!&amp;CHAR(34)&amp;"}"&amp;"],","")</f>
        <v/>
      </c>
    </row>
    <row r="391" spans="1:12" x14ac:dyDescent="0.3">
      <c r="A391" s="67"/>
      <c r="B391" s="32"/>
      <c r="C391" s="33"/>
      <c r="D391" s="32"/>
      <c r="E391" s="67"/>
      <c r="F391" s="22"/>
      <c r="G391" s="11"/>
      <c r="H391" s="11"/>
      <c r="I391" s="11"/>
      <c r="K391" s="22"/>
    </row>
    <row r="392" spans="1:12" x14ac:dyDescent="0.3">
      <c r="A392" s="67"/>
      <c r="B392" s="32"/>
      <c r="C392" s="33"/>
      <c r="D392" s="32"/>
      <c r="E392" s="67"/>
      <c r="F392" s="22"/>
      <c r="G392" s="11"/>
      <c r="H392" s="11"/>
      <c r="I392" s="11"/>
      <c r="K392" s="22"/>
    </row>
    <row r="393" spans="1:12" x14ac:dyDescent="0.3">
      <c r="A393" s="67"/>
      <c r="B393" s="32"/>
      <c r="C393" s="33"/>
      <c r="D393" s="32"/>
      <c r="E393" s="67"/>
      <c r="F393" s="22"/>
      <c r="G393" s="11"/>
      <c r="H393" s="11"/>
      <c r="I393" s="11"/>
      <c r="K393" s="22"/>
    </row>
    <row r="394" spans="1:12" x14ac:dyDescent="0.3">
      <c r="A394" s="67"/>
      <c r="B394" s="32"/>
      <c r="C394" s="33"/>
      <c r="D394" s="32"/>
      <c r="E394" s="67"/>
      <c r="F394" s="22"/>
      <c r="G394" s="11"/>
      <c r="H394" s="11"/>
      <c r="I394" s="11"/>
      <c r="K394" s="22"/>
    </row>
    <row r="395" spans="1:12" x14ac:dyDescent="0.3">
      <c r="A395" s="67"/>
      <c r="B395" s="32"/>
      <c r="C395" s="33"/>
      <c r="D395" s="32"/>
      <c r="E395" s="67"/>
      <c r="F395" s="22"/>
      <c r="G395" s="11"/>
      <c r="H395" s="11"/>
      <c r="I395" s="11"/>
      <c r="K395" s="22"/>
    </row>
    <row r="396" spans="1:12" x14ac:dyDescent="0.3">
      <c r="A396" s="67"/>
      <c r="B396" s="32"/>
      <c r="C396" s="33"/>
      <c r="D396" s="32"/>
      <c r="E396" s="67"/>
      <c r="F396" s="22"/>
      <c r="G396" s="11"/>
      <c r="H396" s="11"/>
      <c r="I396" s="11"/>
      <c r="K396" s="22"/>
    </row>
    <row r="397" spans="1:12" x14ac:dyDescent="0.3">
      <c r="A397" s="67"/>
      <c r="B397" s="32"/>
      <c r="C397" s="33"/>
      <c r="D397" s="32"/>
      <c r="E397" s="67"/>
      <c r="F397" s="22"/>
      <c r="G397" s="11"/>
      <c r="H397" s="11"/>
      <c r="I397" s="11"/>
      <c r="K397" s="22"/>
    </row>
    <row r="398" spans="1:12" x14ac:dyDescent="0.3">
      <c r="A398" s="257">
        <v>2014</v>
      </c>
      <c r="B398" s="258" t="s">
        <v>5</v>
      </c>
      <c r="C398" s="259" t="s">
        <v>83</v>
      </c>
      <c r="D398" s="260" t="s">
        <v>1474</v>
      </c>
      <c r="E398" s="67"/>
      <c r="G398" s="14" t="s">
        <v>5</v>
      </c>
      <c r="H398" s="14" t="s">
        <v>35</v>
      </c>
      <c r="I398" s="14" t="s">
        <v>1447</v>
      </c>
      <c r="J398" s="12">
        <v>411</v>
      </c>
      <c r="K398" s="22" t="str">
        <f t="shared" ref="K398:K400" si="11">IF(A398&gt;0,"[{"&amp;"order:"&amp;CHAR(34)&amp;J398&amp;CHAR(34)&amp;",result:"&amp;CHAR(34)&amp;B399&amp;CHAR(34)&amp;",playerday:"&amp;CHAR(34)&amp;B401&amp;CHAR(34)&amp;",year:"&amp;CHAR(34)&amp;A398&amp;CHAR(34)&amp;", category:" &amp; CHAR(34) &amp;$A$1&amp;CHAR(34)&amp;",prow:["&amp;CHAR(34)&amp;F399&amp;CHAR(34)&amp;","&amp;CHAR(34)&amp;F400&amp;CHAR(34)&amp;","&amp;CHAR(34)&amp;F401&amp;CHAR(34)&amp;"], pcolumn: ["&amp;CHAR(34)&amp;G398&amp;CHAR(34)&amp;","&amp;CHAR(34)&amp;H398&amp;CHAR(34)&amp;","&amp;CHAR(34)&amp;I398&amp;CHAR(34)&amp;"]"&amp;",ylink:"&amp;CHAR(34)&amp;B400&amp;CHAR(34)&amp;"}"&amp;"],","")</f>
        <v>[{order:"411",result:"Chelsea 1-0 Stoke",playerday:"Oscar",year:"2014", category:"Other",prow:["words1","chleag","Premier"], pcolumn: ["Chelsea","BRA","namehas_O"],ylink:"https://www.youtube.com/watch?v=uQ8vZ5Bvesg"}],</v>
      </c>
    </row>
    <row r="399" spans="1:12" x14ac:dyDescent="0.3">
      <c r="A399" s="261"/>
      <c r="B399" s="262" t="str">
        <f>_xlfn.CONCAT(B398," ",C398," ",D398,)</f>
        <v>Chelsea 1-0 Stoke</v>
      </c>
      <c r="C399" s="263"/>
      <c r="D399" s="264"/>
      <c r="E399" s="67"/>
      <c r="F399" s="16" t="s">
        <v>1476</v>
      </c>
      <c r="G399" s="208"/>
      <c r="H399" s="208"/>
      <c r="I399" s="208"/>
      <c r="K399" s="22" t="str">
        <f t="shared" si="11"/>
        <v/>
      </c>
      <c r="L399" s="22"/>
    </row>
    <row r="400" spans="1:12" x14ac:dyDescent="0.3">
      <c r="A400" s="261"/>
      <c r="B400" s="262" t="s">
        <v>1475</v>
      </c>
      <c r="C400" s="263"/>
      <c r="D400" s="264"/>
      <c r="E400" s="67"/>
      <c r="F400" s="16" t="s">
        <v>1477</v>
      </c>
      <c r="G400" s="208"/>
      <c r="H400" s="208"/>
      <c r="I400" s="208"/>
      <c r="K400" s="22" t="str">
        <f t="shared" si="11"/>
        <v/>
      </c>
      <c r="L400" s="22"/>
    </row>
    <row r="401" spans="1:12" x14ac:dyDescent="0.3">
      <c r="A401" s="265"/>
      <c r="B401" s="266" t="s">
        <v>1128</v>
      </c>
      <c r="C401" s="267"/>
      <c r="D401" s="268"/>
      <c r="E401" s="67"/>
      <c r="F401" s="16" t="s">
        <v>32</v>
      </c>
      <c r="G401" s="208"/>
      <c r="H401" s="208"/>
      <c r="I401" s="208"/>
      <c r="K401" s="22" t="str">
        <f>IF(A401&gt;0,"[{"&amp;"order:"&amp;CHAR(34)&amp;J401&amp;CHAR(34)&amp;",result:"&amp;CHAR(34)&amp;B402&amp;CHAR(34)&amp;",playerday:"&amp;CHAR(34)&amp;#REF!&amp;CHAR(34)&amp;",year:"&amp;CHAR(34)&amp;A401&amp;CHAR(34)&amp;", category:" &amp; CHAR(34) &amp;$A$1&amp;CHAR(34)&amp;",prow:["&amp;CHAR(34)&amp;F402&amp;CHAR(34)&amp;","&amp;CHAR(34)&amp;F403&amp;CHAR(34)&amp;","&amp;CHAR(34)&amp;#REF!&amp;CHAR(34)&amp;"], pcolumn: ["&amp;CHAR(34)&amp;G401&amp;CHAR(34)&amp;","&amp;CHAR(34)&amp;H401&amp;CHAR(34)&amp;","&amp;CHAR(34)&amp;I401&amp;CHAR(34)&amp;"]"&amp;",ylink:"&amp;CHAR(34)&amp;B403&amp;CHAR(34)&amp;"}"&amp;"],","")</f>
        <v/>
      </c>
      <c r="L401" s="22"/>
    </row>
    <row r="402" spans="1:12" x14ac:dyDescent="0.3">
      <c r="A402" s="67"/>
      <c r="B402" s="32"/>
      <c r="C402" s="33"/>
      <c r="D402" s="32"/>
      <c r="E402" s="67"/>
      <c r="F402" s="22"/>
      <c r="G402" s="11"/>
      <c r="H402" s="11"/>
      <c r="I402" s="11"/>
      <c r="K402" s="22" t="str">
        <f>IF(A402&gt;0,"[{"&amp;"order:"&amp;CHAR(34)&amp;J402&amp;CHAR(34)&amp;",result:"&amp;CHAR(34)&amp;B403&amp;CHAR(34)&amp;",playerday:"&amp;CHAR(34)&amp;#REF!&amp;CHAR(34)&amp;",year:"&amp;CHAR(34)&amp;A402&amp;CHAR(34)&amp;", category:" &amp; CHAR(34) &amp;$A$1&amp;CHAR(34)&amp;",prow:["&amp;CHAR(34)&amp;F403&amp;CHAR(34)&amp;","&amp;CHAR(34)&amp;#REF!&amp;CHAR(34)&amp;","&amp;CHAR(34)&amp;#REF!&amp;CHAR(34)&amp;"], pcolumn: ["&amp;CHAR(34)&amp;G402&amp;CHAR(34)&amp;","&amp;CHAR(34)&amp;H402&amp;CHAR(34)&amp;","&amp;CHAR(34)&amp;I402&amp;CHAR(34)&amp;"]"&amp;",ylink:"&amp;CHAR(34)&amp;#REF!&amp;CHAR(34)&amp;"}"&amp;"],","")</f>
        <v/>
      </c>
      <c r="L402" s="22"/>
    </row>
    <row r="403" spans="1:12" x14ac:dyDescent="0.3">
      <c r="A403" s="67"/>
      <c r="B403" s="32"/>
      <c r="C403" s="33"/>
      <c r="D403" s="32"/>
      <c r="E403" s="67"/>
      <c r="F403" s="22"/>
      <c r="G403" s="11"/>
      <c r="H403" s="11"/>
      <c r="I403" s="11"/>
      <c r="K403" s="22" t="str">
        <f>IF(A403&gt;0,"[{"&amp;"order:"&amp;CHAR(34)&amp;J403&amp;CHAR(34)&amp;",result:"&amp;CHAR(34)&amp;#REF!&amp;CHAR(34)&amp;",playerday:"&amp;CHAR(34)&amp;#REF!&amp;CHAR(34)&amp;",year:"&amp;CHAR(34)&amp;A403&amp;CHAR(34)&amp;", category:" &amp; CHAR(34) &amp;$A$1&amp;CHAR(34)&amp;",prow:["&amp;CHAR(34)&amp;#REF!&amp;CHAR(34)&amp;","&amp;CHAR(34)&amp;#REF!&amp;CHAR(34)&amp;","&amp;CHAR(34)&amp;#REF!&amp;CHAR(34)&amp;"], pcolumn: ["&amp;CHAR(34)&amp;G403&amp;CHAR(34)&amp;","&amp;CHAR(34)&amp;H403&amp;CHAR(34)&amp;","&amp;CHAR(34)&amp;I403&amp;CHAR(34)&amp;"]"&amp;",ylink:"&amp;CHAR(34)&amp;#REF!&amp;CHAR(34)&amp;"}"&amp;"],","")</f>
        <v/>
      </c>
      <c r="L403" s="22"/>
    </row>
    <row r="404" spans="1:12" x14ac:dyDescent="0.3">
      <c r="A404" s="257">
        <v>2014</v>
      </c>
      <c r="B404" s="258" t="s">
        <v>8</v>
      </c>
      <c r="C404" s="259" t="s">
        <v>132</v>
      </c>
      <c r="D404" s="260" t="s">
        <v>735</v>
      </c>
      <c r="E404" s="67"/>
      <c r="G404" s="14" t="s">
        <v>149</v>
      </c>
      <c r="H404" s="14" t="s">
        <v>60</v>
      </c>
      <c r="I404" s="14" t="s">
        <v>40</v>
      </c>
      <c r="J404" s="12">
        <v>176</v>
      </c>
      <c r="K404" s="22" t="str">
        <f t="shared" si="9"/>
        <v>[{order:"176",result:"Arsenal 3-2 Hull City",playerday:"Aaron Ramsey",year:"2014", category:"Other",prow:["Arsenal","CC","DF"], pcolumn: ["WAL","GER","ESP"],ylink:"https://www.youtube.com/watch?v=QuxjYS53_So"}],</v>
      </c>
    </row>
    <row r="405" spans="1:12" x14ac:dyDescent="0.3">
      <c r="A405" s="261"/>
      <c r="B405" s="262" t="str">
        <f>_xlfn.CONCAT(B404," ",C404," ",D404,)</f>
        <v>Arsenal 3-2 Hull City</v>
      </c>
      <c r="C405" s="263"/>
      <c r="D405" s="264"/>
      <c r="E405" s="67"/>
      <c r="F405" s="16" t="s">
        <v>8</v>
      </c>
      <c r="G405" s="208"/>
      <c r="H405" s="208"/>
      <c r="I405" s="208"/>
      <c r="K405" s="22" t="str">
        <f t="shared" si="9"/>
        <v/>
      </c>
    </row>
    <row r="406" spans="1:12" x14ac:dyDescent="0.3">
      <c r="A406" s="261"/>
      <c r="B406" s="262" t="s">
        <v>736</v>
      </c>
      <c r="C406" s="263"/>
      <c r="D406" s="264"/>
      <c r="E406" s="67"/>
      <c r="F406" s="16" t="s">
        <v>33</v>
      </c>
      <c r="G406" s="208"/>
      <c r="H406" s="208"/>
      <c r="I406" s="208"/>
      <c r="K406" s="22" t="str">
        <f t="shared" si="9"/>
        <v/>
      </c>
    </row>
    <row r="407" spans="1:12" x14ac:dyDescent="0.3">
      <c r="A407" s="265"/>
      <c r="B407" s="266" t="s">
        <v>1213</v>
      </c>
      <c r="C407" s="267"/>
      <c r="D407" s="268"/>
      <c r="E407" s="67"/>
      <c r="F407" s="16" t="s">
        <v>52</v>
      </c>
      <c r="G407" s="208"/>
      <c r="H407" s="208"/>
      <c r="I407" s="208"/>
      <c r="K407" s="22" t="str">
        <f t="shared" si="9"/>
        <v/>
      </c>
    </row>
    <row r="408" spans="1:12" x14ac:dyDescent="0.3">
      <c r="A408" s="67"/>
      <c r="B408" s="32"/>
      <c r="C408" s="33"/>
      <c r="D408" s="32"/>
      <c r="E408" s="67"/>
      <c r="F408" s="22"/>
      <c r="G408" s="11"/>
      <c r="H408" s="11"/>
      <c r="I408" s="11"/>
      <c r="K408" s="22" t="str">
        <f t="shared" si="9"/>
        <v/>
      </c>
    </row>
    <row r="409" spans="1:12" x14ac:dyDescent="0.3">
      <c r="A409" s="67"/>
      <c r="B409" s="32"/>
      <c r="C409" s="33"/>
      <c r="D409" s="32"/>
      <c r="E409" s="67"/>
      <c r="F409" s="22"/>
      <c r="G409" s="11"/>
      <c r="H409" s="11"/>
      <c r="I409" s="11"/>
      <c r="K409" s="22" t="str">
        <f t="shared" si="9"/>
        <v/>
      </c>
    </row>
    <row r="410" spans="1:12" x14ac:dyDescent="0.3">
      <c r="A410" s="257">
        <v>2014</v>
      </c>
      <c r="B410" s="258" t="s">
        <v>418</v>
      </c>
      <c r="C410" s="259" t="s">
        <v>140</v>
      </c>
      <c r="D410" s="260" t="s">
        <v>50</v>
      </c>
      <c r="E410" s="67"/>
      <c r="G410" s="14" t="s">
        <v>342</v>
      </c>
      <c r="H410" s="14" t="s">
        <v>50</v>
      </c>
      <c r="I410" s="14" t="s">
        <v>44</v>
      </c>
      <c r="J410" s="12">
        <v>166</v>
      </c>
      <c r="K410" s="22" t="str">
        <f t="shared" si="9"/>
        <v>[{order:"166",result:"Hamburg 3-0 Borussia",playerday:"Hakan Çalhanoğlu",year:"2014", category:"Other",prow:["CC","CC","CC"], pcolumn: ["TUR","Borussia","Inter"],ylink:"https://www.youtube.com/watch?v=nK58AssP9tc"}],</v>
      </c>
    </row>
    <row r="411" spans="1:12" x14ac:dyDescent="0.3">
      <c r="A411" s="261"/>
      <c r="B411" s="262" t="str">
        <f>_xlfn.CONCAT(B410," ",C410," ",D410,)</f>
        <v>Hamburg 3-0 Borussia</v>
      </c>
      <c r="C411" s="263"/>
      <c r="D411" s="264"/>
      <c r="E411" s="67"/>
      <c r="F411" s="16" t="s">
        <v>33</v>
      </c>
      <c r="G411" s="208"/>
      <c r="H411" s="208"/>
      <c r="I411" s="208"/>
      <c r="K411" s="22" t="str">
        <f t="shared" si="9"/>
        <v/>
      </c>
    </row>
    <row r="412" spans="1:12" x14ac:dyDescent="0.3">
      <c r="A412" s="261"/>
      <c r="B412" s="262" t="s">
        <v>419</v>
      </c>
      <c r="C412" s="263"/>
      <c r="D412" s="264"/>
      <c r="E412" s="67"/>
      <c r="F412" s="16" t="s">
        <v>33</v>
      </c>
      <c r="G412" s="208"/>
      <c r="H412" s="208"/>
      <c r="I412" s="208"/>
      <c r="K412" s="22" t="str">
        <f t="shared" si="9"/>
        <v/>
      </c>
    </row>
    <row r="413" spans="1:12" x14ac:dyDescent="0.3">
      <c r="A413" s="265"/>
      <c r="B413" s="266" t="s">
        <v>1212</v>
      </c>
      <c r="C413" s="267"/>
      <c r="D413" s="268"/>
      <c r="E413" s="67"/>
      <c r="F413" s="16" t="s">
        <v>33</v>
      </c>
      <c r="G413" s="208"/>
      <c r="H413" s="208"/>
      <c r="I413" s="208"/>
      <c r="K413" s="22" t="str">
        <f t="shared" si="9"/>
        <v/>
      </c>
    </row>
    <row r="414" spans="1:12" x14ac:dyDescent="0.3">
      <c r="A414" s="67"/>
      <c r="B414" s="32"/>
      <c r="C414" s="33"/>
      <c r="D414" s="32"/>
      <c r="E414" s="67"/>
      <c r="F414" s="22"/>
      <c r="G414" s="11"/>
      <c r="H414" s="11"/>
      <c r="I414" s="11"/>
      <c r="K414" s="22" t="str">
        <f t="shared" si="9"/>
        <v/>
      </c>
    </row>
    <row r="415" spans="1:12" x14ac:dyDescent="0.3">
      <c r="A415" s="67"/>
      <c r="B415" s="32"/>
      <c r="C415" s="33"/>
      <c r="D415" s="32"/>
      <c r="E415" s="67"/>
      <c r="F415" s="22"/>
      <c r="G415" s="11"/>
      <c r="H415" s="11"/>
      <c r="I415" s="11"/>
      <c r="K415" s="22" t="str">
        <f t="shared" si="9"/>
        <v/>
      </c>
    </row>
    <row r="416" spans="1:12" x14ac:dyDescent="0.3">
      <c r="A416" s="257">
        <v>2014</v>
      </c>
      <c r="B416" s="258" t="s">
        <v>150</v>
      </c>
      <c r="C416" s="259" t="s">
        <v>118</v>
      </c>
      <c r="D416" s="260" t="s">
        <v>7</v>
      </c>
      <c r="E416" s="67"/>
      <c r="G416" s="14" t="s">
        <v>153</v>
      </c>
      <c r="H416" s="14" t="s">
        <v>879</v>
      </c>
      <c r="I416" s="14" t="s">
        <v>878</v>
      </c>
      <c r="J416" s="12">
        <v>154</v>
      </c>
      <c r="K416" s="22" t="str">
        <f t="shared" si="9"/>
        <v>[{order:"154",result:"R. Madrid 2-1 Barcelona",playerday:"Marc Bartra",year:"2014", category:"Other",prow:["Barcelona","Real Madrid","DF"], pcolumn: ["Betis","startM","startG"],ylink:"https://www.youtube.com/watch?v=yWVrolNQ4RU"}],</v>
      </c>
    </row>
    <row r="417" spans="1:11" x14ac:dyDescent="0.3">
      <c r="A417" s="261"/>
      <c r="B417" s="262" t="str">
        <f>_xlfn.CONCAT(B416," ",C416," ",D416,)</f>
        <v>R. Madrid 2-1 Barcelona</v>
      </c>
      <c r="C417" s="263"/>
      <c r="D417" s="264"/>
      <c r="E417" s="67"/>
      <c r="F417" s="16" t="s">
        <v>7</v>
      </c>
      <c r="G417" s="208"/>
      <c r="H417" s="208"/>
      <c r="I417" s="208"/>
      <c r="K417" s="22" t="str">
        <f t="shared" si="9"/>
        <v/>
      </c>
    </row>
    <row r="418" spans="1:11" x14ac:dyDescent="0.3">
      <c r="A418" s="261"/>
      <c r="B418" s="262" t="s">
        <v>474</v>
      </c>
      <c r="C418" s="263"/>
      <c r="D418" s="264"/>
      <c r="E418" s="67"/>
      <c r="F418" s="16" t="s">
        <v>3</v>
      </c>
      <c r="G418" s="208"/>
      <c r="H418" s="208"/>
      <c r="I418" s="208"/>
      <c r="K418" s="22" t="str">
        <f t="shared" si="9"/>
        <v/>
      </c>
    </row>
    <row r="419" spans="1:11" x14ac:dyDescent="0.3">
      <c r="A419" s="265"/>
      <c r="B419" s="266" t="s">
        <v>1211</v>
      </c>
      <c r="C419" s="267"/>
      <c r="D419" s="268"/>
      <c r="E419" s="67"/>
      <c r="F419" s="16" t="s">
        <v>52</v>
      </c>
      <c r="G419" s="208"/>
      <c r="H419" s="208"/>
      <c r="I419" s="208"/>
      <c r="K419" s="22" t="str">
        <f t="shared" si="9"/>
        <v/>
      </c>
    </row>
    <row r="420" spans="1:11" x14ac:dyDescent="0.3">
      <c r="K420" s="22" t="str">
        <f t="shared" si="9"/>
        <v/>
      </c>
    </row>
    <row r="421" spans="1:11" x14ac:dyDescent="0.3">
      <c r="K421" s="22" t="str">
        <f t="shared" si="9"/>
        <v/>
      </c>
    </row>
    <row r="422" spans="1:11" x14ac:dyDescent="0.3">
      <c r="K422" s="22" t="str">
        <f t="shared" si="9"/>
        <v/>
      </c>
    </row>
    <row r="423" spans="1:11" x14ac:dyDescent="0.3">
      <c r="K423" s="22" t="str">
        <f t="shared" si="9"/>
        <v/>
      </c>
    </row>
    <row r="424" spans="1:11" x14ac:dyDescent="0.3">
      <c r="K424" s="22" t="str">
        <f t="shared" si="9"/>
        <v/>
      </c>
    </row>
    <row r="425" spans="1:11" x14ac:dyDescent="0.3">
      <c r="K425" s="22" t="str">
        <f t="shared" si="9"/>
        <v/>
      </c>
    </row>
    <row r="426" spans="1:11" x14ac:dyDescent="0.3">
      <c r="K426" s="22" t="str">
        <f t="shared" si="9"/>
        <v/>
      </c>
    </row>
    <row r="427" spans="1:11" x14ac:dyDescent="0.3">
      <c r="K427" s="22" t="str">
        <f t="shared" si="9"/>
        <v/>
      </c>
    </row>
    <row r="428" spans="1:11" x14ac:dyDescent="0.3">
      <c r="A428" s="99">
        <v>2015</v>
      </c>
      <c r="B428" s="100" t="s">
        <v>62</v>
      </c>
      <c r="C428" s="101" t="s">
        <v>141</v>
      </c>
      <c r="D428" s="100" t="s">
        <v>0</v>
      </c>
      <c r="E428" s="67"/>
      <c r="G428" s="14" t="s">
        <v>40</v>
      </c>
      <c r="H428" s="14" t="s">
        <v>53</v>
      </c>
      <c r="I428" s="14" t="s">
        <v>27</v>
      </c>
      <c r="J428" s="12">
        <v>355</v>
      </c>
      <c r="K428" s="22" t="str">
        <f t="shared" si="9"/>
        <v>[{order:"355",result:"Spain 2-0 England",playerday:"Mario Gaspar",year:"2015", category:"Other",prow:["DF","namehas_M","namehas_G"], pcolumn: ["ESP","ENG","Villarreal"],ylink:"https://www.youtube.com/watch?v=63Qkr3Sz8qk"}],</v>
      </c>
    </row>
    <row r="429" spans="1:11" x14ac:dyDescent="0.3">
      <c r="A429" s="102"/>
      <c r="B429" s="103" t="str">
        <f>_xlfn.CONCAT(B428," ",C428," ",D428,)</f>
        <v>Spain 2-0 England</v>
      </c>
      <c r="C429" s="104"/>
      <c r="D429" s="103"/>
      <c r="E429" s="67"/>
      <c r="F429" s="16" t="s">
        <v>52</v>
      </c>
      <c r="G429" s="113"/>
      <c r="H429" s="113"/>
      <c r="I429" s="113"/>
      <c r="K429" s="22" t="str">
        <f t="shared" si="9"/>
        <v/>
      </c>
    </row>
    <row r="430" spans="1:11" x14ac:dyDescent="0.3">
      <c r="A430" s="102"/>
      <c r="B430" s="103" t="s">
        <v>697</v>
      </c>
      <c r="C430" s="104"/>
      <c r="D430" s="103"/>
      <c r="E430" s="67"/>
      <c r="F430" s="16" t="s">
        <v>1360</v>
      </c>
      <c r="G430" s="113"/>
      <c r="H430" s="113"/>
      <c r="I430" s="113"/>
      <c r="K430" s="22" t="str">
        <f t="shared" si="9"/>
        <v/>
      </c>
    </row>
    <row r="431" spans="1:11" x14ac:dyDescent="0.3">
      <c r="A431" s="102"/>
      <c r="B431" s="105" t="s">
        <v>1162</v>
      </c>
      <c r="C431" s="104"/>
      <c r="D431" s="103"/>
      <c r="E431" s="67"/>
      <c r="F431" s="16" t="s">
        <v>1359</v>
      </c>
      <c r="G431" s="113"/>
      <c r="H431" s="113"/>
      <c r="I431" s="113"/>
      <c r="K431" s="22" t="str">
        <f t="shared" si="9"/>
        <v/>
      </c>
    </row>
    <row r="432" spans="1:11" x14ac:dyDescent="0.3">
      <c r="A432" s="67"/>
      <c r="B432" s="32"/>
      <c r="C432" s="33"/>
      <c r="D432" s="32"/>
      <c r="E432" s="67"/>
      <c r="G432" s="11"/>
      <c r="H432" s="11"/>
      <c r="I432" s="11"/>
      <c r="K432" s="22" t="str">
        <f t="shared" si="9"/>
        <v/>
      </c>
    </row>
    <row r="433" spans="1:11" x14ac:dyDescent="0.3">
      <c r="A433" s="67"/>
      <c r="B433" s="32"/>
      <c r="C433" s="33"/>
      <c r="D433" s="32"/>
      <c r="E433" s="67"/>
      <c r="G433" s="11"/>
      <c r="H433" s="11"/>
      <c r="I433" s="11"/>
      <c r="K433" s="22" t="str">
        <f t="shared" si="9"/>
        <v/>
      </c>
    </row>
    <row r="434" spans="1:11" x14ac:dyDescent="0.3">
      <c r="A434" s="99">
        <v>2015</v>
      </c>
      <c r="B434" s="100" t="s">
        <v>440</v>
      </c>
      <c r="C434" s="101" t="s">
        <v>152</v>
      </c>
      <c r="D434" s="100" t="s">
        <v>9</v>
      </c>
      <c r="E434" s="67"/>
      <c r="G434" s="14" t="s">
        <v>9</v>
      </c>
      <c r="H434" s="14" t="s">
        <v>4</v>
      </c>
      <c r="I434" s="14" t="s">
        <v>50</v>
      </c>
      <c r="J434" s="12">
        <v>350</v>
      </c>
      <c r="K434" s="22" t="str">
        <f t="shared" si="9"/>
        <v>[{order:"350",result:"Watford 0-1 Liverpool",playerday:"Emre Can",year:"2015", category:"Other",prow:["GER","CC","DF"], pcolumn: ["Liverpool","Juventus","Borussia"],ylink:"https://www.premierleague.com/video/single/403315"}],</v>
      </c>
    </row>
    <row r="435" spans="1:11" x14ac:dyDescent="0.3">
      <c r="A435" s="102"/>
      <c r="B435" s="103" t="str">
        <f>_xlfn.CONCAT(B434," ",C434," ",D434,)</f>
        <v>Watford 0-1 Liverpool</v>
      </c>
      <c r="C435" s="104"/>
      <c r="D435" s="103"/>
      <c r="E435" s="67"/>
      <c r="F435" s="16" t="s">
        <v>60</v>
      </c>
      <c r="G435" s="113"/>
      <c r="H435" s="113"/>
      <c r="I435" s="113"/>
      <c r="K435" s="22" t="str">
        <f t="shared" si="9"/>
        <v/>
      </c>
    </row>
    <row r="436" spans="1:11" x14ac:dyDescent="0.3">
      <c r="A436" s="102"/>
      <c r="B436" s="103" t="s">
        <v>704</v>
      </c>
      <c r="C436" s="104"/>
      <c r="D436" s="103"/>
      <c r="E436" s="67"/>
      <c r="F436" s="16" t="s">
        <v>33</v>
      </c>
      <c r="G436" s="113"/>
      <c r="H436" s="113"/>
      <c r="I436" s="113"/>
      <c r="K436" s="22" t="str">
        <f t="shared" si="9"/>
        <v/>
      </c>
    </row>
    <row r="437" spans="1:11" x14ac:dyDescent="0.3">
      <c r="A437" s="102"/>
      <c r="B437" s="105" t="s">
        <v>1382</v>
      </c>
      <c r="C437" s="104"/>
      <c r="D437" s="103"/>
      <c r="E437" s="67"/>
      <c r="F437" s="16" t="s">
        <v>52</v>
      </c>
      <c r="G437" s="113"/>
      <c r="H437" s="113"/>
      <c r="I437" s="113"/>
      <c r="K437" s="22" t="str">
        <f t="shared" si="9"/>
        <v/>
      </c>
    </row>
    <row r="438" spans="1:11" x14ac:dyDescent="0.3">
      <c r="A438" s="67"/>
      <c r="B438" s="32"/>
      <c r="C438" s="33"/>
      <c r="D438" s="32"/>
      <c r="E438" s="67"/>
      <c r="G438" s="11"/>
      <c r="H438" s="11"/>
      <c r="I438" s="11"/>
      <c r="K438" s="22" t="str">
        <f t="shared" si="9"/>
        <v/>
      </c>
    </row>
    <row r="439" spans="1:11" x14ac:dyDescent="0.3">
      <c r="A439" s="67"/>
      <c r="B439" s="32"/>
      <c r="C439" s="33"/>
      <c r="D439" s="32"/>
      <c r="E439" s="67"/>
      <c r="G439" s="11"/>
      <c r="H439" s="11"/>
      <c r="I439" s="11"/>
      <c r="K439" s="22" t="str">
        <f t="shared" si="9"/>
        <v/>
      </c>
    </row>
    <row r="440" spans="1:11" x14ac:dyDescent="0.3">
      <c r="A440" s="99">
        <v>2015</v>
      </c>
      <c r="B440" s="100" t="s">
        <v>388</v>
      </c>
      <c r="C440" s="101" t="s">
        <v>85</v>
      </c>
      <c r="D440" s="100" t="s">
        <v>67</v>
      </c>
      <c r="E440" s="67"/>
      <c r="G440" s="14" t="s">
        <v>388</v>
      </c>
      <c r="H440" s="14" t="s">
        <v>67</v>
      </c>
      <c r="I440" s="14" t="s">
        <v>59</v>
      </c>
      <c r="J440" s="12">
        <v>295</v>
      </c>
      <c r="K440" s="22" t="str">
        <f t="shared" si="9"/>
        <v>[{order:"295",result:"Wolfsburg 1-1 Schalke",playerday:"Leroy Sané",year:"2015", category:"Other",prow:["CC","DL","GER"], pcolumn: ["Wolfsburg","Schalke","Man City"],ylink:"https://www.youtube.com/watch?v=n8B4eUNCgqY"}],</v>
      </c>
    </row>
    <row r="441" spans="1:11" x14ac:dyDescent="0.3">
      <c r="A441" s="102"/>
      <c r="B441" s="103" t="str">
        <f>_xlfn.CONCAT(B440," ",C440," ",D440,)</f>
        <v>Wolfsburg 1-1 Schalke</v>
      </c>
      <c r="C441" s="104"/>
      <c r="D441" s="103"/>
      <c r="E441" s="67"/>
      <c r="F441" s="16" t="s">
        <v>33</v>
      </c>
      <c r="G441" s="113"/>
      <c r="H441" s="113"/>
      <c r="I441" s="113"/>
      <c r="K441" s="22" t="str">
        <f t="shared" si="9"/>
        <v/>
      </c>
    </row>
    <row r="442" spans="1:11" x14ac:dyDescent="0.3">
      <c r="A442" s="102"/>
      <c r="B442" s="103" t="s">
        <v>646</v>
      </c>
      <c r="C442" s="104"/>
      <c r="D442" s="103"/>
      <c r="E442" s="67"/>
      <c r="F442" s="16" t="s">
        <v>47</v>
      </c>
      <c r="G442" s="113"/>
      <c r="H442" s="113"/>
      <c r="I442" s="113"/>
      <c r="K442" s="22" t="str">
        <f t="shared" si="9"/>
        <v/>
      </c>
    </row>
    <row r="443" spans="1:11" x14ac:dyDescent="0.3">
      <c r="A443" s="102"/>
      <c r="B443" s="105" t="s">
        <v>1163</v>
      </c>
      <c r="C443" s="104"/>
      <c r="D443" s="103"/>
      <c r="E443" s="67"/>
      <c r="F443" s="16" t="s">
        <v>60</v>
      </c>
      <c r="G443" s="113"/>
      <c r="H443" s="113"/>
      <c r="I443" s="113"/>
      <c r="K443" s="22" t="str">
        <f t="shared" si="9"/>
        <v/>
      </c>
    </row>
    <row r="444" spans="1:11" x14ac:dyDescent="0.3">
      <c r="A444" s="67"/>
      <c r="B444" s="32"/>
      <c r="C444" s="33"/>
      <c r="D444" s="32"/>
      <c r="E444" s="67"/>
      <c r="G444" s="11"/>
      <c r="H444" s="11"/>
      <c r="I444" s="11"/>
      <c r="K444" s="22" t="str">
        <f t="shared" si="9"/>
        <v/>
      </c>
    </row>
    <row r="445" spans="1:11" x14ac:dyDescent="0.3">
      <c r="A445" s="67"/>
      <c r="B445" s="32"/>
      <c r="C445" s="33"/>
      <c r="D445" s="32"/>
      <c r="E445" s="67"/>
      <c r="G445" s="11"/>
      <c r="H445" s="11"/>
      <c r="I445" s="11"/>
      <c r="K445" s="22" t="str">
        <f t="shared" si="9"/>
        <v/>
      </c>
    </row>
    <row r="446" spans="1:11" x14ac:dyDescent="0.3">
      <c r="A446" s="99">
        <v>2015</v>
      </c>
      <c r="B446" s="100" t="s">
        <v>109</v>
      </c>
      <c r="C446" s="101" t="s">
        <v>408</v>
      </c>
      <c r="D446" s="100" t="s">
        <v>388</v>
      </c>
      <c r="E446" s="67"/>
      <c r="G446" s="14" t="s">
        <v>109</v>
      </c>
      <c r="H446" s="14" t="s">
        <v>388</v>
      </c>
      <c r="I446" s="14" t="s">
        <v>43</v>
      </c>
      <c r="J446" s="12">
        <v>250</v>
      </c>
      <c r="K446" s="22" t="str">
        <f t="shared" si="9"/>
        <v>[{order:"250",result:"Leverkusen 4-5 Wolfsburg",playerday:"Bas Dost",year:"2015", category:"Other",prow:["DL","DL","DL"], pcolumn: ["Leverkusen","Wolfsburg","NED"],ylink:"https://www.youtube.com/watch?v=49OaUQ8u00k"}],</v>
      </c>
    </row>
    <row r="447" spans="1:11" x14ac:dyDescent="0.3">
      <c r="A447" s="102"/>
      <c r="B447" s="103" t="str">
        <f>_xlfn.CONCAT(B446," ",C446," ",D446,)</f>
        <v>Leverkusen 4-5 Wolfsburg</v>
      </c>
      <c r="C447" s="104"/>
      <c r="D447" s="103"/>
      <c r="E447" s="67"/>
      <c r="F447" s="16" t="s">
        <v>47</v>
      </c>
      <c r="G447" s="113"/>
      <c r="H447" s="113"/>
      <c r="I447" s="113"/>
      <c r="K447" s="22" t="str">
        <f t="shared" si="9"/>
        <v/>
      </c>
    </row>
    <row r="448" spans="1:11" x14ac:dyDescent="0.3">
      <c r="A448" s="102"/>
      <c r="B448" s="103" t="s">
        <v>409</v>
      </c>
      <c r="C448" s="104"/>
      <c r="D448" s="103"/>
      <c r="E448" s="67"/>
      <c r="F448" s="16" t="s">
        <v>47</v>
      </c>
      <c r="G448" s="113"/>
      <c r="H448" s="113"/>
      <c r="I448" s="113"/>
      <c r="K448" s="22" t="str">
        <f t="shared" si="9"/>
        <v/>
      </c>
    </row>
    <row r="449" spans="1:11" x14ac:dyDescent="0.3">
      <c r="A449" s="102"/>
      <c r="B449" s="105" t="s">
        <v>1255</v>
      </c>
      <c r="C449" s="104"/>
      <c r="D449" s="103"/>
      <c r="E449" s="67"/>
      <c r="F449" s="16" t="s">
        <v>47</v>
      </c>
      <c r="G449" s="113"/>
      <c r="H449" s="113"/>
      <c r="I449" s="113"/>
      <c r="K449" s="22" t="str">
        <f>IF(A449&gt;0,"[{"&amp;"order:"&amp;CHAR(34)&amp;J449&amp;CHAR(34)&amp;",result:"&amp;CHAR(34)&amp;B450&amp;CHAR(34)&amp;",playerday:"&amp;CHAR(34)&amp;#REF!&amp;CHAR(34)&amp;",year:"&amp;CHAR(34)&amp;A449&amp;CHAR(34)&amp;", category:" &amp; CHAR(34) &amp;$A$1&amp;CHAR(34)&amp;",prow:["&amp;CHAR(34)&amp;F450&amp;CHAR(34)&amp;","&amp;CHAR(34)&amp;F451&amp;CHAR(34)&amp;","&amp;CHAR(34)&amp;#REF!&amp;CHAR(34)&amp;"], pcolumn: ["&amp;CHAR(34)&amp;G449&amp;CHAR(34)&amp;","&amp;CHAR(34)&amp;H449&amp;CHAR(34)&amp;","&amp;CHAR(34)&amp;I449&amp;CHAR(34)&amp;"]"&amp;",ylink:"&amp;CHAR(34)&amp;B451&amp;CHAR(34)&amp;"}"&amp;"],","")</f>
        <v/>
      </c>
    </row>
    <row r="450" spans="1:11" x14ac:dyDescent="0.3">
      <c r="A450" s="67"/>
      <c r="B450" s="32"/>
      <c r="C450" s="33"/>
      <c r="D450" s="32"/>
      <c r="E450" s="67"/>
      <c r="G450" s="11"/>
      <c r="H450" s="11"/>
      <c r="I450" s="11"/>
      <c r="K450" s="22" t="str">
        <f>IF(A450&gt;0,"[{"&amp;"order:"&amp;CHAR(34)&amp;J450&amp;CHAR(34)&amp;",result:"&amp;CHAR(34)&amp;B451&amp;CHAR(34)&amp;",playerday:"&amp;CHAR(34)&amp;#REF!&amp;CHAR(34)&amp;",year:"&amp;CHAR(34)&amp;A450&amp;CHAR(34)&amp;", category:" &amp; CHAR(34) &amp;$A$1&amp;CHAR(34)&amp;",prow:["&amp;CHAR(34)&amp;F451&amp;CHAR(34)&amp;","&amp;CHAR(34)&amp;#REF!&amp;CHAR(34)&amp;","&amp;CHAR(34)&amp;#REF!&amp;CHAR(34)&amp;"], pcolumn: ["&amp;CHAR(34)&amp;G450&amp;CHAR(34)&amp;","&amp;CHAR(34)&amp;H450&amp;CHAR(34)&amp;","&amp;CHAR(34)&amp;I450&amp;CHAR(34)&amp;"]"&amp;",ylink:"&amp;CHAR(34)&amp;#REF!&amp;CHAR(34)&amp;"}"&amp;"],","")</f>
        <v/>
      </c>
    </row>
    <row r="451" spans="1:11" x14ac:dyDescent="0.3">
      <c r="A451" s="67"/>
      <c r="B451" s="32"/>
      <c r="C451" s="33"/>
      <c r="D451" s="32"/>
      <c r="E451" s="67"/>
      <c r="G451" s="11"/>
      <c r="H451" s="11"/>
      <c r="I451" s="11"/>
      <c r="K451" s="22" t="str">
        <f>IF(A451&gt;0,"[{"&amp;"order:"&amp;CHAR(34)&amp;J451&amp;CHAR(34)&amp;",result:"&amp;CHAR(34)&amp;#REF!&amp;CHAR(34)&amp;",playerday:"&amp;CHAR(34)&amp;#REF!&amp;CHAR(34)&amp;",year:"&amp;CHAR(34)&amp;A451&amp;CHAR(34)&amp;", category:" &amp; CHAR(34) &amp;$A$1&amp;CHAR(34)&amp;",prow:["&amp;CHAR(34)&amp;#REF!&amp;CHAR(34)&amp;","&amp;CHAR(34)&amp;#REF!&amp;CHAR(34)&amp;","&amp;CHAR(34)&amp;#REF!&amp;CHAR(34)&amp;"], pcolumn: ["&amp;CHAR(34)&amp;G451&amp;CHAR(34)&amp;","&amp;CHAR(34)&amp;H451&amp;CHAR(34)&amp;","&amp;CHAR(34)&amp;I451&amp;CHAR(34)&amp;"]"&amp;",ylink:"&amp;CHAR(34)&amp;#REF!&amp;CHAR(34)&amp;"}"&amp;"],","")</f>
        <v/>
      </c>
    </row>
    <row r="452" spans="1:11" x14ac:dyDescent="0.3">
      <c r="A452" s="99">
        <v>1999</v>
      </c>
      <c r="B452" s="100" t="s">
        <v>70</v>
      </c>
      <c r="C452" s="101" t="s">
        <v>118</v>
      </c>
      <c r="D452" s="100" t="s">
        <v>435</v>
      </c>
      <c r="E452" s="67"/>
      <c r="G452" s="14" t="s">
        <v>70</v>
      </c>
      <c r="H452" s="14" t="s">
        <v>247</v>
      </c>
      <c r="I452" s="14" t="s">
        <v>1346</v>
      </c>
      <c r="J452" s="12">
        <v>412</v>
      </c>
      <c r="K452" s="22" t="str">
        <f t="shared" ref="K452:K521" si="12">IF(A452&gt;0,"[{"&amp;"order:"&amp;CHAR(34)&amp;J452&amp;CHAR(34)&amp;",result:"&amp;CHAR(34)&amp;B453&amp;CHAR(34)&amp;",playerday:"&amp;CHAR(34)&amp;B455&amp;CHAR(34)&amp;",year:"&amp;CHAR(34)&amp;A452&amp;CHAR(34)&amp;", category:" &amp; CHAR(34) &amp;$A$1&amp;CHAR(34)&amp;",prow:["&amp;CHAR(34)&amp;F453&amp;CHAR(34)&amp;","&amp;CHAR(34)&amp;F454&amp;CHAR(34)&amp;","&amp;CHAR(34)&amp;F455&amp;CHAR(34)&amp;"], pcolumn: ["&amp;CHAR(34)&amp;G452&amp;CHAR(34)&amp;","&amp;CHAR(34)&amp;H452&amp;CHAR(34)&amp;","&amp;CHAR(34)&amp;I452&amp;CHAR(34)&amp;"]"&amp;",ylink:"&amp;CHAR(34)&amp;B454&amp;CHAR(34)&amp;"}"&amp;"],","")</f>
        <v>[{order:"412",result:"Lazio 2-1 Mallorca",playerday:"Pavel Nedvěd",year:"1999", category:"Other",prow:["CC","CC","CC"], pcolumn: ["Lazio","CZE","it9700"],ylink:"https://www.youtube.com/watch?v=hqmseMhS0Qo"}],</v>
      </c>
    </row>
    <row r="453" spans="1:11" x14ac:dyDescent="0.3">
      <c r="A453" s="102"/>
      <c r="B453" s="103" t="str">
        <f>_xlfn.CONCAT(B452," ",C452," ",D452,)</f>
        <v>Lazio 2-1 Mallorca</v>
      </c>
      <c r="C453" s="104"/>
      <c r="D453" s="103"/>
      <c r="E453" s="67"/>
      <c r="F453" s="16" t="s">
        <v>33</v>
      </c>
      <c r="G453" s="113"/>
      <c r="H453" s="113"/>
      <c r="I453" s="113"/>
      <c r="K453" s="22" t="str">
        <f t="shared" si="12"/>
        <v/>
      </c>
    </row>
    <row r="454" spans="1:11" x14ac:dyDescent="0.3">
      <c r="A454" s="102"/>
      <c r="B454" s="103" t="s">
        <v>655</v>
      </c>
      <c r="C454" s="104"/>
      <c r="D454" s="103"/>
      <c r="E454" s="67"/>
      <c r="F454" s="16" t="s">
        <v>33</v>
      </c>
      <c r="G454" s="113"/>
      <c r="H454" s="113"/>
      <c r="I454" s="113"/>
      <c r="K454" s="22" t="str">
        <f t="shared" si="12"/>
        <v/>
      </c>
    </row>
    <row r="455" spans="1:11" x14ac:dyDescent="0.3">
      <c r="A455" s="102"/>
      <c r="B455" s="105" t="s">
        <v>927</v>
      </c>
      <c r="C455" s="104"/>
      <c r="D455" s="103"/>
      <c r="E455" s="67"/>
      <c r="F455" s="16" t="s">
        <v>33</v>
      </c>
      <c r="G455" s="113"/>
      <c r="H455" s="113"/>
      <c r="I455" s="113"/>
      <c r="K455" s="22" t="str">
        <f t="shared" si="12"/>
        <v/>
      </c>
    </row>
    <row r="456" spans="1:11" x14ac:dyDescent="0.3">
      <c r="A456" s="67"/>
      <c r="B456" s="32"/>
      <c r="C456" s="33"/>
      <c r="D456" s="32"/>
      <c r="E456" s="67"/>
      <c r="G456" s="11"/>
      <c r="H456" s="11"/>
      <c r="I456" s="11"/>
      <c r="K456" s="22" t="str">
        <f t="shared" si="12"/>
        <v/>
      </c>
    </row>
    <row r="457" spans="1:11" x14ac:dyDescent="0.3">
      <c r="A457" s="67"/>
      <c r="B457" s="32"/>
      <c r="C457" s="33"/>
      <c r="D457" s="32"/>
      <c r="E457" s="67"/>
      <c r="G457" s="11"/>
      <c r="H457" s="11"/>
      <c r="I457" s="11"/>
      <c r="K457" s="22" t="str">
        <f t="shared" si="12"/>
        <v/>
      </c>
    </row>
    <row r="458" spans="1:11" x14ac:dyDescent="0.3">
      <c r="A458" s="99">
        <v>2015</v>
      </c>
      <c r="B458" s="100" t="s">
        <v>17</v>
      </c>
      <c r="C458" s="101" t="s">
        <v>61</v>
      </c>
      <c r="D458" s="100" t="s">
        <v>388</v>
      </c>
      <c r="E458" s="67"/>
      <c r="G458" s="14" t="s">
        <v>1361</v>
      </c>
      <c r="H458" s="14" t="s">
        <v>388</v>
      </c>
      <c r="I458" s="14" t="s">
        <v>308</v>
      </c>
      <c r="J458" s="12">
        <v>340</v>
      </c>
      <c r="K458" s="22" t="str">
        <f t="shared" si="12"/>
        <v>[{order:"340",result:"Bayern 5-1 Wolfsburg",playerday:"Robert Lewandowski",year:"2015", category:"Other",prow:["DL","DL","DL"], pcolumn: ["Bayern_goals_50-500","Wolfsburg","POL"],ylink:"https://www.youtube.com/watch?v=XEfguy2M3yE"}],</v>
      </c>
    </row>
    <row r="459" spans="1:11" x14ac:dyDescent="0.3">
      <c r="A459" s="102"/>
      <c r="B459" s="103" t="str">
        <f>_xlfn.CONCAT(B458," ",C458," ",D458,)</f>
        <v>Bayern 5-1 Wolfsburg</v>
      </c>
      <c r="C459" s="104"/>
      <c r="D459" s="103"/>
      <c r="E459" s="67"/>
      <c r="F459" s="16" t="s">
        <v>47</v>
      </c>
      <c r="G459" s="113"/>
      <c r="H459" s="113"/>
      <c r="I459" s="113"/>
      <c r="K459" s="22" t="str">
        <f t="shared" si="12"/>
        <v/>
      </c>
    </row>
    <row r="460" spans="1:11" x14ac:dyDescent="0.3">
      <c r="A460" s="102"/>
      <c r="B460" s="103" t="s">
        <v>710</v>
      </c>
      <c r="C460" s="104"/>
      <c r="D460" s="103"/>
      <c r="E460" s="67"/>
      <c r="F460" s="16" t="s">
        <v>47</v>
      </c>
      <c r="G460" s="113"/>
      <c r="H460" s="113"/>
      <c r="I460" s="113"/>
      <c r="K460" s="22" t="str">
        <f t="shared" si="12"/>
        <v/>
      </c>
    </row>
    <row r="461" spans="1:11" x14ac:dyDescent="0.3">
      <c r="A461" s="102"/>
      <c r="B461" s="105" t="s">
        <v>1118</v>
      </c>
      <c r="C461" s="104"/>
      <c r="D461" s="103"/>
      <c r="E461" s="67"/>
      <c r="F461" s="16" t="s">
        <v>47</v>
      </c>
      <c r="G461" s="113"/>
      <c r="H461" s="113"/>
      <c r="I461" s="113"/>
      <c r="K461" s="22" t="str">
        <f t="shared" si="12"/>
        <v/>
      </c>
    </row>
    <row r="462" spans="1:11" x14ac:dyDescent="0.3">
      <c r="A462" s="67"/>
      <c r="B462" s="32"/>
      <c r="C462" s="33"/>
      <c r="D462" s="32"/>
      <c r="E462" s="67"/>
      <c r="G462" s="11"/>
      <c r="H462" s="11"/>
      <c r="I462" s="11"/>
      <c r="K462" s="22" t="str">
        <f t="shared" si="12"/>
        <v/>
      </c>
    </row>
    <row r="463" spans="1:11" x14ac:dyDescent="0.3">
      <c r="A463" s="67"/>
      <c r="B463" s="32"/>
      <c r="C463" s="33"/>
      <c r="D463" s="32"/>
      <c r="E463" s="67"/>
      <c r="G463" s="11"/>
      <c r="H463" s="11"/>
      <c r="I463" s="11"/>
      <c r="K463" s="22" t="str">
        <f t="shared" si="12"/>
        <v/>
      </c>
    </row>
    <row r="464" spans="1:11" x14ac:dyDescent="0.3">
      <c r="A464" s="99">
        <v>2015</v>
      </c>
      <c r="B464" s="100" t="s">
        <v>720</v>
      </c>
      <c r="C464" s="101" t="s">
        <v>116</v>
      </c>
      <c r="D464" s="100" t="s">
        <v>719</v>
      </c>
      <c r="E464" s="67"/>
      <c r="G464" s="14" t="s">
        <v>35</v>
      </c>
      <c r="H464" s="14" t="s">
        <v>35</v>
      </c>
      <c r="I464" s="14" t="s">
        <v>35</v>
      </c>
      <c r="J464" s="12">
        <v>544</v>
      </c>
      <c r="K464" s="22" t="str">
        <f t="shared" si="12"/>
        <v>[{order:"544",result:"At. Goianense 1-2 Goianesia",playerday:"",year:"2015", category:"Other",prow:["DL","PO","DF"], pcolumn: ["BRA","BRA","BRA"],ylink:"https://www.youtube.com/watch?v=et7f0gc9VpY"}],</v>
      </c>
    </row>
    <row r="465" spans="1:13" x14ac:dyDescent="0.3">
      <c r="A465" s="102"/>
      <c r="B465" s="103" t="str">
        <f>_xlfn.CONCAT(B464," ",C464," ",D464,)</f>
        <v>At. Goianense 1-2 Goianesia</v>
      </c>
      <c r="C465" s="104"/>
      <c r="D465" s="103"/>
      <c r="E465" s="67"/>
      <c r="F465" s="16" t="s">
        <v>47</v>
      </c>
      <c r="G465" s="113"/>
      <c r="H465" s="113"/>
      <c r="I465" s="113"/>
      <c r="K465" s="22" t="str">
        <f t="shared" si="12"/>
        <v/>
      </c>
    </row>
    <row r="466" spans="1:13" x14ac:dyDescent="0.3">
      <c r="A466" s="102"/>
      <c r="B466" s="103" t="s">
        <v>718</v>
      </c>
      <c r="C466" s="104"/>
      <c r="D466" s="103"/>
      <c r="E466" s="67"/>
      <c r="F466" s="16" t="s">
        <v>38</v>
      </c>
      <c r="G466" s="113"/>
      <c r="H466" s="113"/>
      <c r="I466" s="113"/>
      <c r="K466" s="22" t="str">
        <f t="shared" si="12"/>
        <v/>
      </c>
    </row>
    <row r="467" spans="1:13" x14ac:dyDescent="0.3">
      <c r="A467" s="102"/>
      <c r="B467" s="105"/>
      <c r="C467" s="104"/>
      <c r="D467" s="103"/>
      <c r="E467" s="67"/>
      <c r="F467" s="16" t="s">
        <v>52</v>
      </c>
      <c r="G467" s="113"/>
      <c r="H467" s="113"/>
      <c r="I467" s="113"/>
      <c r="K467" s="22" t="str">
        <f t="shared" si="12"/>
        <v/>
      </c>
    </row>
    <row r="468" spans="1:13" x14ac:dyDescent="0.3">
      <c r="A468" s="67"/>
      <c r="B468" s="32"/>
      <c r="C468" s="33"/>
      <c r="D468" s="32"/>
      <c r="E468" s="67"/>
      <c r="G468" s="11"/>
      <c r="H468" s="11"/>
      <c r="I468" s="11"/>
      <c r="K468" s="22" t="str">
        <f t="shared" si="12"/>
        <v/>
      </c>
      <c r="L468" s="13"/>
    </row>
    <row r="469" spans="1:13" x14ac:dyDescent="0.3">
      <c r="A469" s="67"/>
      <c r="B469" s="32"/>
      <c r="C469" s="33"/>
      <c r="D469" s="32"/>
      <c r="E469" s="67"/>
      <c r="G469" s="11"/>
      <c r="H469" s="11"/>
      <c r="I469" s="11"/>
      <c r="K469" s="22" t="str">
        <f t="shared" si="12"/>
        <v/>
      </c>
      <c r="L469" s="13"/>
    </row>
    <row r="470" spans="1:13" x14ac:dyDescent="0.3">
      <c r="A470" s="99">
        <v>2015</v>
      </c>
      <c r="B470" s="100" t="s">
        <v>114</v>
      </c>
      <c r="C470" s="101" t="s">
        <v>80</v>
      </c>
      <c r="D470" s="100" t="s">
        <v>94</v>
      </c>
      <c r="E470" s="67"/>
      <c r="G470" s="14" t="s">
        <v>113</v>
      </c>
      <c r="H470" s="14" t="s">
        <v>42</v>
      </c>
      <c r="I470" s="14" t="s">
        <v>48</v>
      </c>
      <c r="J470" s="12">
        <v>23</v>
      </c>
      <c r="K470" s="22" t="str">
        <f t="shared" si="12"/>
        <v>[{order:"23",result:"Chile 0-0 Argentina",playerday:"Alexis Sánchez",year:"2015", category:"Other",prow:["DL","Barcelona","Inter"], pcolumn: ["CHI","ARG","LaLigaWin"],ylink:"https://www.youtube.com/watch?v=kggf81z4nDY"}],</v>
      </c>
      <c r="M470" s="34"/>
    </row>
    <row r="471" spans="1:13" x14ac:dyDescent="0.3">
      <c r="A471" s="102"/>
      <c r="B471" s="103" t="str">
        <f>_xlfn.CONCAT(B470," ",C470," ",D470,)</f>
        <v>Chile 0-0 Argentina</v>
      </c>
      <c r="C471" s="104"/>
      <c r="D471" s="103"/>
      <c r="E471" s="67"/>
      <c r="F471" s="16" t="s">
        <v>47</v>
      </c>
      <c r="G471" s="113"/>
      <c r="H471" s="113"/>
      <c r="I471" s="113"/>
      <c r="K471" s="22" t="str">
        <f t="shared" si="12"/>
        <v/>
      </c>
      <c r="M471" s="32"/>
    </row>
    <row r="472" spans="1:13" x14ac:dyDescent="0.3">
      <c r="A472" s="102"/>
      <c r="B472" s="103" t="s">
        <v>1484</v>
      </c>
      <c r="C472" s="104"/>
      <c r="D472" s="103"/>
      <c r="E472" s="67"/>
      <c r="F472" s="16" t="s">
        <v>7</v>
      </c>
      <c r="G472" s="113"/>
      <c r="H472" s="113"/>
      <c r="I472" s="113"/>
      <c r="K472" s="22" t="str">
        <f t="shared" si="12"/>
        <v/>
      </c>
      <c r="M472" s="32"/>
    </row>
    <row r="473" spans="1:13" x14ac:dyDescent="0.3">
      <c r="A473" s="102"/>
      <c r="B473" s="105" t="s">
        <v>1174</v>
      </c>
      <c r="C473" s="104"/>
      <c r="D473" s="103"/>
      <c r="E473" s="67"/>
      <c r="F473" s="16" t="s">
        <v>44</v>
      </c>
      <c r="G473" s="113"/>
      <c r="H473" s="113"/>
      <c r="I473" s="113"/>
      <c r="K473" s="22" t="str">
        <f t="shared" si="12"/>
        <v/>
      </c>
      <c r="M473" s="32"/>
    </row>
    <row r="474" spans="1:13" x14ac:dyDescent="0.3">
      <c r="A474" s="67"/>
      <c r="B474" s="32"/>
      <c r="C474" s="33"/>
      <c r="D474" s="32"/>
      <c r="E474" s="67"/>
      <c r="G474" s="11"/>
      <c r="H474" s="11"/>
      <c r="I474" s="11"/>
      <c r="K474" s="22" t="str">
        <f t="shared" si="12"/>
        <v/>
      </c>
      <c r="M474" s="32"/>
    </row>
    <row r="475" spans="1:13" x14ac:dyDescent="0.3">
      <c r="A475" s="67"/>
      <c r="B475" s="32"/>
      <c r="C475" s="33"/>
      <c r="D475" s="32"/>
      <c r="E475" s="67"/>
      <c r="G475" s="11"/>
      <c r="H475" s="11"/>
      <c r="I475" s="11"/>
      <c r="K475" s="22" t="str">
        <f t="shared" si="12"/>
        <v/>
      </c>
      <c r="M475" s="32"/>
    </row>
    <row r="476" spans="1:13" x14ac:dyDescent="0.3">
      <c r="A476" s="67"/>
      <c r="C476" s="13"/>
      <c r="F476" s="13"/>
      <c r="G476" s="13"/>
      <c r="H476" s="13"/>
      <c r="I476" s="13"/>
      <c r="K476" s="22"/>
      <c r="L476" s="13"/>
    </row>
    <row r="477" spans="1:13" x14ac:dyDescent="0.3">
      <c r="A477" s="67"/>
      <c r="C477" s="13"/>
      <c r="F477" s="13"/>
      <c r="G477" s="13"/>
      <c r="H477" s="13"/>
      <c r="I477" s="13"/>
      <c r="K477" s="22"/>
      <c r="L477" s="13"/>
    </row>
    <row r="478" spans="1:13" x14ac:dyDescent="0.3">
      <c r="A478" s="67"/>
      <c r="C478" s="13"/>
      <c r="F478" s="13"/>
      <c r="G478" s="13"/>
      <c r="H478" s="13"/>
      <c r="I478" s="13"/>
      <c r="K478" s="22"/>
      <c r="L478" s="13"/>
    </row>
    <row r="479" spans="1:13" x14ac:dyDescent="0.3">
      <c r="A479" s="67"/>
      <c r="C479" s="13"/>
      <c r="F479" s="13"/>
      <c r="G479" s="13"/>
      <c r="H479" s="13"/>
      <c r="I479" s="13"/>
      <c r="K479" s="22"/>
      <c r="L479" s="13"/>
    </row>
    <row r="480" spans="1:13" x14ac:dyDescent="0.3">
      <c r="A480" s="67"/>
      <c r="C480" s="13"/>
      <c r="F480" s="13"/>
      <c r="G480" s="13"/>
      <c r="H480" s="13"/>
      <c r="I480" s="13"/>
      <c r="K480" s="22"/>
      <c r="L480" s="13"/>
    </row>
    <row r="481" spans="1:12" x14ac:dyDescent="0.3">
      <c r="A481" s="67"/>
      <c r="C481" s="13"/>
      <c r="F481" s="13"/>
      <c r="G481" s="13"/>
      <c r="H481" s="13"/>
      <c r="I481" s="13"/>
      <c r="K481" s="22"/>
      <c r="L481" s="13"/>
    </row>
    <row r="482" spans="1:12" x14ac:dyDescent="0.3">
      <c r="A482" s="67"/>
      <c r="C482" s="13"/>
      <c r="F482" s="13"/>
      <c r="G482" s="13"/>
      <c r="H482" s="13"/>
      <c r="I482" s="13"/>
      <c r="K482" s="22"/>
      <c r="L482" s="13"/>
    </row>
    <row r="483" spans="1:12" x14ac:dyDescent="0.3">
      <c r="A483" s="496">
        <v>2016</v>
      </c>
      <c r="B483" s="497" t="s">
        <v>114</v>
      </c>
      <c r="C483" s="498" t="s">
        <v>80</v>
      </c>
      <c r="D483" s="499" t="s">
        <v>94</v>
      </c>
      <c r="E483" s="67"/>
      <c r="G483" s="14" t="s">
        <v>1486</v>
      </c>
      <c r="H483" s="14" t="s">
        <v>1486</v>
      </c>
      <c r="I483" s="14" t="s">
        <v>1486</v>
      </c>
      <c r="J483" s="12">
        <v>441</v>
      </c>
      <c r="K483" s="22" t="str">
        <f t="shared" ref="K483:K485" si="13">IF(A483&gt;0,"[{"&amp;"order:"&amp;CHAR(34)&amp;J483&amp;CHAR(34)&amp;",result:"&amp;CHAR(34)&amp;B484&amp;CHAR(34)&amp;",playerday:"&amp;CHAR(34)&amp;B486&amp;CHAR(34)&amp;",year:"&amp;CHAR(34)&amp;A483&amp;CHAR(34)&amp;", category:" &amp; CHAR(34) &amp;$A$1&amp;CHAR(34)&amp;",prow:["&amp;CHAR(34)&amp;F484&amp;CHAR(34)&amp;","&amp;CHAR(34)&amp;F485&amp;CHAR(34)&amp;","&amp;CHAR(34)&amp;F486&amp;CHAR(34)&amp;"], pcolumn: ["&amp;CHAR(34)&amp;G483&amp;CHAR(34)&amp;","&amp;CHAR(34)&amp;H483&amp;CHAR(34)&amp;","&amp;CHAR(34)&amp;I483&amp;CHAR(34)&amp;"]"&amp;",ylink:"&amp;CHAR(34)&amp;B485&amp;CHAR(34)&amp;"}"&amp;"],","")</f>
        <v>[{order:"441",result:"Chile 0-0 Argentina",playerday:"Claudio Bravo",year:"2016", category:"Other",prow:["CHI","Barcelona","PO"], pcolumn: ["am1520","am1520","am1520"],ylink:"https://www.youtube.com/watch?v=VjMhvpNZHm0"}],</v>
      </c>
    </row>
    <row r="484" spans="1:12" x14ac:dyDescent="0.3">
      <c r="A484" s="500"/>
      <c r="B484" s="501" t="str">
        <f>_xlfn.CONCAT(B483," ",C483," ",D483,)</f>
        <v>Chile 0-0 Argentina</v>
      </c>
      <c r="C484" s="502"/>
      <c r="D484" s="503"/>
      <c r="E484" s="67"/>
      <c r="F484" s="16" t="s">
        <v>113</v>
      </c>
      <c r="G484" s="508"/>
      <c r="H484" s="508"/>
      <c r="I484" s="508"/>
      <c r="K484" s="22" t="str">
        <f t="shared" si="13"/>
        <v/>
      </c>
    </row>
    <row r="485" spans="1:12" x14ac:dyDescent="0.3">
      <c r="A485" s="500"/>
      <c r="B485" s="501" t="s">
        <v>825</v>
      </c>
      <c r="C485" s="502"/>
      <c r="D485" s="503"/>
      <c r="E485" s="67"/>
      <c r="F485" s="16" t="s">
        <v>7</v>
      </c>
      <c r="G485" s="508"/>
      <c r="H485" s="508"/>
      <c r="I485" s="508"/>
      <c r="K485" s="22" t="str">
        <f t="shared" si="13"/>
        <v/>
      </c>
    </row>
    <row r="486" spans="1:12" x14ac:dyDescent="0.3">
      <c r="A486" s="504"/>
      <c r="B486" s="505" t="s">
        <v>1485</v>
      </c>
      <c r="C486" s="506"/>
      <c r="D486" s="507"/>
      <c r="E486" s="67"/>
      <c r="F486" s="16" t="s">
        <v>38</v>
      </c>
      <c r="G486" s="508"/>
      <c r="H486" s="508"/>
      <c r="I486" s="508"/>
      <c r="K486" s="22" t="str">
        <f>IF(A486&gt;0,"[{"&amp;"order:"&amp;CHAR(34)&amp;J486&amp;CHAR(34)&amp;",result:"&amp;CHAR(34)&amp;B487&amp;CHAR(34)&amp;",playerday:"&amp;CHAR(34)&amp;#REF!&amp;CHAR(34)&amp;",year:"&amp;CHAR(34)&amp;A486&amp;CHAR(34)&amp;", category:" &amp; CHAR(34) &amp;$A$1&amp;CHAR(34)&amp;",prow:["&amp;CHAR(34)&amp;F487&amp;CHAR(34)&amp;","&amp;CHAR(34)&amp;F488&amp;CHAR(34)&amp;","&amp;CHAR(34)&amp;#REF!&amp;CHAR(34)&amp;"], pcolumn: ["&amp;CHAR(34)&amp;G486&amp;CHAR(34)&amp;","&amp;CHAR(34)&amp;H486&amp;CHAR(34)&amp;","&amp;CHAR(34)&amp;I486&amp;CHAR(34)&amp;"]"&amp;",ylink:"&amp;CHAR(34)&amp;B488&amp;CHAR(34)&amp;"}"&amp;"],","")</f>
        <v/>
      </c>
    </row>
    <row r="487" spans="1:12" x14ac:dyDescent="0.3">
      <c r="A487" s="12"/>
      <c r="B487" s="32"/>
      <c r="C487" s="33"/>
      <c r="D487" s="32"/>
      <c r="E487" s="67"/>
      <c r="G487" s="11"/>
      <c r="H487" s="11"/>
      <c r="I487" s="11"/>
      <c r="K487" s="22" t="str">
        <f>IF(A487&gt;0,"[{"&amp;"order:"&amp;CHAR(34)&amp;J487&amp;CHAR(34)&amp;",result:"&amp;CHAR(34)&amp;B488&amp;CHAR(34)&amp;",playerday:"&amp;CHAR(34)&amp;#REF!&amp;CHAR(34)&amp;",year:"&amp;CHAR(34)&amp;A487&amp;CHAR(34)&amp;", category:" &amp; CHAR(34) &amp;$A$1&amp;CHAR(34)&amp;",prow:["&amp;CHAR(34)&amp;F488&amp;CHAR(34)&amp;","&amp;CHAR(34)&amp;#REF!&amp;CHAR(34)&amp;","&amp;CHAR(34)&amp;#REF!&amp;CHAR(34)&amp;"], pcolumn: ["&amp;CHAR(34)&amp;G487&amp;CHAR(34)&amp;","&amp;CHAR(34)&amp;H487&amp;CHAR(34)&amp;","&amp;CHAR(34)&amp;I487&amp;CHAR(34)&amp;"]"&amp;",ylink:"&amp;CHAR(34)&amp;#REF!&amp;CHAR(34)&amp;"}"&amp;"],","")</f>
        <v/>
      </c>
    </row>
    <row r="488" spans="1:12" x14ac:dyDescent="0.3">
      <c r="A488" s="12"/>
    </row>
    <row r="489" spans="1:12" x14ac:dyDescent="0.3">
      <c r="A489" s="496">
        <v>2016</v>
      </c>
      <c r="B489" s="497" t="s">
        <v>17</v>
      </c>
      <c r="C489" s="498" t="s">
        <v>162</v>
      </c>
      <c r="D489" s="499" t="s">
        <v>1467</v>
      </c>
      <c r="E489" s="67"/>
      <c r="G489" s="14" t="s">
        <v>3</v>
      </c>
      <c r="H489" s="14" t="s">
        <v>1414</v>
      </c>
      <c r="I489" s="14" t="s">
        <v>1466</v>
      </c>
      <c r="J489" s="12">
        <v>400</v>
      </c>
      <c r="K489" s="22" t="str">
        <f t="shared" si="12"/>
        <v>[{order:"400",result:"Bayern 6-0 Bremen",playerday:"Xabi Alonso",year:"2016", category:"Other",prow:["ChampionsWin","Liverpool","Bayern"], pcolumn: ["Real Madrid","ge1520","namehas_X"],ylink:"https://www.youtube.com/watch?v=64VuoXa4shA"}],</v>
      </c>
    </row>
    <row r="490" spans="1:12" x14ac:dyDescent="0.3">
      <c r="A490" s="500"/>
      <c r="B490" s="501" t="str">
        <f>_xlfn.CONCAT(B489," ",C489," ",D489,)</f>
        <v>Bayern 6-0 Bremen</v>
      </c>
      <c r="C490" s="502"/>
      <c r="D490" s="503"/>
      <c r="E490" s="67"/>
      <c r="F490" s="16" t="s">
        <v>34</v>
      </c>
      <c r="G490" s="508"/>
      <c r="H490" s="508"/>
      <c r="I490" s="508"/>
      <c r="K490" s="22" t="str">
        <f t="shared" si="12"/>
        <v/>
      </c>
    </row>
    <row r="491" spans="1:12" x14ac:dyDescent="0.3">
      <c r="A491" s="500"/>
      <c r="B491" s="501" t="s">
        <v>716</v>
      </c>
      <c r="C491" s="502"/>
      <c r="D491" s="503"/>
      <c r="E491" s="67"/>
      <c r="F491" s="16" t="s">
        <v>9</v>
      </c>
      <c r="G491" s="508"/>
      <c r="H491" s="508"/>
      <c r="I491" s="508"/>
      <c r="K491" s="22" t="str">
        <f t="shared" si="12"/>
        <v/>
      </c>
    </row>
    <row r="492" spans="1:12" x14ac:dyDescent="0.3">
      <c r="A492" s="504"/>
      <c r="B492" s="505" t="s">
        <v>968</v>
      </c>
      <c r="C492" s="506"/>
      <c r="D492" s="507"/>
      <c r="E492" s="67"/>
      <c r="F492" s="16" t="s">
        <v>17</v>
      </c>
      <c r="G492" s="508"/>
      <c r="H492" s="508"/>
      <c r="I492" s="508"/>
      <c r="K492" s="22" t="str">
        <f t="shared" si="12"/>
        <v/>
      </c>
    </row>
    <row r="493" spans="1:12" x14ac:dyDescent="0.3">
      <c r="A493" s="67"/>
      <c r="B493" s="32"/>
      <c r="C493" s="33"/>
      <c r="D493" s="32"/>
      <c r="E493" s="67"/>
      <c r="G493" s="11"/>
      <c r="H493" s="11"/>
      <c r="I493" s="11"/>
      <c r="K493" s="22" t="str">
        <f t="shared" si="12"/>
        <v/>
      </c>
    </row>
    <row r="494" spans="1:12" x14ac:dyDescent="0.3">
      <c r="A494" s="67"/>
      <c r="B494" s="32"/>
      <c r="C494" s="33"/>
      <c r="D494" s="32"/>
      <c r="E494" s="67"/>
      <c r="G494" s="11"/>
      <c r="H494" s="11"/>
      <c r="I494" s="11"/>
      <c r="K494" s="22" t="str">
        <f t="shared" si="12"/>
        <v/>
      </c>
    </row>
    <row r="495" spans="1:12" x14ac:dyDescent="0.3">
      <c r="A495" s="496">
        <v>2016</v>
      </c>
      <c r="B495" s="497" t="s">
        <v>79</v>
      </c>
      <c r="C495" s="498" t="s">
        <v>667</v>
      </c>
      <c r="D495" s="499" t="s">
        <v>823</v>
      </c>
      <c r="E495" s="67"/>
      <c r="G495" s="14" t="s">
        <v>79</v>
      </c>
      <c r="H495" s="14" t="s">
        <v>482</v>
      </c>
      <c r="I495" s="14" t="s">
        <v>824</v>
      </c>
      <c r="J495" s="12">
        <v>545</v>
      </c>
      <c r="K495" s="22" t="str">
        <f t="shared" si="12"/>
        <v>[{order:"545",result:"Celtic 5-2 Hapoel",playerday:"https://www.bbc.com/sport/football/37091541",year:"2016", category:"Other",prow:["DL","CC","PO"], pcolumn: ["Celtic","SCO","ISR"],ylink:"https://www.youtube.com/watch?v=VjMhvpNZHm0"}],</v>
      </c>
    </row>
    <row r="496" spans="1:12" x14ac:dyDescent="0.3">
      <c r="A496" s="500"/>
      <c r="B496" s="501" t="str">
        <f>_xlfn.CONCAT(B495," ",C495," ",D495,)</f>
        <v>Celtic 5-2 Hapoel</v>
      </c>
      <c r="C496" s="502"/>
      <c r="D496" s="503"/>
      <c r="E496" s="67"/>
      <c r="F496" s="16" t="s">
        <v>47</v>
      </c>
      <c r="G496" s="508"/>
      <c r="H496" s="508"/>
      <c r="I496" s="508"/>
      <c r="K496" s="22" t="str">
        <f t="shared" si="12"/>
        <v/>
      </c>
    </row>
    <row r="497" spans="1:11" x14ac:dyDescent="0.3">
      <c r="A497" s="500"/>
      <c r="B497" s="501" t="s">
        <v>825</v>
      </c>
      <c r="C497" s="502"/>
      <c r="D497" s="503"/>
      <c r="E497" s="67"/>
      <c r="F497" s="16" t="s">
        <v>33</v>
      </c>
      <c r="G497" s="508"/>
      <c r="H497" s="508"/>
      <c r="I497" s="508"/>
      <c r="K497" s="22" t="str">
        <f t="shared" si="12"/>
        <v/>
      </c>
    </row>
    <row r="498" spans="1:11" x14ac:dyDescent="0.3">
      <c r="A498" s="504"/>
      <c r="B498" s="505" t="s">
        <v>826</v>
      </c>
      <c r="C498" s="506"/>
      <c r="D498" s="507"/>
      <c r="E498" s="67"/>
      <c r="F498" s="16" t="s">
        <v>38</v>
      </c>
      <c r="G498" s="508"/>
      <c r="H498" s="508"/>
      <c r="I498" s="508"/>
      <c r="K498" s="22" t="str">
        <f t="shared" si="12"/>
        <v/>
      </c>
    </row>
    <row r="499" spans="1:11" x14ac:dyDescent="0.3">
      <c r="A499" s="12"/>
      <c r="B499" s="32"/>
      <c r="C499" s="33"/>
      <c r="D499" s="32"/>
      <c r="E499" s="67"/>
      <c r="G499" s="11"/>
      <c r="H499" s="11"/>
      <c r="I499" s="11"/>
      <c r="K499" s="22" t="str">
        <f t="shared" si="12"/>
        <v/>
      </c>
    </row>
    <row r="500" spans="1:11" x14ac:dyDescent="0.3">
      <c r="A500" s="12"/>
    </row>
    <row r="501" spans="1:11" x14ac:dyDescent="0.3">
      <c r="A501" s="12"/>
    </row>
    <row r="504" spans="1:11" x14ac:dyDescent="0.3">
      <c r="K504" s="22" t="str">
        <f t="shared" si="12"/>
        <v/>
      </c>
    </row>
    <row r="505" spans="1:11" x14ac:dyDescent="0.3">
      <c r="K505" s="22" t="str">
        <f t="shared" si="12"/>
        <v/>
      </c>
    </row>
    <row r="506" spans="1:11" x14ac:dyDescent="0.3">
      <c r="K506" s="22" t="str">
        <f t="shared" si="12"/>
        <v/>
      </c>
    </row>
    <row r="507" spans="1:11" x14ac:dyDescent="0.3">
      <c r="K507" s="22" t="str">
        <f t="shared" si="12"/>
        <v/>
      </c>
    </row>
    <row r="508" spans="1:11" x14ac:dyDescent="0.3">
      <c r="A508" s="232">
        <v>2017</v>
      </c>
      <c r="B508" s="233" t="s">
        <v>8</v>
      </c>
      <c r="C508" s="234" t="s">
        <v>118</v>
      </c>
      <c r="D508" s="235" t="s">
        <v>5</v>
      </c>
      <c r="E508" s="67"/>
      <c r="G508" s="14" t="s">
        <v>60</v>
      </c>
      <c r="H508" s="14" t="s">
        <v>1435</v>
      </c>
      <c r="I508" s="14" t="s">
        <v>1067</v>
      </c>
      <c r="J508" s="12">
        <v>449</v>
      </c>
      <c r="K508" s="22" t="str">
        <f t="shared" si="12"/>
        <v>[{order:"449",result:"Arsenal 2-1 Chelsea",playerday:"Per Mertesacker",year:"2017", category:"Other",prow:["Arsenal","WC01","DF"], pcolumn: ["GER","ge0510","startP"],ylink:"https://www.youtube.com/watch?v=WXeS3rsW1Z8"}],</v>
      </c>
    </row>
    <row r="509" spans="1:11" x14ac:dyDescent="0.3">
      <c r="A509" s="236"/>
      <c r="B509" s="237" t="str">
        <f>_xlfn.CONCAT(B508," ",C508," ",D508,)</f>
        <v>Arsenal 2-1 Chelsea</v>
      </c>
      <c r="C509" s="238"/>
      <c r="D509" s="239"/>
      <c r="F509" s="16" t="s">
        <v>8</v>
      </c>
      <c r="G509" s="231"/>
      <c r="H509" s="231"/>
      <c r="I509" s="231"/>
      <c r="K509" s="22" t="str">
        <f t="shared" si="12"/>
        <v/>
      </c>
    </row>
    <row r="510" spans="1:11" x14ac:dyDescent="0.3">
      <c r="A510" s="236"/>
      <c r="B510" s="240" t="s">
        <v>819</v>
      </c>
      <c r="C510" s="238"/>
      <c r="D510" s="239"/>
      <c r="F510" s="16" t="s">
        <v>31</v>
      </c>
      <c r="G510" s="231"/>
      <c r="H510" s="231"/>
      <c r="I510" s="231"/>
      <c r="K510" s="22" t="str">
        <f t="shared" si="12"/>
        <v/>
      </c>
    </row>
    <row r="511" spans="1:11" x14ac:dyDescent="0.3">
      <c r="A511" s="241"/>
      <c r="B511" s="242" t="s">
        <v>1313</v>
      </c>
      <c r="C511" s="243"/>
      <c r="D511" s="244"/>
      <c r="F511" s="16" t="s">
        <v>52</v>
      </c>
      <c r="G511" s="231"/>
      <c r="H511" s="231"/>
      <c r="I511" s="231"/>
      <c r="K511" s="22" t="str">
        <f t="shared" si="12"/>
        <v/>
      </c>
    </row>
    <row r="512" spans="1:11" x14ac:dyDescent="0.3">
      <c r="A512" s="67"/>
      <c r="B512" s="32"/>
      <c r="C512" s="33"/>
      <c r="D512" s="32"/>
      <c r="E512" s="67"/>
      <c r="G512" s="11"/>
      <c r="H512" s="11"/>
      <c r="I512" s="11"/>
      <c r="K512" s="22" t="str">
        <f t="shared" si="12"/>
        <v/>
      </c>
    </row>
    <row r="513" spans="1:11" x14ac:dyDescent="0.3">
      <c r="A513" s="67"/>
      <c r="B513" s="32"/>
      <c r="C513" s="33"/>
      <c r="D513" s="32"/>
      <c r="E513" s="67"/>
      <c r="G513" s="11"/>
      <c r="H513" s="11"/>
      <c r="I513" s="11"/>
      <c r="K513" s="22" t="str">
        <f t="shared" si="12"/>
        <v/>
      </c>
    </row>
    <row r="514" spans="1:11" x14ac:dyDescent="0.3">
      <c r="A514" s="232">
        <v>2017</v>
      </c>
      <c r="B514" s="233" t="s">
        <v>7</v>
      </c>
      <c r="C514" s="234" t="s">
        <v>122</v>
      </c>
      <c r="D514" s="235" t="s">
        <v>257</v>
      </c>
      <c r="E514" s="67"/>
      <c r="G514" s="14" t="s">
        <v>7</v>
      </c>
      <c r="H514" s="14" t="s">
        <v>283</v>
      </c>
      <c r="I514" s="14" t="s">
        <v>40</v>
      </c>
      <c r="J514" s="12">
        <v>564</v>
      </c>
      <c r="K514" s="22" t="str">
        <f t="shared" si="12"/>
        <v>[{order:"564",result:"Barcelona 3-1 Alavés",playerday:"",year:"2017", category:"Other",prow:["DF","DL","CC"], pcolumn: ["Barcelona","Alaves","ESP"],ylink:"https://www.youtube.com/watch?v=TlpFDFGj9Uc"}],</v>
      </c>
    </row>
    <row r="515" spans="1:11" x14ac:dyDescent="0.3">
      <c r="A515" s="236"/>
      <c r="B515" s="237" t="str">
        <f>_xlfn.CONCAT(B514," ",C514," ",D514,)</f>
        <v>Barcelona 3-1 Alavés</v>
      </c>
      <c r="C515" s="238"/>
      <c r="D515" s="239"/>
      <c r="F515" s="16" t="s">
        <v>52</v>
      </c>
      <c r="G515" s="231"/>
      <c r="H515" s="231"/>
      <c r="I515" s="231"/>
      <c r="K515" s="22" t="str">
        <f t="shared" si="12"/>
        <v/>
      </c>
    </row>
    <row r="516" spans="1:11" x14ac:dyDescent="0.3">
      <c r="A516" s="236"/>
      <c r="B516" s="240" t="s">
        <v>587</v>
      </c>
      <c r="C516" s="238"/>
      <c r="D516" s="239"/>
      <c r="F516" s="16" t="s">
        <v>47</v>
      </c>
      <c r="G516" s="231"/>
      <c r="H516" s="231"/>
      <c r="I516" s="231"/>
      <c r="K516" s="22" t="str">
        <f t="shared" si="12"/>
        <v/>
      </c>
    </row>
    <row r="517" spans="1:11" x14ac:dyDescent="0.3">
      <c r="A517" s="241"/>
      <c r="B517" s="242"/>
      <c r="C517" s="243"/>
      <c r="D517" s="244"/>
      <c r="F517" s="16" t="s">
        <v>33</v>
      </c>
      <c r="G517" s="231"/>
      <c r="H517" s="231"/>
      <c r="I517" s="231"/>
      <c r="K517" s="22" t="str">
        <f t="shared" si="12"/>
        <v/>
      </c>
    </row>
    <row r="518" spans="1:11" x14ac:dyDescent="0.3">
      <c r="A518" s="67"/>
      <c r="B518" s="32"/>
      <c r="C518" s="33"/>
      <c r="D518" s="32"/>
      <c r="E518" s="67"/>
      <c r="G518" s="11"/>
      <c r="H518" s="11"/>
      <c r="I518" s="11"/>
      <c r="K518" s="22" t="str">
        <f t="shared" si="12"/>
        <v/>
      </c>
    </row>
    <row r="519" spans="1:11" x14ac:dyDescent="0.3">
      <c r="A519" s="67"/>
      <c r="B519" s="32"/>
      <c r="C519" s="33"/>
      <c r="D519" s="32"/>
      <c r="E519" s="67"/>
      <c r="G519" s="11"/>
      <c r="H519" s="11"/>
      <c r="I519" s="11"/>
      <c r="K519" s="22" t="str">
        <f t="shared" si="12"/>
        <v/>
      </c>
    </row>
    <row r="520" spans="1:11" x14ac:dyDescent="0.3">
      <c r="A520" s="232">
        <v>2017</v>
      </c>
      <c r="B520" s="233" t="s">
        <v>50</v>
      </c>
      <c r="C520" s="234" t="s">
        <v>368</v>
      </c>
      <c r="D520" s="235" t="s">
        <v>67</v>
      </c>
      <c r="E520" s="67"/>
      <c r="G520" s="14" t="s">
        <v>50</v>
      </c>
      <c r="H520" s="14" t="s">
        <v>67</v>
      </c>
      <c r="I520" s="14" t="s">
        <v>992</v>
      </c>
      <c r="J520" s="12">
        <v>153</v>
      </c>
      <c r="K520" s="22" t="str">
        <f t="shared" si="12"/>
        <v>[{order:"153",result:"Borussia 4-4 Schalke",playerday:"Naldo",year:"2017", category:"Other",prow:["DF","DL","BRA"], pcolumn: ["Borussia","Schalke","startN"],ylink:"https://www.youtube.com/watch?v=CRtNsCmkhPE"}],</v>
      </c>
    </row>
    <row r="521" spans="1:11" x14ac:dyDescent="0.3">
      <c r="A521" s="236"/>
      <c r="B521" s="237" t="str">
        <f>_xlfn.CONCAT(B520," ",C520," ",D520,)</f>
        <v>Borussia 4-4 Schalke</v>
      </c>
      <c r="C521" s="238"/>
      <c r="D521" s="239"/>
      <c r="F521" s="16" t="s">
        <v>52</v>
      </c>
      <c r="G521" s="231"/>
      <c r="H521" s="231"/>
      <c r="I521" s="231"/>
      <c r="K521" s="22" t="str">
        <f t="shared" si="12"/>
        <v/>
      </c>
    </row>
    <row r="522" spans="1:11" x14ac:dyDescent="0.3">
      <c r="A522" s="236"/>
      <c r="B522" s="240" t="s">
        <v>369</v>
      </c>
      <c r="C522" s="238"/>
      <c r="D522" s="239"/>
      <c r="F522" s="16" t="s">
        <v>47</v>
      </c>
      <c r="G522" s="231"/>
      <c r="H522" s="231"/>
      <c r="I522" s="231"/>
      <c r="K522" s="22" t="str">
        <f t="shared" ref="K522:K600" si="14">IF(A522&gt;0,"[{"&amp;"order:"&amp;CHAR(34)&amp;J522&amp;CHAR(34)&amp;",result:"&amp;CHAR(34)&amp;B523&amp;CHAR(34)&amp;",playerday:"&amp;CHAR(34)&amp;B525&amp;CHAR(34)&amp;",year:"&amp;CHAR(34)&amp;A522&amp;CHAR(34)&amp;", category:" &amp; CHAR(34) &amp;$A$1&amp;CHAR(34)&amp;",prow:["&amp;CHAR(34)&amp;F523&amp;CHAR(34)&amp;","&amp;CHAR(34)&amp;F524&amp;CHAR(34)&amp;","&amp;CHAR(34)&amp;F525&amp;CHAR(34)&amp;"], pcolumn: ["&amp;CHAR(34)&amp;G522&amp;CHAR(34)&amp;","&amp;CHAR(34)&amp;H522&amp;CHAR(34)&amp;","&amp;CHAR(34)&amp;I522&amp;CHAR(34)&amp;"]"&amp;",ylink:"&amp;CHAR(34)&amp;B524&amp;CHAR(34)&amp;"}"&amp;"],","")</f>
        <v/>
      </c>
    </row>
    <row r="523" spans="1:11" x14ac:dyDescent="0.3">
      <c r="A523" s="241"/>
      <c r="B523" s="242" t="s">
        <v>1256</v>
      </c>
      <c r="C523" s="243"/>
      <c r="D523" s="244"/>
      <c r="F523" s="16" t="s">
        <v>35</v>
      </c>
      <c r="G523" s="231"/>
      <c r="H523" s="231"/>
      <c r="I523" s="231"/>
      <c r="K523" s="22" t="str">
        <f>IF(A523&gt;0,"[{"&amp;"order:"&amp;CHAR(34)&amp;J523&amp;CHAR(34)&amp;",result:"&amp;CHAR(34)&amp;B524&amp;CHAR(34)&amp;",playerday:"&amp;CHAR(34)&amp;B541&amp;CHAR(34)&amp;",year:"&amp;CHAR(34)&amp;A523&amp;CHAR(34)&amp;", category:" &amp; CHAR(34) &amp;$A$1&amp;CHAR(34)&amp;",prow:["&amp;CHAR(34)&amp;F524&amp;CHAR(34)&amp;","&amp;CHAR(34)&amp;F525&amp;CHAR(34)&amp;","&amp;CHAR(34)&amp;F541&amp;CHAR(34)&amp;"], pcolumn: ["&amp;CHAR(34)&amp;G523&amp;CHAR(34)&amp;","&amp;CHAR(34)&amp;H523&amp;CHAR(34)&amp;","&amp;CHAR(34)&amp;I523&amp;CHAR(34)&amp;"]"&amp;",ylink:"&amp;CHAR(34)&amp;B525&amp;CHAR(34)&amp;"}"&amp;"],","")</f>
        <v/>
      </c>
    </row>
    <row r="524" spans="1:11" x14ac:dyDescent="0.3">
      <c r="A524" s="67"/>
      <c r="B524" s="32"/>
      <c r="C524" s="33"/>
      <c r="D524" s="32"/>
      <c r="E524" s="67"/>
      <c r="G524" s="11"/>
      <c r="H524" s="11"/>
      <c r="I524" s="11"/>
      <c r="K524" s="22" t="str">
        <f>IF(A524&gt;0,"[{"&amp;"order:"&amp;CHAR(34)&amp;J524&amp;CHAR(34)&amp;",result:"&amp;CHAR(34)&amp;B525&amp;CHAR(34)&amp;",playerday:"&amp;CHAR(34)&amp;B542&amp;CHAR(34)&amp;",year:"&amp;CHAR(34)&amp;A524&amp;CHAR(34)&amp;", category:" &amp; CHAR(34) &amp;$A$1&amp;CHAR(34)&amp;",prow:["&amp;CHAR(34)&amp;F525&amp;CHAR(34)&amp;","&amp;CHAR(34)&amp;F541&amp;CHAR(34)&amp;","&amp;CHAR(34)&amp;F542&amp;CHAR(34)&amp;"], pcolumn: ["&amp;CHAR(34)&amp;G524&amp;CHAR(34)&amp;","&amp;CHAR(34)&amp;H524&amp;CHAR(34)&amp;","&amp;CHAR(34)&amp;I524&amp;CHAR(34)&amp;"]"&amp;",ylink:"&amp;CHAR(34)&amp;B541&amp;CHAR(34)&amp;"}"&amp;"],","")</f>
        <v/>
      </c>
    </row>
    <row r="525" spans="1:11" x14ac:dyDescent="0.3">
      <c r="A525" s="67"/>
      <c r="B525" s="32"/>
      <c r="C525" s="33"/>
      <c r="D525" s="32"/>
      <c r="E525" s="67"/>
      <c r="G525" s="11"/>
      <c r="H525" s="11"/>
      <c r="I525" s="11"/>
      <c r="K525" s="22" t="str">
        <f>IF(A525&gt;0,"[{"&amp;"order:"&amp;CHAR(34)&amp;J525&amp;CHAR(34)&amp;",result:"&amp;CHAR(34)&amp;B541&amp;CHAR(34)&amp;",playerday:"&amp;CHAR(34)&amp;B543&amp;CHAR(34)&amp;",year:"&amp;CHAR(34)&amp;A525&amp;CHAR(34)&amp;", category:" &amp; CHAR(34) &amp;$A$1&amp;CHAR(34)&amp;",prow:["&amp;CHAR(34)&amp;F541&amp;CHAR(34)&amp;","&amp;CHAR(34)&amp;F542&amp;CHAR(34)&amp;","&amp;CHAR(34)&amp;F543&amp;CHAR(34)&amp;"], pcolumn: ["&amp;CHAR(34)&amp;G525&amp;CHAR(34)&amp;","&amp;CHAR(34)&amp;H525&amp;CHAR(34)&amp;","&amp;CHAR(34)&amp;I525&amp;CHAR(34)&amp;"]"&amp;",ylink:"&amp;CHAR(34)&amp;B542&amp;CHAR(34)&amp;"}"&amp;"],","")</f>
        <v/>
      </c>
    </row>
    <row r="526" spans="1:11" x14ac:dyDescent="0.3">
      <c r="A526" s="67"/>
      <c r="B526" s="32"/>
      <c r="C526" s="33"/>
      <c r="D526" s="32"/>
      <c r="E526" s="67"/>
      <c r="G526" s="11"/>
      <c r="H526" s="11"/>
      <c r="I526" s="11"/>
      <c r="K526" s="22"/>
    </row>
    <row r="527" spans="1:11" x14ac:dyDescent="0.3">
      <c r="A527" s="67"/>
      <c r="B527" s="32"/>
      <c r="C527" s="33"/>
      <c r="D527" s="32"/>
      <c r="E527" s="67"/>
      <c r="G527" s="11"/>
      <c r="H527" s="11"/>
      <c r="I527" s="11"/>
      <c r="K527" s="22"/>
    </row>
    <row r="528" spans="1:11" x14ac:dyDescent="0.3">
      <c r="A528" s="67"/>
      <c r="B528" s="32"/>
      <c r="C528" s="33"/>
      <c r="D528" s="32"/>
      <c r="E528" s="67"/>
      <c r="G528" s="11"/>
      <c r="H528" s="11"/>
      <c r="I528" s="11"/>
      <c r="K528" s="22"/>
    </row>
    <row r="529" spans="1:11" x14ac:dyDescent="0.3">
      <c r="A529" s="67"/>
      <c r="B529" s="32"/>
      <c r="C529" s="33"/>
      <c r="D529" s="32"/>
      <c r="E529" s="67"/>
      <c r="G529" s="11"/>
      <c r="H529" s="11"/>
      <c r="I529" s="11"/>
      <c r="K529" s="22"/>
    </row>
    <row r="530" spans="1:11" x14ac:dyDescent="0.3">
      <c r="A530" s="67"/>
      <c r="B530" s="32"/>
      <c r="C530" s="33"/>
      <c r="D530" s="32"/>
      <c r="E530" s="67"/>
      <c r="G530" s="11"/>
      <c r="H530" s="11"/>
      <c r="I530" s="11"/>
      <c r="K530" s="22"/>
    </row>
    <row r="531" spans="1:11" x14ac:dyDescent="0.3">
      <c r="A531" s="67"/>
      <c r="B531" s="32"/>
      <c r="C531" s="33"/>
      <c r="D531" s="32"/>
      <c r="E531" s="67"/>
      <c r="G531" s="11"/>
      <c r="H531" s="11"/>
      <c r="I531" s="11"/>
      <c r="K531" s="22"/>
    </row>
    <row r="532" spans="1:11" x14ac:dyDescent="0.3">
      <c r="A532" s="67"/>
      <c r="B532" s="32"/>
      <c r="C532" s="33"/>
      <c r="D532" s="32"/>
      <c r="E532" s="67"/>
      <c r="G532" s="11"/>
      <c r="H532" s="11"/>
      <c r="I532" s="11"/>
      <c r="K532" s="22"/>
    </row>
    <row r="533" spans="1:11" x14ac:dyDescent="0.3">
      <c r="A533" s="67"/>
      <c r="B533" s="32"/>
      <c r="C533" s="33"/>
      <c r="D533" s="32"/>
      <c r="E533" s="67"/>
      <c r="G533" s="11"/>
      <c r="H533" s="11"/>
      <c r="I533" s="11"/>
      <c r="K533" s="22"/>
    </row>
    <row r="534" spans="1:11" x14ac:dyDescent="0.3">
      <c r="A534" s="67"/>
      <c r="B534" s="32"/>
      <c r="C534" s="33"/>
      <c r="D534" s="32"/>
      <c r="E534" s="67"/>
      <c r="G534" s="11"/>
      <c r="H534" s="11"/>
      <c r="I534" s="11"/>
      <c r="K534" s="22"/>
    </row>
    <row r="535" spans="1:11" x14ac:dyDescent="0.3">
      <c r="A535" s="67"/>
      <c r="B535" s="32"/>
      <c r="C535" s="33"/>
      <c r="D535" s="32"/>
      <c r="E535" s="67"/>
      <c r="G535" s="11"/>
      <c r="H535" s="11"/>
      <c r="I535" s="11"/>
      <c r="K535" s="22"/>
    </row>
    <row r="536" spans="1:11" x14ac:dyDescent="0.3">
      <c r="A536" s="67"/>
      <c r="B536" s="32"/>
      <c r="C536" s="33"/>
      <c r="D536" s="32"/>
      <c r="E536" s="67"/>
      <c r="G536" s="11"/>
      <c r="H536" s="11"/>
      <c r="I536" s="11"/>
      <c r="K536" s="22"/>
    </row>
    <row r="537" spans="1:11" x14ac:dyDescent="0.3">
      <c r="A537" s="67"/>
      <c r="B537" s="32"/>
      <c r="C537" s="33"/>
      <c r="D537" s="32"/>
      <c r="E537" s="67"/>
      <c r="G537" s="11"/>
      <c r="H537" s="11"/>
      <c r="I537" s="11"/>
      <c r="K537" s="22"/>
    </row>
    <row r="538" spans="1:11" x14ac:dyDescent="0.3">
      <c r="A538" s="67"/>
      <c r="B538" s="32"/>
      <c r="C538" s="33"/>
      <c r="D538" s="32"/>
      <c r="E538" s="67"/>
      <c r="G538" s="11"/>
      <c r="H538" s="11"/>
      <c r="I538" s="11"/>
      <c r="K538" s="22"/>
    </row>
    <row r="539" spans="1:11" x14ac:dyDescent="0.3">
      <c r="A539" s="67"/>
      <c r="B539" s="32"/>
      <c r="C539" s="33"/>
      <c r="D539" s="32"/>
      <c r="E539" s="67"/>
      <c r="G539" s="11"/>
      <c r="H539" s="11"/>
      <c r="I539" s="11"/>
      <c r="K539" s="22"/>
    </row>
    <row r="540" spans="1:11" x14ac:dyDescent="0.3">
      <c r="A540" s="67"/>
      <c r="B540" s="32"/>
      <c r="C540" s="33"/>
      <c r="D540" s="32"/>
      <c r="E540" s="67"/>
      <c r="G540" s="11"/>
      <c r="H540" s="11"/>
      <c r="I540" s="11"/>
      <c r="K540" s="22"/>
    </row>
    <row r="541" spans="1:11" x14ac:dyDescent="0.3">
      <c r="K541" s="22" t="str">
        <f t="shared" si="14"/>
        <v/>
      </c>
    </row>
    <row r="542" spans="1:11" x14ac:dyDescent="0.3">
      <c r="K542" s="22" t="str">
        <f t="shared" si="14"/>
        <v/>
      </c>
    </row>
    <row r="543" spans="1:11" x14ac:dyDescent="0.3">
      <c r="K543" s="22" t="str">
        <f t="shared" si="14"/>
        <v/>
      </c>
    </row>
    <row r="544" spans="1:11" x14ac:dyDescent="0.3">
      <c r="A544" s="125">
        <v>2018</v>
      </c>
      <c r="B544" s="126" t="s">
        <v>449</v>
      </c>
      <c r="C544" s="127" t="s">
        <v>155</v>
      </c>
      <c r="D544" s="126" t="s">
        <v>150</v>
      </c>
      <c r="E544" s="67"/>
      <c r="G544" s="14" t="s">
        <v>232</v>
      </c>
      <c r="H544" s="14" t="s">
        <v>149</v>
      </c>
      <c r="I544" s="14" t="s">
        <v>1364</v>
      </c>
      <c r="J544" s="12">
        <v>356</v>
      </c>
      <c r="K544" s="22" t="str">
        <f t="shared" si="14"/>
        <v>[{order:"356",result:"Kashima 1-3 R. Madrid",playerday:"Gareth Bale",year:"2018", category:"Other",prow:["DL","DF","CC"], pcolumn: ["JPN","WAL","Real Madrid_matches_100-300"],ylink:"https://www.youtube.com/watch?v=Cj_rUYChyRc"}],</v>
      </c>
    </row>
    <row r="545" spans="1:11" x14ac:dyDescent="0.3">
      <c r="A545" s="219"/>
      <c r="B545" s="220" t="str">
        <f>_xlfn.CONCAT(B544," ",C544," ",D544,)</f>
        <v>Kashima 1-3 R. Madrid</v>
      </c>
      <c r="C545" s="221"/>
      <c r="D545" s="222"/>
      <c r="E545" s="67"/>
      <c r="F545" s="16" t="s">
        <v>47</v>
      </c>
      <c r="G545" s="17"/>
      <c r="H545" s="17"/>
      <c r="I545" s="17"/>
      <c r="K545" s="22" t="str">
        <f t="shared" si="14"/>
        <v/>
      </c>
    </row>
    <row r="546" spans="1:11" x14ac:dyDescent="0.3">
      <c r="A546" s="223"/>
      <c r="B546" s="224" t="s">
        <v>450</v>
      </c>
      <c r="C546" s="225"/>
      <c r="D546" s="226"/>
      <c r="E546" s="67"/>
      <c r="F546" s="16" t="s">
        <v>52</v>
      </c>
      <c r="G546" s="17"/>
      <c r="H546" s="17"/>
      <c r="I546" s="17"/>
      <c r="K546" s="22" t="str">
        <f t="shared" si="14"/>
        <v/>
      </c>
    </row>
    <row r="547" spans="1:11" x14ac:dyDescent="0.3">
      <c r="A547" s="227"/>
      <c r="B547" s="230" t="s">
        <v>939</v>
      </c>
      <c r="C547" s="228"/>
      <c r="D547" s="229"/>
      <c r="E547" s="67"/>
      <c r="F547" s="16" t="s">
        <v>33</v>
      </c>
      <c r="G547" s="17"/>
      <c r="H547" s="17"/>
      <c r="I547" s="17"/>
      <c r="K547" s="22" t="str">
        <f t="shared" si="14"/>
        <v/>
      </c>
    </row>
    <row r="548" spans="1:11" x14ac:dyDescent="0.3">
      <c r="K548" s="22" t="str">
        <f t="shared" si="14"/>
        <v/>
      </c>
    </row>
    <row r="549" spans="1:11" x14ac:dyDescent="0.3">
      <c r="K549" s="22" t="str">
        <f t="shared" si="14"/>
        <v/>
      </c>
    </row>
    <row r="550" spans="1:11" x14ac:dyDescent="0.3">
      <c r="A550" s="125">
        <v>2018</v>
      </c>
      <c r="B550" s="126" t="s">
        <v>318</v>
      </c>
      <c r="C550" s="127" t="s">
        <v>122</v>
      </c>
      <c r="D550" s="126" t="s">
        <v>319</v>
      </c>
      <c r="E550" s="67"/>
      <c r="G550" s="14" t="s">
        <v>42</v>
      </c>
      <c r="H550" s="14" t="s">
        <v>42</v>
      </c>
      <c r="I550" s="14" t="s">
        <v>42</v>
      </c>
      <c r="J550" s="12">
        <v>82</v>
      </c>
      <c r="K550" s="22" t="str">
        <f t="shared" si="14"/>
        <v>[{order:"82",result:"River 3-1 Boca",playerday:"Lucas Pratto",year:"2018", category:"Other",prow:["DL","DL","DL"], pcolumn: ["ARG","ARG","ARG"],ylink:"https://www.youtube.com/watch?v=PM8SFdMVA-s"}],</v>
      </c>
    </row>
    <row r="551" spans="1:11" x14ac:dyDescent="0.3">
      <c r="A551" s="219"/>
      <c r="B551" s="220" t="str">
        <f>_xlfn.CONCAT(B550," ",C550," ",D550,)</f>
        <v>River 3-1 Boca</v>
      </c>
      <c r="C551" s="221"/>
      <c r="D551" s="222"/>
      <c r="E551" s="67"/>
      <c r="F551" s="16" t="s">
        <v>47</v>
      </c>
      <c r="G551" s="17"/>
      <c r="H551" s="17"/>
      <c r="I551" s="17"/>
      <c r="K551" s="22" t="str">
        <f t="shared" si="14"/>
        <v/>
      </c>
    </row>
    <row r="552" spans="1:11" x14ac:dyDescent="0.3">
      <c r="A552" s="223"/>
      <c r="B552" s="224" t="s">
        <v>320</v>
      </c>
      <c r="C552" s="225"/>
      <c r="D552" s="226"/>
      <c r="E552" s="67"/>
      <c r="F552" s="16" t="s">
        <v>47</v>
      </c>
      <c r="G552" s="17"/>
      <c r="H552" s="17"/>
      <c r="I552" s="17"/>
      <c r="K552" s="22" t="str">
        <f t="shared" si="14"/>
        <v/>
      </c>
    </row>
    <row r="553" spans="1:11" x14ac:dyDescent="0.3">
      <c r="A553" s="227"/>
      <c r="B553" s="230" t="s">
        <v>1195</v>
      </c>
      <c r="C553" s="228"/>
      <c r="D553" s="229"/>
      <c r="E553" s="67"/>
      <c r="F553" s="16" t="s">
        <v>47</v>
      </c>
      <c r="G553" s="17"/>
      <c r="H553" s="17"/>
      <c r="I553" s="17"/>
      <c r="K553" s="22" t="str">
        <f t="shared" si="14"/>
        <v/>
      </c>
    </row>
    <row r="554" spans="1:11" x14ac:dyDescent="0.3">
      <c r="K554" s="22" t="str">
        <f t="shared" si="14"/>
        <v/>
      </c>
    </row>
    <row r="555" spans="1:11" x14ac:dyDescent="0.3">
      <c r="K555" s="22" t="str">
        <f t="shared" si="14"/>
        <v/>
      </c>
    </row>
    <row r="556" spans="1:11" x14ac:dyDescent="0.3">
      <c r="A556" s="125">
        <v>2018</v>
      </c>
      <c r="B556" s="126" t="s">
        <v>339</v>
      </c>
      <c r="C556" s="127" t="s">
        <v>118</v>
      </c>
      <c r="D556" s="126" t="s">
        <v>26</v>
      </c>
      <c r="E556" s="67"/>
      <c r="G556" s="14" t="s">
        <v>339</v>
      </c>
      <c r="H556" s="14" t="s">
        <v>112</v>
      </c>
      <c r="I556" s="14" t="s">
        <v>1439</v>
      </c>
      <c r="J556" s="12">
        <v>416</v>
      </c>
      <c r="K556" s="22" t="str">
        <f t="shared" si="14"/>
        <v>[{order:"416",result:"Lyon 2-1 PSG",playerday:"Nabil Fekir",year:"2018", category:"Other",prow:["FRA","DL","CC"], pcolumn: ["Lyon","ParisSG","es1520"],ylink:"https://www.youtube.com/watch?v=YgQQYITSZA0"}],</v>
      </c>
    </row>
    <row r="557" spans="1:11" x14ac:dyDescent="0.3">
      <c r="A557" s="219"/>
      <c r="B557" s="220" t="str">
        <f>_xlfn.CONCAT(B556," ",C556," ",D556,)</f>
        <v>Lyon 2-1 PSG</v>
      </c>
      <c r="C557" s="221"/>
      <c r="D557" s="222"/>
      <c r="E557" s="67"/>
      <c r="F557" s="16" t="s">
        <v>36</v>
      </c>
      <c r="G557" s="17"/>
      <c r="H557" s="17"/>
      <c r="I557" s="17"/>
      <c r="K557" s="22" t="str">
        <f t="shared" si="14"/>
        <v/>
      </c>
    </row>
    <row r="558" spans="1:11" x14ac:dyDescent="0.3">
      <c r="A558" s="223"/>
      <c r="B558" s="224" t="s">
        <v>1193</v>
      </c>
      <c r="C558" s="225"/>
      <c r="D558" s="226"/>
      <c r="E558" s="67"/>
      <c r="F558" s="16" t="s">
        <v>47</v>
      </c>
      <c r="G558" s="17"/>
      <c r="H558" s="17"/>
      <c r="I558" s="17"/>
      <c r="K558" s="22" t="str">
        <f t="shared" si="14"/>
        <v/>
      </c>
    </row>
    <row r="559" spans="1:11" x14ac:dyDescent="0.3">
      <c r="A559" s="227"/>
      <c r="B559" s="230" t="s">
        <v>1194</v>
      </c>
      <c r="C559" s="228"/>
      <c r="D559" s="229"/>
      <c r="E559" s="67"/>
      <c r="F559" s="16" t="s">
        <v>33</v>
      </c>
      <c r="G559" s="17"/>
      <c r="H559" s="17"/>
      <c r="I559" s="17"/>
      <c r="K559" s="22" t="str">
        <f t="shared" si="14"/>
        <v/>
      </c>
    </row>
    <row r="560" spans="1:11" x14ac:dyDescent="0.3">
      <c r="K560" s="22" t="str">
        <f t="shared" si="14"/>
        <v/>
      </c>
    </row>
    <row r="561" spans="1:11" x14ac:dyDescent="0.3">
      <c r="K561" s="22" t="str">
        <f t="shared" si="14"/>
        <v/>
      </c>
    </row>
    <row r="562" spans="1:11" x14ac:dyDescent="0.3">
      <c r="A562" s="125">
        <v>2018</v>
      </c>
      <c r="B562" s="126" t="s">
        <v>10</v>
      </c>
      <c r="C562" s="127" t="s">
        <v>141</v>
      </c>
      <c r="D562" s="126" t="s">
        <v>341</v>
      </c>
      <c r="E562" s="67"/>
      <c r="G562" s="14" t="s">
        <v>39</v>
      </c>
      <c r="H562" s="14" t="s">
        <v>247</v>
      </c>
      <c r="I562" s="14" t="s">
        <v>135</v>
      </c>
      <c r="J562" s="12">
        <v>346</v>
      </c>
      <c r="K562" s="22" t="str">
        <f t="shared" si="14"/>
        <v>[{order:"346",result:"Uruguay 2-0 Czech Rep",playerday:"Edinson Cavani",year:"2018", category:"Other",prow:["DL","CC","PO"], pcolumn: ["URU","CZE","Napoli"],ylink:"https://www.youtube.com/watch?v=yztoFoA1198"}],</v>
      </c>
    </row>
    <row r="563" spans="1:11" x14ac:dyDescent="0.3">
      <c r="A563" s="219"/>
      <c r="B563" s="220" t="str">
        <f>_xlfn.CONCAT(B562," ",C562," ",D562,)</f>
        <v>Uruguay 2-0 Czech Rep</v>
      </c>
      <c r="C563" s="221"/>
      <c r="D563" s="222"/>
      <c r="E563" s="67"/>
      <c r="F563" s="16" t="s">
        <v>47</v>
      </c>
      <c r="G563" s="17"/>
      <c r="H563" s="17"/>
      <c r="I563" s="17"/>
      <c r="K563" s="22" t="str">
        <f t="shared" si="14"/>
        <v/>
      </c>
    </row>
    <row r="564" spans="1:11" x14ac:dyDescent="0.3">
      <c r="A564" s="223"/>
      <c r="B564" s="224" t="s">
        <v>683</v>
      </c>
      <c r="C564" s="225"/>
      <c r="D564" s="226"/>
      <c r="E564" s="67"/>
      <c r="F564" s="16" t="s">
        <v>33</v>
      </c>
      <c r="G564" s="17"/>
      <c r="H564" s="17"/>
      <c r="I564" s="17"/>
      <c r="K564" s="22" t="str">
        <f t="shared" si="14"/>
        <v/>
      </c>
    </row>
    <row r="565" spans="1:11" x14ac:dyDescent="0.3">
      <c r="A565" s="227"/>
      <c r="B565" s="230" t="s">
        <v>1136</v>
      </c>
      <c r="C565" s="228"/>
      <c r="D565" s="229"/>
      <c r="E565" s="67"/>
      <c r="F565" s="16" t="s">
        <v>38</v>
      </c>
      <c r="G565" s="17"/>
      <c r="H565" s="17"/>
      <c r="I565" s="17"/>
      <c r="K565" s="22" t="str">
        <f t="shared" si="14"/>
        <v/>
      </c>
    </row>
    <row r="566" spans="1:11" x14ac:dyDescent="0.3">
      <c r="K566" s="22" t="str">
        <f t="shared" si="14"/>
        <v/>
      </c>
    </row>
    <row r="567" spans="1:11" x14ac:dyDescent="0.3">
      <c r="K567" s="22" t="str">
        <f t="shared" si="14"/>
        <v/>
      </c>
    </row>
    <row r="568" spans="1:11" x14ac:dyDescent="0.3">
      <c r="A568" s="125">
        <v>2018</v>
      </c>
      <c r="B568" s="126" t="s">
        <v>242</v>
      </c>
      <c r="C568" s="127" t="s">
        <v>301</v>
      </c>
      <c r="D568" s="126" t="s">
        <v>6</v>
      </c>
      <c r="E568" s="67"/>
      <c r="G568" s="14" t="s">
        <v>1179</v>
      </c>
      <c r="H568" s="14" t="s">
        <v>17</v>
      </c>
      <c r="I568" s="14" t="s">
        <v>146</v>
      </c>
      <c r="J568" s="12">
        <v>452</v>
      </c>
      <c r="K568" s="22" t="str">
        <f t="shared" si="14"/>
        <v>[{order:"452",result:"USA 2-4 Colombia",playerday:"James Rodríguez",year:"2018", category:"Other",prow:["Real Madrid","am1520","Played WC 2018"], pcolumn: ["startJ","Bayern","Everton"],ylink:"https://www.youtube.com/watch?v=Zi4swqfA09M"}],</v>
      </c>
    </row>
    <row r="569" spans="1:11" x14ac:dyDescent="0.3">
      <c r="A569" s="219"/>
      <c r="B569" s="220" t="str">
        <f>_xlfn.CONCAT(B568," ",C568," ",D568,)</f>
        <v>USA 2-4 Colombia</v>
      </c>
      <c r="C569" s="221"/>
      <c r="D569" s="222"/>
      <c r="E569" s="67"/>
      <c r="F569" s="16" t="s">
        <v>3</v>
      </c>
      <c r="G569" s="17"/>
      <c r="H569" s="17"/>
      <c r="I569" s="17"/>
      <c r="K569" s="22" t="str">
        <f t="shared" si="14"/>
        <v/>
      </c>
    </row>
    <row r="570" spans="1:11" x14ac:dyDescent="0.3">
      <c r="A570" s="223"/>
      <c r="B570" s="224" t="s">
        <v>832</v>
      </c>
      <c r="C570" s="225"/>
      <c r="D570" s="226"/>
      <c r="E570" s="67"/>
      <c r="F570" s="16" t="s">
        <v>1486</v>
      </c>
      <c r="G570" s="17"/>
      <c r="H570" s="17"/>
      <c r="I570" s="17"/>
      <c r="K570" s="22" t="str">
        <f t="shared" si="14"/>
        <v/>
      </c>
    </row>
    <row r="571" spans="1:11" x14ac:dyDescent="0.3">
      <c r="A571" s="227"/>
      <c r="B571" s="230" t="s">
        <v>1027</v>
      </c>
      <c r="C571" s="228"/>
      <c r="D571" s="229"/>
      <c r="E571" s="67"/>
      <c r="F571" s="16" t="s">
        <v>89</v>
      </c>
      <c r="G571" s="17"/>
      <c r="H571" s="17"/>
      <c r="I571" s="17"/>
      <c r="K571" s="22" t="str">
        <f t="shared" si="14"/>
        <v/>
      </c>
    </row>
    <row r="572" spans="1:11" x14ac:dyDescent="0.3">
      <c r="K572" s="22" t="str">
        <f t="shared" si="14"/>
        <v/>
      </c>
    </row>
    <row r="573" spans="1:11" x14ac:dyDescent="0.3">
      <c r="K573" s="22" t="str">
        <f t="shared" si="14"/>
        <v/>
      </c>
    </row>
    <row r="574" spans="1:11" x14ac:dyDescent="0.3">
      <c r="K574" s="22" t="str">
        <f t="shared" si="14"/>
        <v/>
      </c>
    </row>
    <row r="575" spans="1:11" x14ac:dyDescent="0.3">
      <c r="K575" s="22" t="str">
        <f t="shared" si="14"/>
        <v/>
      </c>
    </row>
    <row r="576" spans="1:11" x14ac:dyDescent="0.3">
      <c r="K576" s="22" t="str">
        <f t="shared" si="14"/>
        <v/>
      </c>
    </row>
    <row r="577" spans="1:11" x14ac:dyDescent="0.3">
      <c r="K577" s="22" t="str">
        <f t="shared" si="14"/>
        <v/>
      </c>
    </row>
    <row r="578" spans="1:11" x14ac:dyDescent="0.3">
      <c r="K578" s="22" t="str">
        <f t="shared" si="14"/>
        <v/>
      </c>
    </row>
    <row r="579" spans="1:11" x14ac:dyDescent="0.3">
      <c r="K579" s="22" t="str">
        <f t="shared" si="14"/>
        <v/>
      </c>
    </row>
    <row r="580" spans="1:11" x14ac:dyDescent="0.3">
      <c r="K580" s="22" t="str">
        <f t="shared" si="14"/>
        <v/>
      </c>
    </row>
    <row r="581" spans="1:11" x14ac:dyDescent="0.3">
      <c r="K581" s="22" t="str">
        <f t="shared" si="14"/>
        <v/>
      </c>
    </row>
    <row r="582" spans="1:11" x14ac:dyDescent="0.3">
      <c r="A582" s="359">
        <v>2019</v>
      </c>
      <c r="B582" s="360" t="s">
        <v>59</v>
      </c>
      <c r="C582" s="361" t="s">
        <v>80</v>
      </c>
      <c r="D582" s="362" t="s">
        <v>5</v>
      </c>
      <c r="E582" s="67"/>
      <c r="G582" s="14" t="s">
        <v>5</v>
      </c>
      <c r="H582" s="14" t="s">
        <v>59</v>
      </c>
      <c r="I582" s="14" t="s">
        <v>3</v>
      </c>
      <c r="J582" s="12">
        <v>174</v>
      </c>
      <c r="K582" s="22" t="str">
        <f t="shared" si="14"/>
        <v>[{order:"174",result:"Man City 0-0 Chelsea",playerday:"Kepa Arrizabalaga",year:"2019", category:"Other",prow:["PO","PO","PO"], pcolumn: ["Chelsea","Man City","Real Madrid"],ylink:"https://www.youtube.com/watch?v=C3f7HPIPG0s"}],</v>
      </c>
    </row>
    <row r="583" spans="1:11" x14ac:dyDescent="0.3">
      <c r="A583" s="314"/>
      <c r="B583" s="348" t="str">
        <f>_xlfn.CONCAT(B582," ",C582," ",D582,)</f>
        <v>Man City 0-0 Chelsea</v>
      </c>
      <c r="C583" s="315"/>
      <c r="D583" s="316"/>
      <c r="E583" s="67"/>
      <c r="F583" s="16" t="s">
        <v>38</v>
      </c>
      <c r="G583" s="363"/>
      <c r="H583" s="363"/>
      <c r="I583" s="363"/>
      <c r="K583" s="22" t="str">
        <f t="shared" si="14"/>
        <v/>
      </c>
    </row>
    <row r="584" spans="1:11" x14ac:dyDescent="0.3">
      <c r="A584" s="314"/>
      <c r="B584" s="348" t="s">
        <v>676</v>
      </c>
      <c r="C584" s="315"/>
      <c r="D584" s="316"/>
      <c r="E584" s="67"/>
      <c r="F584" s="16" t="s">
        <v>38</v>
      </c>
      <c r="G584" s="363"/>
      <c r="H584" s="363"/>
      <c r="I584" s="363"/>
      <c r="K584" s="22" t="str">
        <f t="shared" si="14"/>
        <v/>
      </c>
    </row>
    <row r="585" spans="1:11" x14ac:dyDescent="0.3">
      <c r="A585" s="317"/>
      <c r="B585" s="349" t="s">
        <v>1221</v>
      </c>
      <c r="C585" s="318"/>
      <c r="D585" s="319"/>
      <c r="E585" s="67"/>
      <c r="F585" s="16" t="s">
        <v>38</v>
      </c>
      <c r="G585" s="363"/>
      <c r="H585" s="363"/>
      <c r="I585" s="363"/>
      <c r="K585" s="22" t="str">
        <f t="shared" si="14"/>
        <v/>
      </c>
    </row>
    <row r="586" spans="1:11" x14ac:dyDescent="0.3">
      <c r="A586" s="142"/>
      <c r="C586" s="13"/>
      <c r="F586" s="32"/>
      <c r="K586" s="22" t="str">
        <f t="shared" si="14"/>
        <v/>
      </c>
    </row>
    <row r="587" spans="1:11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K587" s="22" t="str">
        <f t="shared" si="14"/>
        <v/>
      </c>
    </row>
    <row r="588" spans="1:11" x14ac:dyDescent="0.3">
      <c r="A588" s="359">
        <v>2019</v>
      </c>
      <c r="B588" s="360" t="s">
        <v>17</v>
      </c>
      <c r="C588" s="361" t="s">
        <v>61</v>
      </c>
      <c r="D588" s="362" t="s">
        <v>583</v>
      </c>
      <c r="E588" s="67"/>
      <c r="G588" s="14" t="s">
        <v>17</v>
      </c>
      <c r="H588" s="14" t="s">
        <v>29</v>
      </c>
      <c r="I588" s="14" t="s">
        <v>1414</v>
      </c>
      <c r="J588" s="12">
        <v>495</v>
      </c>
      <c r="K588" s="22" t="str">
        <f t="shared" si="14"/>
        <v>[{order:"495",result:"Bayern 5-1 Frankfurt",playerday:"Franck Ribéry",year:"2019", category:"Other",prow:["FRA","namehas_y","ChampionsWin"], pcolumn: ["Bayern","Marseille","ge1520"],ylink:"https://www.youtube.com/watch?v=NXoCAJ7059Y"}],</v>
      </c>
    </row>
    <row r="589" spans="1:11" x14ac:dyDescent="0.3">
      <c r="A589" s="314"/>
      <c r="B589" s="348" t="str">
        <f>_xlfn.CONCAT(B588," ",C588," ",D588,)</f>
        <v>Bayern 5-1 Frankfurt</v>
      </c>
      <c r="C589" s="315"/>
      <c r="D589" s="316"/>
      <c r="E589" s="67"/>
      <c r="F589" s="16" t="s">
        <v>36</v>
      </c>
      <c r="G589" s="363"/>
      <c r="H589" s="363"/>
      <c r="I589" s="363"/>
      <c r="K589" s="22" t="str">
        <f t="shared" si="14"/>
        <v/>
      </c>
    </row>
    <row r="590" spans="1:11" x14ac:dyDescent="0.3">
      <c r="A590" s="314"/>
      <c r="B590" s="348" t="s">
        <v>582</v>
      </c>
      <c r="C590" s="315"/>
      <c r="D590" s="316"/>
      <c r="E590" s="67"/>
      <c r="F590" s="16" t="s">
        <v>1541</v>
      </c>
      <c r="G590" s="363"/>
      <c r="H590" s="363"/>
      <c r="I590" s="363"/>
      <c r="K590" s="22" t="str">
        <f t="shared" si="14"/>
        <v/>
      </c>
    </row>
    <row r="591" spans="1:11" x14ac:dyDescent="0.3">
      <c r="A591" s="317"/>
      <c r="B591" s="349" t="s">
        <v>1222</v>
      </c>
      <c r="C591" s="318"/>
      <c r="D591" s="319"/>
      <c r="E591" s="67"/>
      <c r="F591" s="16" t="s">
        <v>34</v>
      </c>
      <c r="G591" s="363"/>
      <c r="H591" s="363"/>
      <c r="I591" s="363"/>
      <c r="K591" s="22" t="str">
        <f t="shared" si="14"/>
        <v/>
      </c>
    </row>
    <row r="592" spans="1:11" x14ac:dyDescent="0.3">
      <c r="A592" s="142"/>
      <c r="C592" s="13"/>
      <c r="F592" s="32"/>
      <c r="K592" s="22" t="str">
        <f t="shared" si="14"/>
        <v/>
      </c>
    </row>
    <row r="593" spans="1:11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K593" s="22" t="str">
        <f t="shared" si="14"/>
        <v/>
      </c>
    </row>
    <row r="594" spans="1:11" x14ac:dyDescent="0.3">
      <c r="A594" s="359">
        <v>2019</v>
      </c>
      <c r="B594" s="360" t="s">
        <v>480</v>
      </c>
      <c r="C594" s="361" t="s">
        <v>118</v>
      </c>
      <c r="D594" s="362" t="s">
        <v>302</v>
      </c>
      <c r="E594" s="67"/>
      <c r="G594" s="14" t="s">
        <v>59</v>
      </c>
      <c r="H594" s="14" t="s">
        <v>303</v>
      </c>
      <c r="I594" s="14" t="s">
        <v>12</v>
      </c>
      <c r="J594" s="12">
        <v>193</v>
      </c>
      <c r="K594" s="22" t="str">
        <f t="shared" si="14"/>
        <v>[{order:"193",result:"Algeria 2-1 Nigeria",playerday:"Riyad Mahrez",year:"2019", category:"Other",prow:["Premier","CC","DL"], pcolumn: ["Man City","NGA","Leicester"],ylink:"https://www.youtube.com/watch?v=zU61iPM14NQ"}],</v>
      </c>
    </row>
    <row r="595" spans="1:11" x14ac:dyDescent="0.3">
      <c r="A595" s="314"/>
      <c r="B595" s="348" t="str">
        <f>_xlfn.CONCAT(B594," ",C594," ",D594,)</f>
        <v>Algeria 2-1 Nigeria</v>
      </c>
      <c r="C595" s="315"/>
      <c r="D595" s="316"/>
      <c r="E595" s="67"/>
      <c r="F595" s="16" t="s">
        <v>32</v>
      </c>
      <c r="G595" s="363"/>
      <c r="H595" s="363"/>
      <c r="I595" s="363"/>
      <c r="K595" s="22" t="str">
        <f t="shared" si="14"/>
        <v/>
      </c>
    </row>
    <row r="596" spans="1:11" x14ac:dyDescent="0.3">
      <c r="A596" s="314"/>
      <c r="B596" s="348" t="s">
        <v>481</v>
      </c>
      <c r="C596" s="315"/>
      <c r="D596" s="316"/>
      <c r="E596" s="67"/>
      <c r="F596" s="16" t="s">
        <v>33</v>
      </c>
      <c r="G596" s="363"/>
      <c r="H596" s="363"/>
      <c r="I596" s="363"/>
      <c r="K596" s="22" t="str">
        <f t="shared" si="14"/>
        <v/>
      </c>
    </row>
    <row r="597" spans="1:11" x14ac:dyDescent="0.3">
      <c r="A597" s="317"/>
      <c r="B597" s="349" t="s">
        <v>1223</v>
      </c>
      <c r="C597" s="318"/>
      <c r="D597" s="319"/>
      <c r="E597" s="67"/>
      <c r="F597" s="16" t="s">
        <v>47</v>
      </c>
      <c r="G597" s="363"/>
      <c r="H597" s="363"/>
      <c r="I597" s="363"/>
      <c r="K597" s="22" t="str">
        <f t="shared" si="14"/>
        <v/>
      </c>
    </row>
    <row r="598" spans="1:11" x14ac:dyDescent="0.3">
      <c r="A598" s="142"/>
      <c r="C598" s="13"/>
      <c r="F598" s="32"/>
      <c r="K598" s="22" t="str">
        <f t="shared" si="14"/>
        <v/>
      </c>
    </row>
    <row r="599" spans="1:11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K599" s="22" t="str">
        <f t="shared" si="14"/>
        <v/>
      </c>
    </row>
    <row r="600" spans="1:11" x14ac:dyDescent="0.3">
      <c r="A600" s="359">
        <v>2019</v>
      </c>
      <c r="B600" s="360" t="s">
        <v>294</v>
      </c>
      <c r="C600" s="361" t="s">
        <v>472</v>
      </c>
      <c r="D600" s="362" t="s">
        <v>5</v>
      </c>
      <c r="E600" s="67"/>
      <c r="G600" s="14" t="s">
        <v>5</v>
      </c>
      <c r="H600" s="14" t="s">
        <v>70</v>
      </c>
      <c r="I600" s="14" t="s">
        <v>74</v>
      </c>
      <c r="J600" s="12">
        <v>487</v>
      </c>
      <c r="K600" s="22" t="str">
        <f t="shared" si="14"/>
        <v>[{order:"487",result:"RB Salzburg 3-5 Chelsea",playerday:"Pedro Rodríguez",year:"2019", category:"Other",prow:["ESP","ChampionsWin","DL"], pcolumn: ["Chelsea","Lazio","Roma"],ylink:"https://www.youtube.com/watch?v=qemGMjeIoyA"}],</v>
      </c>
    </row>
    <row r="601" spans="1:11" x14ac:dyDescent="0.3">
      <c r="A601" s="314"/>
      <c r="B601" s="348" t="str">
        <f>_xlfn.CONCAT(B600," ",C600," ",D600,)</f>
        <v>RB Salzburg 3-5 Chelsea</v>
      </c>
      <c r="C601" s="315"/>
      <c r="D601" s="316"/>
      <c r="E601" s="67"/>
      <c r="F601" s="16" t="s">
        <v>40</v>
      </c>
      <c r="G601" s="363"/>
      <c r="H601" s="363"/>
      <c r="I601" s="363"/>
      <c r="K601" s="22" t="str">
        <f t="shared" ref="K601:K676" si="15">IF(A601&gt;0,"[{"&amp;"order:"&amp;CHAR(34)&amp;J601&amp;CHAR(34)&amp;",result:"&amp;CHAR(34)&amp;B602&amp;CHAR(34)&amp;",playerday:"&amp;CHAR(34)&amp;B604&amp;CHAR(34)&amp;",year:"&amp;CHAR(34)&amp;A601&amp;CHAR(34)&amp;", category:" &amp; CHAR(34) &amp;$A$1&amp;CHAR(34)&amp;",prow:["&amp;CHAR(34)&amp;F602&amp;CHAR(34)&amp;","&amp;CHAR(34)&amp;F603&amp;CHAR(34)&amp;","&amp;CHAR(34)&amp;F604&amp;CHAR(34)&amp;"], pcolumn: ["&amp;CHAR(34)&amp;G601&amp;CHAR(34)&amp;","&amp;CHAR(34)&amp;H601&amp;CHAR(34)&amp;","&amp;CHAR(34)&amp;I601&amp;CHAR(34)&amp;"]"&amp;",ylink:"&amp;CHAR(34)&amp;B603&amp;CHAR(34)&amp;"}"&amp;"],","")</f>
        <v/>
      </c>
    </row>
    <row r="602" spans="1:11" x14ac:dyDescent="0.3">
      <c r="A602" s="314"/>
      <c r="B602" s="348" t="s">
        <v>1224</v>
      </c>
      <c r="C602" s="315"/>
      <c r="D602" s="316"/>
      <c r="E602" s="67"/>
      <c r="F602" s="16" t="s">
        <v>34</v>
      </c>
      <c r="G602" s="363"/>
      <c r="H602" s="363"/>
      <c r="I602" s="363"/>
      <c r="K602" s="22" t="str">
        <f t="shared" si="15"/>
        <v/>
      </c>
    </row>
    <row r="603" spans="1:11" x14ac:dyDescent="0.3">
      <c r="A603" s="317"/>
      <c r="B603" s="349" t="s">
        <v>1225</v>
      </c>
      <c r="C603" s="318"/>
      <c r="D603" s="319"/>
      <c r="E603" s="67"/>
      <c r="F603" s="16" t="s">
        <v>47</v>
      </c>
      <c r="G603" s="363"/>
      <c r="H603" s="363"/>
      <c r="I603" s="363"/>
      <c r="K603" s="22" t="str">
        <f>IF(A603&gt;0,"[{"&amp;"order:"&amp;CHAR(34)&amp;J603&amp;CHAR(34)&amp;",result:"&amp;CHAR(34)&amp;B604&amp;CHAR(34)&amp;",playerday:"&amp;CHAR(34)&amp;B618&amp;CHAR(34)&amp;",year:"&amp;CHAR(34)&amp;A603&amp;CHAR(34)&amp;", category:" &amp; CHAR(34) &amp;$A$1&amp;CHAR(34)&amp;",prow:["&amp;CHAR(34)&amp;F604&amp;CHAR(34)&amp;","&amp;CHAR(34)&amp;F605&amp;CHAR(34)&amp;","&amp;CHAR(34)&amp;F618&amp;CHAR(34)&amp;"], pcolumn: ["&amp;CHAR(34)&amp;G603&amp;CHAR(34)&amp;","&amp;CHAR(34)&amp;H603&amp;CHAR(34)&amp;","&amp;CHAR(34)&amp;I603&amp;CHAR(34)&amp;"]"&amp;",ylink:"&amp;CHAR(34)&amp;B605&amp;CHAR(34)&amp;"}"&amp;"],","")</f>
        <v/>
      </c>
    </row>
    <row r="604" spans="1:11" x14ac:dyDescent="0.3">
      <c r="A604" s="142"/>
      <c r="C604" s="13"/>
      <c r="F604" s="32"/>
      <c r="K604" s="22" t="str">
        <f>IF(A604&gt;0,"[{"&amp;"order:"&amp;CHAR(34)&amp;J604&amp;CHAR(34)&amp;",result:"&amp;CHAR(34)&amp;B605&amp;CHAR(34)&amp;",playerday:"&amp;CHAR(34)&amp;B619&amp;CHAR(34)&amp;",year:"&amp;CHAR(34)&amp;A604&amp;CHAR(34)&amp;", category:" &amp; CHAR(34) &amp;$A$1&amp;CHAR(34)&amp;",prow:["&amp;CHAR(34)&amp;F605&amp;CHAR(34)&amp;","&amp;CHAR(34)&amp;F618&amp;CHAR(34)&amp;","&amp;CHAR(34)&amp;F619&amp;CHAR(34)&amp;"], pcolumn: ["&amp;CHAR(34)&amp;G604&amp;CHAR(34)&amp;","&amp;CHAR(34)&amp;H604&amp;CHAR(34)&amp;","&amp;CHAR(34)&amp;I604&amp;CHAR(34)&amp;"]"&amp;",ylink:"&amp;CHAR(34)&amp;B618&amp;CHAR(34)&amp;"}"&amp;"],","")</f>
        <v/>
      </c>
    </row>
    <row r="605" spans="1:11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K605" s="22" t="str">
        <f>IF(A605&gt;0,"[{"&amp;"order:"&amp;CHAR(34)&amp;J605&amp;CHAR(34)&amp;",result:"&amp;CHAR(34)&amp;B618&amp;CHAR(34)&amp;",playerday:"&amp;CHAR(34)&amp;B620&amp;CHAR(34)&amp;",year:"&amp;CHAR(34)&amp;A605&amp;CHAR(34)&amp;", category:" &amp; CHAR(34) &amp;$A$1&amp;CHAR(34)&amp;",prow:["&amp;CHAR(34)&amp;F618&amp;CHAR(34)&amp;","&amp;CHAR(34)&amp;F619&amp;CHAR(34)&amp;","&amp;CHAR(34)&amp;F620&amp;CHAR(34)&amp;"], pcolumn: ["&amp;CHAR(34)&amp;G605&amp;CHAR(34)&amp;","&amp;CHAR(34)&amp;H605&amp;CHAR(34)&amp;","&amp;CHAR(34)&amp;I605&amp;CHAR(34)&amp;"]"&amp;",ylink:"&amp;CHAR(34)&amp;B619&amp;CHAR(34)&amp;"}"&amp;"],","")</f>
        <v/>
      </c>
    </row>
    <row r="606" spans="1:11" x14ac:dyDescent="0.3">
      <c r="A606" s="359">
        <v>2019</v>
      </c>
      <c r="B606" s="360" t="s">
        <v>1411</v>
      </c>
      <c r="C606" s="361" t="s">
        <v>139</v>
      </c>
      <c r="D606" s="362" t="s">
        <v>109</v>
      </c>
      <c r="E606" s="67"/>
      <c r="G606" s="14" t="s">
        <v>109</v>
      </c>
      <c r="H606" s="14" t="s">
        <v>1414</v>
      </c>
      <c r="I606" s="14" t="s">
        <v>232</v>
      </c>
      <c r="J606" s="12">
        <v>380</v>
      </c>
      <c r="K606" s="22" t="str">
        <f t="shared" ref="K606:K608" si="16">IF(A606&gt;0,"[{"&amp;"order:"&amp;CHAR(34)&amp;J606&amp;CHAR(34)&amp;",result:"&amp;CHAR(34)&amp;B607&amp;CHAR(34)&amp;",playerday:"&amp;CHAR(34)&amp;B609&amp;CHAR(34)&amp;",year:"&amp;CHAR(34)&amp;A606&amp;CHAR(34)&amp;", category:" &amp; CHAR(34) &amp;$A$1&amp;CHAR(34)&amp;",prow:["&amp;CHAR(34)&amp;F607&amp;CHAR(34)&amp;","&amp;CHAR(34)&amp;F608&amp;CHAR(34)&amp;","&amp;CHAR(34)&amp;F609&amp;CHAR(34)&amp;"], pcolumn: ["&amp;CHAR(34)&amp;G606&amp;CHAR(34)&amp;","&amp;CHAR(34)&amp;H606&amp;CHAR(34)&amp;","&amp;CHAR(34)&amp;I606&amp;CHAR(34)&amp;"]"&amp;",ylink:"&amp;CHAR(34)&amp;B608&amp;CHAR(34)&amp;"}"&amp;"],","")</f>
        <v>[{order:"380",result:"Hannover 2-3 Leverkusen",playerday:"Genki Haraguchi",year:"2019", category:"Other",prow:["namehas_G","namehas_H","CC"], pcolumn: ["Leverkusen","ge1520","JPN"],ylink:"https://www.youtube.com/watch?v=Z2FlTPuQNdg"}],</v>
      </c>
    </row>
    <row r="607" spans="1:11" x14ac:dyDescent="0.3">
      <c r="A607" s="314"/>
      <c r="B607" s="348" t="str">
        <f>_xlfn.CONCAT(B606," ",C606," ",D606,)</f>
        <v>Hannover 2-3 Leverkusen</v>
      </c>
      <c r="C607" s="315"/>
      <c r="D607" s="316"/>
      <c r="E607" s="67"/>
      <c r="F607" s="16" t="s">
        <v>1359</v>
      </c>
      <c r="G607" s="363"/>
      <c r="H607" s="363"/>
      <c r="I607" s="363"/>
      <c r="K607" s="22" t="str">
        <f t="shared" si="16"/>
        <v/>
      </c>
    </row>
    <row r="608" spans="1:11" x14ac:dyDescent="0.3">
      <c r="A608" s="314"/>
      <c r="B608" s="348" t="s">
        <v>1412</v>
      </c>
      <c r="C608" s="315"/>
      <c r="D608" s="316"/>
      <c r="E608" s="67"/>
      <c r="F608" s="16" t="s">
        <v>1404</v>
      </c>
      <c r="G608" s="363"/>
      <c r="H608" s="363"/>
      <c r="I608" s="363"/>
      <c r="K608" s="22" t="str">
        <f t="shared" si="16"/>
        <v/>
      </c>
    </row>
    <row r="609" spans="1:11" x14ac:dyDescent="0.3">
      <c r="A609" s="317"/>
      <c r="B609" s="349" t="s">
        <v>1413</v>
      </c>
      <c r="C609" s="318"/>
      <c r="D609" s="319"/>
      <c r="E609" s="67"/>
      <c r="F609" s="16" t="s">
        <v>33</v>
      </c>
      <c r="G609" s="363"/>
      <c r="H609" s="363"/>
      <c r="I609" s="363"/>
      <c r="K609" s="22" t="str">
        <f>IF(A609&gt;0,"[{"&amp;"order:"&amp;CHAR(34)&amp;J609&amp;CHAR(34)&amp;",result:"&amp;CHAR(34)&amp;B610&amp;CHAR(34)&amp;",playerday:"&amp;CHAR(34)&amp;B624&amp;CHAR(34)&amp;",year:"&amp;CHAR(34)&amp;A609&amp;CHAR(34)&amp;", category:" &amp; CHAR(34) &amp;$A$1&amp;CHAR(34)&amp;",prow:["&amp;CHAR(34)&amp;F610&amp;CHAR(34)&amp;","&amp;CHAR(34)&amp;F611&amp;CHAR(34)&amp;","&amp;CHAR(34)&amp;F624&amp;CHAR(34)&amp;"], pcolumn: ["&amp;CHAR(34)&amp;G609&amp;CHAR(34)&amp;","&amp;CHAR(34)&amp;H609&amp;CHAR(34)&amp;","&amp;CHAR(34)&amp;I609&amp;CHAR(34)&amp;"]"&amp;",ylink:"&amp;CHAR(34)&amp;B611&amp;CHAR(34)&amp;"}"&amp;"],","")</f>
        <v/>
      </c>
    </row>
    <row r="610" spans="1:11" x14ac:dyDescent="0.3">
      <c r="A610" s="142"/>
      <c r="C610" s="13"/>
      <c r="F610" s="32"/>
      <c r="K610" s="22" t="str">
        <f>IF(A610&gt;0,"[{"&amp;"order:"&amp;CHAR(34)&amp;J610&amp;CHAR(34)&amp;",result:"&amp;CHAR(34)&amp;B611&amp;CHAR(34)&amp;",playerday:"&amp;CHAR(34)&amp;B625&amp;CHAR(34)&amp;",year:"&amp;CHAR(34)&amp;A610&amp;CHAR(34)&amp;", category:" &amp; CHAR(34) &amp;$A$1&amp;CHAR(34)&amp;",prow:["&amp;CHAR(34)&amp;F611&amp;CHAR(34)&amp;","&amp;CHAR(34)&amp;F624&amp;CHAR(34)&amp;","&amp;CHAR(34)&amp;F625&amp;CHAR(34)&amp;"], pcolumn: ["&amp;CHAR(34)&amp;G610&amp;CHAR(34)&amp;","&amp;CHAR(34)&amp;H610&amp;CHAR(34)&amp;","&amp;CHAR(34)&amp;I610&amp;CHAR(34)&amp;"]"&amp;",ylink:"&amp;CHAR(34)&amp;B624&amp;CHAR(34)&amp;"}"&amp;"],","")</f>
        <v/>
      </c>
    </row>
    <row r="611" spans="1:11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K611" s="22" t="str">
        <f>IF(A611&gt;0,"[{"&amp;"order:"&amp;CHAR(34)&amp;J611&amp;CHAR(34)&amp;",result:"&amp;CHAR(34)&amp;B624&amp;CHAR(34)&amp;",playerday:"&amp;CHAR(34)&amp;B626&amp;CHAR(34)&amp;",year:"&amp;CHAR(34)&amp;A611&amp;CHAR(34)&amp;", category:" &amp; CHAR(34) &amp;$A$1&amp;CHAR(34)&amp;",prow:["&amp;CHAR(34)&amp;F624&amp;CHAR(34)&amp;","&amp;CHAR(34)&amp;F625&amp;CHAR(34)&amp;","&amp;CHAR(34)&amp;F626&amp;CHAR(34)&amp;"], pcolumn: ["&amp;CHAR(34)&amp;G611&amp;CHAR(34)&amp;","&amp;CHAR(34)&amp;H611&amp;CHAR(34)&amp;","&amp;CHAR(34)&amp;I611&amp;CHAR(34)&amp;"]"&amp;",ylink:"&amp;CHAR(34)&amp;B625&amp;CHAR(34)&amp;"}"&amp;"],","")</f>
        <v/>
      </c>
    </row>
    <row r="612" spans="1:11" x14ac:dyDescent="0.3">
      <c r="A612" s="359">
        <v>2019</v>
      </c>
      <c r="B612" s="360" t="s">
        <v>1471</v>
      </c>
      <c r="C612" s="361" t="s">
        <v>549</v>
      </c>
      <c r="D612" s="362" t="s">
        <v>1472</v>
      </c>
      <c r="E612" s="67"/>
      <c r="G612" s="14" t="s">
        <v>1473</v>
      </c>
      <c r="H612" s="14" t="s">
        <v>147</v>
      </c>
      <c r="I612" s="14" t="s">
        <v>1492</v>
      </c>
      <c r="J612" s="12">
        <v>396</v>
      </c>
      <c r="K612" s="22" t="str">
        <f t="shared" ref="K612:K614" si="17">IF(A612&gt;0,"[{"&amp;"order:"&amp;CHAR(34)&amp;J612&amp;CHAR(34)&amp;",result:"&amp;CHAR(34)&amp;B613&amp;CHAR(34)&amp;",playerday:"&amp;CHAR(34)&amp;B615&amp;CHAR(34)&amp;",year:"&amp;CHAR(34)&amp;A612&amp;CHAR(34)&amp;", category:" &amp; CHAR(34) &amp;$A$1&amp;CHAR(34)&amp;",prow:["&amp;CHAR(34)&amp;F613&amp;CHAR(34)&amp;","&amp;CHAR(34)&amp;F614&amp;CHAR(34)&amp;","&amp;CHAR(34)&amp;F615&amp;CHAR(34)&amp;"], pcolumn: ["&amp;CHAR(34)&amp;G612&amp;CHAR(34)&amp;","&amp;CHAR(34)&amp;H612&amp;CHAR(34)&amp;","&amp;CHAR(34)&amp;I612&amp;CHAR(34)&amp;"]"&amp;",ylink:"&amp;CHAR(34)&amp;B614&amp;CHAR(34)&amp;"}"&amp;"],","")</f>
        <v>[{order:"396",result:"Kobe 5-3 Nagoya",playerday:"Andrés Iniesta",year:"2019", category:"Other",prow:["Barcelona","WC01","ESP"], pcolumn: ["jpleag","Played Euro 2008","namehas_i"],ylink:"https://www.youtube.com/watch?v=gtBL87rVIyk"}],</v>
      </c>
    </row>
    <row r="613" spans="1:11" x14ac:dyDescent="0.3">
      <c r="A613" s="314"/>
      <c r="B613" s="348" t="str">
        <f>_xlfn.CONCAT(B612," ",C612," ",D612,)</f>
        <v>Kobe 5-3 Nagoya</v>
      </c>
      <c r="C613" s="315"/>
      <c r="D613" s="316"/>
      <c r="E613" s="67"/>
      <c r="F613" s="16" t="s">
        <v>7</v>
      </c>
      <c r="G613" s="363"/>
      <c r="H613" s="363"/>
      <c r="I613" s="363"/>
      <c r="K613" s="22" t="str">
        <f t="shared" si="17"/>
        <v/>
      </c>
    </row>
    <row r="614" spans="1:11" x14ac:dyDescent="0.3">
      <c r="A614" s="314"/>
      <c r="B614" s="348" t="s">
        <v>1497</v>
      </c>
      <c r="C614" s="315"/>
      <c r="D614" s="316"/>
      <c r="E614" s="67"/>
      <c r="F614" s="16" t="s">
        <v>31</v>
      </c>
      <c r="G614" s="363"/>
      <c r="H614" s="363"/>
      <c r="I614" s="363"/>
      <c r="K614" s="22" t="str">
        <f t="shared" si="17"/>
        <v/>
      </c>
    </row>
    <row r="615" spans="1:11" x14ac:dyDescent="0.3">
      <c r="A615" s="317"/>
      <c r="B615" s="349" t="s">
        <v>967</v>
      </c>
      <c r="C615" s="318"/>
      <c r="D615" s="319"/>
      <c r="E615" s="67"/>
      <c r="F615" s="16" t="s">
        <v>40</v>
      </c>
      <c r="G615" s="363"/>
      <c r="H615" s="363"/>
      <c r="I615" s="363"/>
      <c r="K615" s="22" t="str">
        <f>IF(A615&gt;0,"[{"&amp;"order:"&amp;CHAR(34)&amp;J615&amp;CHAR(34)&amp;",result:"&amp;CHAR(34)&amp;B616&amp;CHAR(34)&amp;",playerday:"&amp;CHAR(34)&amp;B630&amp;CHAR(34)&amp;",year:"&amp;CHAR(34)&amp;A615&amp;CHAR(34)&amp;", category:" &amp; CHAR(34) &amp;$A$1&amp;CHAR(34)&amp;",prow:["&amp;CHAR(34)&amp;F616&amp;CHAR(34)&amp;","&amp;CHAR(34)&amp;F617&amp;CHAR(34)&amp;","&amp;CHAR(34)&amp;F630&amp;CHAR(34)&amp;"], pcolumn: ["&amp;CHAR(34)&amp;G615&amp;CHAR(34)&amp;","&amp;CHAR(34)&amp;H615&amp;CHAR(34)&amp;","&amp;CHAR(34)&amp;I615&amp;CHAR(34)&amp;"]"&amp;",ylink:"&amp;CHAR(34)&amp;B617&amp;CHAR(34)&amp;"}"&amp;"],","")</f>
        <v/>
      </c>
    </row>
    <row r="616" spans="1:11" x14ac:dyDescent="0.3">
      <c r="A616" s="142"/>
      <c r="C616" s="13"/>
      <c r="F616" s="32"/>
      <c r="K616" s="22" t="str">
        <f>IF(A616&gt;0,"[{"&amp;"order:"&amp;CHAR(34)&amp;J616&amp;CHAR(34)&amp;",result:"&amp;CHAR(34)&amp;B617&amp;CHAR(34)&amp;",playerday:"&amp;CHAR(34)&amp;B631&amp;CHAR(34)&amp;",year:"&amp;CHAR(34)&amp;A616&amp;CHAR(34)&amp;", category:" &amp; CHAR(34) &amp;$A$1&amp;CHAR(34)&amp;",prow:["&amp;CHAR(34)&amp;F617&amp;CHAR(34)&amp;","&amp;CHAR(34)&amp;F630&amp;CHAR(34)&amp;","&amp;CHAR(34)&amp;F631&amp;CHAR(34)&amp;"], pcolumn: ["&amp;CHAR(34)&amp;G616&amp;CHAR(34)&amp;","&amp;CHAR(34)&amp;H616&amp;CHAR(34)&amp;","&amp;CHAR(34)&amp;I616&amp;CHAR(34)&amp;"]"&amp;",ylink:"&amp;CHAR(34)&amp;B630&amp;CHAR(34)&amp;"}"&amp;"],","")</f>
        <v/>
      </c>
    </row>
    <row r="617" spans="1:11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K617" s="22" t="str">
        <f>IF(A617&gt;0,"[{"&amp;"order:"&amp;CHAR(34)&amp;J617&amp;CHAR(34)&amp;",result:"&amp;CHAR(34)&amp;B630&amp;CHAR(34)&amp;",playerday:"&amp;CHAR(34)&amp;B632&amp;CHAR(34)&amp;",year:"&amp;CHAR(34)&amp;A617&amp;CHAR(34)&amp;", category:" &amp; CHAR(34) &amp;$A$1&amp;CHAR(34)&amp;",prow:["&amp;CHAR(34)&amp;F630&amp;CHAR(34)&amp;","&amp;CHAR(34)&amp;F631&amp;CHAR(34)&amp;","&amp;CHAR(34)&amp;F632&amp;CHAR(34)&amp;"], pcolumn: ["&amp;CHAR(34)&amp;G617&amp;CHAR(34)&amp;","&amp;CHAR(34)&amp;H617&amp;CHAR(34)&amp;","&amp;CHAR(34)&amp;I617&amp;CHAR(34)&amp;"]"&amp;",ylink:"&amp;CHAR(34)&amp;B631&amp;CHAR(34)&amp;"}"&amp;"],","")</f>
        <v/>
      </c>
    </row>
    <row r="618" spans="1:11" x14ac:dyDescent="0.3">
      <c r="K618" s="22" t="str">
        <f t="shared" si="15"/>
        <v/>
      </c>
    </row>
    <row r="619" spans="1:11" x14ac:dyDescent="0.3">
      <c r="K619" s="22" t="str">
        <f t="shared" si="15"/>
        <v/>
      </c>
    </row>
    <row r="620" spans="1:11" x14ac:dyDescent="0.3">
      <c r="K620" s="22" t="str">
        <f t="shared" si="15"/>
        <v/>
      </c>
    </row>
    <row r="621" spans="1:11" x14ac:dyDescent="0.3">
      <c r="K621" s="22" t="str">
        <f t="shared" si="15"/>
        <v/>
      </c>
    </row>
    <row r="622" spans="1:11" x14ac:dyDescent="0.3">
      <c r="K622" s="22" t="str">
        <f t="shared" si="15"/>
        <v/>
      </c>
    </row>
    <row r="623" spans="1:11" x14ac:dyDescent="0.3">
      <c r="A623" s="175">
        <v>2020</v>
      </c>
      <c r="B623" s="176" t="s">
        <v>150</v>
      </c>
      <c r="C623" s="177" t="s">
        <v>80</v>
      </c>
      <c r="D623" s="178" t="s">
        <v>68</v>
      </c>
      <c r="E623" s="67"/>
      <c r="G623" s="14" t="s">
        <v>68</v>
      </c>
      <c r="H623" s="14" t="s">
        <v>39</v>
      </c>
      <c r="I623" s="14" t="s">
        <v>48</v>
      </c>
      <c r="J623" s="12">
        <v>164</v>
      </c>
      <c r="K623" s="22" t="str">
        <f t="shared" si="15"/>
        <v>[{order:"164",result:"R. Madrid 0-0 Atletico",playerday:"Federico Valverde",year:"2020", category:"Other",prow:["Real Madrid","CC","DL"], pcolumn: ["Atletico","URU","LaLigaWin"],ylink:"https://www.youtube.com/watch?v=ll1VeD5lCzg"}],</v>
      </c>
    </row>
    <row r="624" spans="1:11" x14ac:dyDescent="0.3">
      <c r="A624" s="179"/>
      <c r="B624" s="136" t="str">
        <f>_xlfn.CONCAT(B623," ",C623," ",D623,)</f>
        <v>R. Madrid 0-0 Atletico</v>
      </c>
      <c r="C624" s="137"/>
      <c r="D624" s="180"/>
      <c r="E624" s="67"/>
      <c r="F624" s="16" t="s">
        <v>3</v>
      </c>
      <c r="G624" s="138"/>
      <c r="H624" s="138"/>
      <c r="I624" s="138"/>
      <c r="K624" s="22" t="str">
        <f t="shared" si="15"/>
        <v/>
      </c>
    </row>
    <row r="625" spans="1:11" x14ac:dyDescent="0.3">
      <c r="A625" s="179"/>
      <c r="B625" s="136" t="s">
        <v>370</v>
      </c>
      <c r="C625" s="137"/>
      <c r="D625" s="180"/>
      <c r="E625" s="67"/>
      <c r="F625" s="16" t="s">
        <v>33</v>
      </c>
      <c r="G625" s="138"/>
      <c r="H625" s="138"/>
      <c r="I625" s="138"/>
      <c r="K625" s="22" t="str">
        <f t="shared" si="15"/>
        <v/>
      </c>
    </row>
    <row r="626" spans="1:11" x14ac:dyDescent="0.3">
      <c r="A626" s="181"/>
      <c r="B626" s="182" t="s">
        <v>950</v>
      </c>
      <c r="C626" s="183"/>
      <c r="D626" s="184"/>
      <c r="E626" s="67"/>
      <c r="F626" s="16" t="s">
        <v>47</v>
      </c>
      <c r="G626" s="138"/>
      <c r="H626" s="138"/>
      <c r="I626" s="138"/>
      <c r="K626" s="22" t="str">
        <f t="shared" si="15"/>
        <v/>
      </c>
    </row>
    <row r="627" spans="1:11" x14ac:dyDescent="0.3">
      <c r="A627" s="67"/>
      <c r="B627" s="32"/>
      <c r="C627" s="33"/>
      <c r="D627" s="32"/>
      <c r="E627" s="67"/>
      <c r="G627" s="11"/>
      <c r="H627" s="11"/>
      <c r="I627" s="11"/>
      <c r="K627" s="22" t="str">
        <f t="shared" si="15"/>
        <v/>
      </c>
    </row>
    <row r="628" spans="1:11" x14ac:dyDescent="0.3">
      <c r="A628" s="67"/>
      <c r="B628" s="32"/>
      <c r="C628" s="33"/>
      <c r="D628" s="32"/>
      <c r="E628" s="67"/>
      <c r="G628" s="11"/>
      <c r="H628" s="11"/>
      <c r="I628" s="11"/>
      <c r="K628" s="22" t="str">
        <f t="shared" si="15"/>
        <v/>
      </c>
    </row>
    <row r="629" spans="1:11" x14ac:dyDescent="0.3">
      <c r="A629" s="175">
        <v>2020</v>
      </c>
      <c r="B629" s="176" t="s">
        <v>592</v>
      </c>
      <c r="C629" s="177" t="s">
        <v>142</v>
      </c>
      <c r="D629" s="178" t="s">
        <v>67</v>
      </c>
      <c r="E629" s="67"/>
      <c r="G629" s="14" t="s">
        <v>50</v>
      </c>
      <c r="H629" s="14" t="s">
        <v>1443</v>
      </c>
      <c r="I629" s="14" t="s">
        <v>1444</v>
      </c>
      <c r="J629" s="12">
        <v>530</v>
      </c>
      <c r="K629" s="22" t="str">
        <f t="shared" si="15"/>
        <v>[{order:"530",result:"Dortmund 4-0 Schalke",playerday:"Jadon Sancho",year:"2020", category:"Other",prow:["startJ","DL","Man Utd"], pcolumn: ["Borussia","ge2024","namehas_ch"],ylink:"https://www.youtube.com/watch?v=ZieqAxCgdx0"}],</v>
      </c>
    </row>
    <row r="630" spans="1:11" x14ac:dyDescent="0.3">
      <c r="A630" s="179"/>
      <c r="B630" s="136" t="str">
        <f>_xlfn.CONCAT(B629," ",C629," ",D629,)</f>
        <v>Dortmund 4-0 Schalke</v>
      </c>
      <c r="C630" s="137"/>
      <c r="D630" s="180"/>
      <c r="E630" s="67"/>
      <c r="F630" s="16" t="s">
        <v>1179</v>
      </c>
      <c r="G630" s="138"/>
      <c r="H630" s="138"/>
      <c r="I630" s="138"/>
      <c r="K630" s="22" t="str">
        <f t="shared" si="15"/>
        <v/>
      </c>
    </row>
    <row r="631" spans="1:11" x14ac:dyDescent="0.3">
      <c r="A631" s="179"/>
      <c r="B631" s="136" t="s">
        <v>841</v>
      </c>
      <c r="C631" s="137"/>
      <c r="D631" s="180"/>
      <c r="E631" s="67"/>
      <c r="F631" s="16" t="s">
        <v>47</v>
      </c>
      <c r="G631" s="138"/>
      <c r="H631" s="138"/>
      <c r="I631" s="138"/>
      <c r="K631" s="22" t="str">
        <f t="shared" si="15"/>
        <v/>
      </c>
    </row>
    <row r="632" spans="1:11" x14ac:dyDescent="0.3">
      <c r="A632" s="181"/>
      <c r="B632" s="182" t="s">
        <v>1180</v>
      </c>
      <c r="C632" s="183"/>
      <c r="D632" s="184"/>
      <c r="E632" s="67"/>
      <c r="F632" s="16" t="s">
        <v>21</v>
      </c>
      <c r="G632" s="138"/>
      <c r="H632" s="138"/>
      <c r="I632" s="138"/>
      <c r="K632" s="22" t="str">
        <f t="shared" si="15"/>
        <v/>
      </c>
    </row>
    <row r="633" spans="1:11" x14ac:dyDescent="0.3">
      <c r="A633" s="67"/>
      <c r="B633" s="32"/>
      <c r="C633" s="33"/>
      <c r="D633" s="32"/>
      <c r="E633" s="67"/>
      <c r="G633" s="11"/>
      <c r="H633" s="11"/>
      <c r="I633" s="11"/>
      <c r="K633" s="22" t="str">
        <f t="shared" si="15"/>
        <v/>
      </c>
    </row>
    <row r="634" spans="1:11" x14ac:dyDescent="0.3">
      <c r="A634" s="67"/>
      <c r="B634" s="32"/>
      <c r="C634" s="33"/>
      <c r="D634" s="32"/>
      <c r="E634" s="67"/>
      <c r="G634" s="11"/>
      <c r="H634" s="11"/>
      <c r="I634" s="11"/>
      <c r="K634" s="22" t="str">
        <f t="shared" si="15"/>
        <v/>
      </c>
    </row>
    <row r="635" spans="1:11" x14ac:dyDescent="0.3">
      <c r="A635" s="175">
        <v>2020</v>
      </c>
      <c r="B635" s="176" t="s">
        <v>782</v>
      </c>
      <c r="C635" s="177" t="s">
        <v>444</v>
      </c>
      <c r="D635" s="178" t="s">
        <v>783</v>
      </c>
      <c r="E635" s="67"/>
      <c r="G635" s="14" t="s">
        <v>1182</v>
      </c>
      <c r="H635" s="14" t="s">
        <v>36</v>
      </c>
      <c r="I635" s="14" t="s">
        <v>36</v>
      </c>
      <c r="J635" s="12">
        <v>825</v>
      </c>
      <c r="K635" s="22" t="str">
        <f t="shared" si="15"/>
        <v>[{order:"825",result:"Dijon 0-2 Stade",playerday:"Irvin Cardona",year:"2020", category:"Other",prow:["DL","DL","DL"], pcolumn: ["startI","FRA","FRA"],ylink:"https://www.youtube.com/watch?v=n9YhrzWKYRI"}],</v>
      </c>
    </row>
    <row r="636" spans="1:11" x14ac:dyDescent="0.3">
      <c r="A636" s="179"/>
      <c r="B636" s="136" t="str">
        <f>_xlfn.CONCAT(B635," ",C635," ",D635,)</f>
        <v>Dijon 0-2 Stade</v>
      </c>
      <c r="C636" s="137"/>
      <c r="D636" s="180"/>
      <c r="E636" s="67"/>
      <c r="F636" s="16" t="s">
        <v>47</v>
      </c>
      <c r="G636" s="138"/>
      <c r="H636" s="138"/>
      <c r="I636" s="138"/>
      <c r="K636" s="22" t="str">
        <f t="shared" si="15"/>
        <v/>
      </c>
    </row>
    <row r="637" spans="1:11" x14ac:dyDescent="0.3">
      <c r="A637" s="179"/>
      <c r="B637" s="136" t="s">
        <v>784</v>
      </c>
      <c r="C637" s="137"/>
      <c r="D637" s="180"/>
      <c r="E637" s="67"/>
      <c r="F637" s="16" t="s">
        <v>47</v>
      </c>
      <c r="G637" s="138"/>
      <c r="H637" s="138"/>
      <c r="I637" s="138"/>
      <c r="K637" s="22" t="str">
        <f t="shared" si="15"/>
        <v/>
      </c>
    </row>
    <row r="638" spans="1:11" x14ac:dyDescent="0.3">
      <c r="A638" s="181"/>
      <c r="B638" s="182" t="s">
        <v>1181</v>
      </c>
      <c r="C638" s="183"/>
      <c r="D638" s="184"/>
      <c r="E638" s="67"/>
      <c r="F638" s="16" t="s">
        <v>47</v>
      </c>
      <c r="G638" s="138"/>
      <c r="H638" s="138"/>
      <c r="I638" s="138"/>
      <c r="K638" s="22" t="str">
        <f t="shared" si="15"/>
        <v/>
      </c>
    </row>
    <row r="639" spans="1:11" x14ac:dyDescent="0.3">
      <c r="A639" s="67"/>
      <c r="B639" s="32"/>
      <c r="C639" s="33"/>
      <c r="D639" s="32"/>
      <c r="E639" s="67"/>
      <c r="G639" s="11"/>
      <c r="H639" s="11"/>
      <c r="I639" s="11"/>
      <c r="K639" s="22" t="str">
        <f t="shared" si="15"/>
        <v/>
      </c>
    </row>
    <row r="640" spans="1:11" x14ac:dyDescent="0.3">
      <c r="A640" s="67"/>
      <c r="B640" s="32"/>
      <c r="C640" s="33"/>
      <c r="D640" s="32"/>
      <c r="E640" s="67"/>
      <c r="G640" s="11"/>
      <c r="H640" s="11"/>
      <c r="I640" s="11"/>
      <c r="K640" s="22" t="str">
        <f t="shared" si="15"/>
        <v/>
      </c>
    </row>
    <row r="641" spans="1:23" x14ac:dyDescent="0.3">
      <c r="K641" s="22" t="str">
        <f t="shared" si="15"/>
        <v/>
      </c>
    </row>
    <row r="642" spans="1:23" x14ac:dyDescent="0.3">
      <c r="K642" s="22" t="str">
        <f t="shared" si="15"/>
        <v/>
      </c>
    </row>
    <row r="643" spans="1:23" x14ac:dyDescent="0.3">
      <c r="A643" s="196">
        <v>2021</v>
      </c>
      <c r="B643" s="197" t="s">
        <v>388</v>
      </c>
      <c r="C643" s="198" t="s">
        <v>155</v>
      </c>
      <c r="D643" s="199" t="s">
        <v>592</v>
      </c>
      <c r="E643" s="67"/>
      <c r="G643" s="14" t="s">
        <v>388</v>
      </c>
      <c r="H643" s="14" t="s">
        <v>50</v>
      </c>
      <c r="I643" s="14" t="s">
        <v>108</v>
      </c>
      <c r="J643" s="12">
        <v>235</v>
      </c>
      <c r="K643" s="22" t="str">
        <f t="shared" si="15"/>
        <v>[{order:"235",result:"Wolfsburg 1-3 Dortmund",playerday:"Erling Haaland",year:"2021", category:"Other",prow:["DL","Man City","ChampionsWin"], pcolumn: ["Wolfsburg","Borussia","NOR"],ylink:"https://www.youtube.com/watch?v=pzFcosi-mj8"}],</v>
      </c>
      <c r="M643" s="40"/>
      <c r="N643" s="108"/>
      <c r="O643" s="109"/>
      <c r="P643" s="108"/>
      <c r="Q643" s="108"/>
      <c r="R643" s="28"/>
      <c r="S643" s="28"/>
      <c r="T643" s="28"/>
      <c r="U643" s="28"/>
      <c r="V643" s="108"/>
      <c r="W643" s="108"/>
    </row>
    <row r="644" spans="1:23" x14ac:dyDescent="0.3">
      <c r="A644" s="200"/>
      <c r="B644" s="201" t="str">
        <f>_xlfn.CONCAT(B643," ",C643," ",D643,)</f>
        <v>Wolfsburg 1-3 Dortmund</v>
      </c>
      <c r="C644" s="202"/>
      <c r="D644" s="203"/>
      <c r="E644" s="67"/>
      <c r="F644" s="16" t="s">
        <v>47</v>
      </c>
      <c r="G644" s="195"/>
      <c r="H644" s="195"/>
      <c r="I644" s="195"/>
      <c r="K644" s="22" t="str">
        <f t="shared" si="15"/>
        <v/>
      </c>
      <c r="M644" s="34"/>
      <c r="N644" s="114"/>
      <c r="O644" s="115"/>
      <c r="P644" s="114"/>
      <c r="Q644" s="114"/>
      <c r="R644" s="26"/>
      <c r="S644" s="26"/>
      <c r="T644" s="26"/>
      <c r="U644" s="26"/>
      <c r="V644" s="114"/>
      <c r="W644" s="114"/>
    </row>
    <row r="645" spans="1:23" x14ac:dyDescent="0.3">
      <c r="A645" s="200"/>
      <c r="B645" s="201" t="s">
        <v>752</v>
      </c>
      <c r="C645" s="202"/>
      <c r="D645" s="203"/>
      <c r="E645" s="67"/>
      <c r="F645" s="16" t="s">
        <v>59</v>
      </c>
      <c r="G645" s="195"/>
      <c r="H645" s="195"/>
      <c r="I645" s="195"/>
      <c r="K645" s="22" t="str">
        <f t="shared" si="15"/>
        <v/>
      </c>
      <c r="M645" s="58"/>
      <c r="O645" s="13"/>
      <c r="R645" s="11"/>
      <c r="S645" s="11"/>
      <c r="T645" s="11"/>
      <c r="U645" s="11"/>
    </row>
    <row r="646" spans="1:23" x14ac:dyDescent="0.3">
      <c r="A646" s="204"/>
      <c r="B646" s="205" t="s">
        <v>1065</v>
      </c>
      <c r="C646" s="206"/>
      <c r="D646" s="207"/>
      <c r="E646" s="67"/>
      <c r="F646" s="16" t="s">
        <v>34</v>
      </c>
      <c r="G646" s="195"/>
      <c r="H646" s="195"/>
      <c r="I646" s="195"/>
      <c r="K646" s="22" t="str">
        <f t="shared" si="15"/>
        <v/>
      </c>
      <c r="M646" s="58"/>
      <c r="O646" s="13"/>
      <c r="R646" s="11"/>
      <c r="S646" s="11"/>
      <c r="T646" s="11"/>
      <c r="U646" s="11"/>
    </row>
    <row r="647" spans="1:23" x14ac:dyDescent="0.3">
      <c r="A647" s="67"/>
      <c r="B647" s="32"/>
      <c r="C647" s="33"/>
      <c r="D647" s="32"/>
      <c r="E647" s="67"/>
      <c r="G647" s="67"/>
      <c r="H647" s="67"/>
      <c r="I647" s="67"/>
      <c r="K647" s="22" t="str">
        <f t="shared" si="15"/>
        <v/>
      </c>
      <c r="M647" s="58"/>
      <c r="O647" s="13"/>
      <c r="R647" s="11"/>
      <c r="S647" s="11"/>
      <c r="T647" s="11"/>
      <c r="U647" s="11"/>
    </row>
    <row r="648" spans="1:23" x14ac:dyDescent="0.3">
      <c r="A648" s="67"/>
      <c r="B648" s="32"/>
      <c r="C648" s="33"/>
      <c r="D648" s="32"/>
      <c r="E648" s="67"/>
      <c r="G648" s="67"/>
      <c r="H648" s="67"/>
      <c r="I648" s="67"/>
      <c r="K648" s="22" t="str">
        <f t="shared" si="15"/>
        <v/>
      </c>
      <c r="M648" s="58"/>
      <c r="O648" s="13"/>
      <c r="R648" s="11"/>
      <c r="S648" s="11"/>
      <c r="T648" s="11"/>
      <c r="U648" s="11"/>
    </row>
    <row r="649" spans="1:23" x14ac:dyDescent="0.3">
      <c r="A649" s="196">
        <v>2021</v>
      </c>
      <c r="B649" s="197" t="s">
        <v>743</v>
      </c>
      <c r="C649" s="198" t="s">
        <v>83</v>
      </c>
      <c r="D649" s="199" t="s">
        <v>744</v>
      </c>
      <c r="E649" s="67"/>
      <c r="G649" s="14" t="s">
        <v>745</v>
      </c>
      <c r="H649" s="14" t="s">
        <v>746</v>
      </c>
      <c r="I649" s="14" t="s">
        <v>650</v>
      </c>
      <c r="J649" s="12">
        <v>823</v>
      </c>
      <c r="K649" s="22" t="str">
        <f t="shared" si="15"/>
        <v>[{order:"823",result:"Mali 1-0 Tunisia",playerday:"",year:"2021", category:"Other",prow:["DL","CC","DL"], pcolumn: ["MAL","TUN","ALG"],ylink:"https://www.youtube.com/watch?v=nUL0WffvA3Q"}],</v>
      </c>
      <c r="M649" s="40"/>
      <c r="N649" s="108"/>
      <c r="O649" s="109"/>
      <c r="P649" s="108"/>
      <c r="Q649" s="108"/>
      <c r="R649" s="28"/>
      <c r="S649" s="28"/>
      <c r="T649" s="28"/>
      <c r="U649" s="28"/>
      <c r="V649" s="108"/>
      <c r="W649" s="108"/>
    </row>
    <row r="650" spans="1:23" x14ac:dyDescent="0.3">
      <c r="A650" s="200"/>
      <c r="B650" s="201" t="str">
        <f>_xlfn.CONCAT(B649," ",C649," ",D649,)</f>
        <v>Mali 1-0 Tunisia</v>
      </c>
      <c r="C650" s="202"/>
      <c r="D650" s="203"/>
      <c r="E650" s="67"/>
      <c r="F650" s="16" t="s">
        <v>47</v>
      </c>
      <c r="G650" s="195"/>
      <c r="H650" s="195"/>
      <c r="I650" s="195"/>
      <c r="K650" s="22" t="str">
        <f t="shared" si="15"/>
        <v/>
      </c>
      <c r="M650" s="34"/>
      <c r="N650" s="114"/>
      <c r="O650" s="115"/>
      <c r="P650" s="114"/>
      <c r="Q650" s="114"/>
      <c r="R650" s="26"/>
      <c r="S650" s="26"/>
      <c r="T650" s="26"/>
      <c r="U650" s="26"/>
      <c r="V650" s="114"/>
      <c r="W650" s="114"/>
    </row>
    <row r="651" spans="1:23" x14ac:dyDescent="0.3">
      <c r="A651" s="200"/>
      <c r="B651" s="201" t="s">
        <v>747</v>
      </c>
      <c r="C651" s="202"/>
      <c r="D651" s="203"/>
      <c r="E651" s="67"/>
      <c r="F651" s="16" t="s">
        <v>33</v>
      </c>
      <c r="G651" s="195"/>
      <c r="H651" s="195"/>
      <c r="I651" s="195"/>
      <c r="K651" s="22" t="str">
        <f t="shared" si="15"/>
        <v/>
      </c>
      <c r="M651" s="58"/>
      <c r="O651" s="13"/>
      <c r="R651" s="11"/>
      <c r="S651" s="11"/>
      <c r="T651" s="11"/>
      <c r="U651" s="11"/>
    </row>
    <row r="652" spans="1:23" x14ac:dyDescent="0.3">
      <c r="A652" s="204"/>
      <c r="B652" s="205"/>
      <c r="C652" s="206"/>
      <c r="D652" s="207"/>
      <c r="E652" s="67"/>
      <c r="F652" s="16" t="s">
        <v>47</v>
      </c>
      <c r="G652" s="195"/>
      <c r="H652" s="195"/>
      <c r="I652" s="195"/>
      <c r="K652" s="22" t="str">
        <f t="shared" si="15"/>
        <v/>
      </c>
      <c r="M652" s="58"/>
      <c r="O652" s="13"/>
      <c r="R652" s="11"/>
      <c r="S652" s="11"/>
      <c r="T652" s="11"/>
      <c r="U652" s="11"/>
    </row>
    <row r="653" spans="1:23" x14ac:dyDescent="0.3">
      <c r="A653" s="67"/>
      <c r="B653" s="32"/>
      <c r="C653" s="33"/>
      <c r="D653" s="32"/>
      <c r="E653" s="67"/>
      <c r="G653" s="67"/>
      <c r="H653" s="67"/>
      <c r="I653" s="67"/>
      <c r="K653" s="22" t="str">
        <f t="shared" si="15"/>
        <v/>
      </c>
      <c r="M653" s="58"/>
      <c r="O653" s="13"/>
      <c r="R653" s="11"/>
      <c r="S653" s="11"/>
      <c r="T653" s="11"/>
      <c r="U653" s="11"/>
    </row>
    <row r="654" spans="1:23" x14ac:dyDescent="0.3">
      <c r="A654" s="67"/>
      <c r="B654" s="32"/>
      <c r="C654" s="33"/>
      <c r="D654" s="32"/>
      <c r="E654" s="67"/>
      <c r="G654" s="67"/>
      <c r="H654" s="67"/>
      <c r="I654" s="67"/>
      <c r="K654" s="22" t="str">
        <f t="shared" si="15"/>
        <v/>
      </c>
      <c r="M654" s="58"/>
      <c r="O654" s="13"/>
      <c r="R654" s="11"/>
      <c r="S654" s="11"/>
      <c r="T654" s="11"/>
      <c r="U654" s="11"/>
    </row>
    <row r="655" spans="1:23" x14ac:dyDescent="0.3">
      <c r="A655" s="196">
        <v>2021</v>
      </c>
      <c r="B655" s="197" t="s">
        <v>789</v>
      </c>
      <c r="C655" s="198" t="s">
        <v>85</v>
      </c>
      <c r="D655" s="199" t="s">
        <v>790</v>
      </c>
      <c r="E655" s="67"/>
      <c r="G655" s="14" t="s">
        <v>746</v>
      </c>
      <c r="H655" s="14" t="s">
        <v>746</v>
      </c>
      <c r="I655" s="14" t="s">
        <v>746</v>
      </c>
      <c r="J655" s="12">
        <v>824</v>
      </c>
      <c r="K655" s="22" t="str">
        <f t="shared" si="15"/>
        <v>[{order:"824",result:"Metz 1-1 S. Etienne",playerday:"",year:"2021", category:"Other",prow:["DL","CC","DF"], pcolumn: ["TUN","TUN","TUN"],ylink:"https://www.youtube.com/watch?v=n9YhrzWKYRI"}],</v>
      </c>
      <c r="M655" s="40"/>
      <c r="N655" s="108"/>
      <c r="O655" s="109"/>
      <c r="P655" s="108"/>
      <c r="Q655" s="108"/>
      <c r="R655" s="28"/>
      <c r="S655" s="28"/>
      <c r="T655" s="28"/>
      <c r="U655" s="28"/>
      <c r="V655" s="108"/>
      <c r="W655" s="108"/>
    </row>
    <row r="656" spans="1:23" x14ac:dyDescent="0.3">
      <c r="A656" s="200"/>
      <c r="B656" s="201" t="str">
        <f>_xlfn.CONCAT(B655," ",C655," ",D655,)</f>
        <v>Metz 1-1 S. Etienne</v>
      </c>
      <c r="C656" s="202"/>
      <c r="D656" s="203"/>
      <c r="E656" s="67"/>
      <c r="F656" s="16" t="s">
        <v>47</v>
      </c>
      <c r="G656" s="195"/>
      <c r="H656" s="195"/>
      <c r="I656" s="195"/>
      <c r="K656" s="22" t="str">
        <f t="shared" si="15"/>
        <v/>
      </c>
      <c r="M656" s="34"/>
      <c r="N656" s="114"/>
      <c r="O656" s="115"/>
      <c r="P656" s="114"/>
      <c r="Q656" s="114"/>
      <c r="R656" s="26"/>
      <c r="S656" s="26"/>
      <c r="T656" s="26"/>
      <c r="U656" s="26"/>
      <c r="V656" s="114"/>
      <c r="W656" s="114"/>
    </row>
    <row r="657" spans="1:23" x14ac:dyDescent="0.3">
      <c r="A657" s="200"/>
      <c r="B657" s="201" t="s">
        <v>784</v>
      </c>
      <c r="C657" s="202"/>
      <c r="D657" s="203"/>
      <c r="E657" s="67"/>
      <c r="F657" s="16" t="s">
        <v>33</v>
      </c>
      <c r="G657" s="195"/>
      <c r="H657" s="195"/>
      <c r="I657" s="195"/>
      <c r="K657" s="22" t="str">
        <f t="shared" si="15"/>
        <v/>
      </c>
      <c r="M657" s="58"/>
      <c r="O657" s="13"/>
      <c r="R657" s="11"/>
      <c r="S657" s="11"/>
      <c r="T657" s="11"/>
      <c r="U657" s="11"/>
    </row>
    <row r="658" spans="1:23" x14ac:dyDescent="0.3">
      <c r="A658" s="204"/>
      <c r="B658" s="205"/>
      <c r="C658" s="206"/>
      <c r="D658" s="207"/>
      <c r="E658" s="67"/>
      <c r="F658" s="16" t="s">
        <v>52</v>
      </c>
      <c r="G658" s="195"/>
      <c r="H658" s="195"/>
      <c r="I658" s="195"/>
      <c r="K658" s="22" t="str">
        <f t="shared" si="15"/>
        <v/>
      </c>
      <c r="M658" s="58"/>
      <c r="O658" s="13"/>
      <c r="R658" s="11"/>
      <c r="S658" s="11"/>
      <c r="T658" s="11"/>
      <c r="U658" s="11"/>
    </row>
    <row r="659" spans="1:23" x14ac:dyDescent="0.3">
      <c r="A659" s="67"/>
      <c r="B659" s="32"/>
      <c r="C659" s="33"/>
      <c r="D659" s="32"/>
      <c r="E659" s="67"/>
      <c r="G659" s="67"/>
      <c r="H659" s="67"/>
      <c r="I659" s="67"/>
      <c r="K659" s="22" t="str">
        <f t="shared" si="15"/>
        <v/>
      </c>
      <c r="M659" s="58"/>
      <c r="O659" s="13"/>
      <c r="R659" s="11"/>
      <c r="S659" s="11"/>
      <c r="T659" s="11"/>
      <c r="U659" s="11"/>
    </row>
    <row r="660" spans="1:23" x14ac:dyDescent="0.3">
      <c r="A660" s="67"/>
      <c r="B660" s="32"/>
      <c r="C660" s="33"/>
      <c r="D660" s="32"/>
      <c r="E660" s="67"/>
      <c r="G660" s="67"/>
      <c r="H660" s="67"/>
      <c r="I660" s="67"/>
      <c r="K660" s="22" t="str">
        <f t="shared" si="15"/>
        <v/>
      </c>
      <c r="M660" s="58"/>
      <c r="O660" s="13"/>
      <c r="R660" s="11"/>
      <c r="S660" s="11"/>
      <c r="T660" s="11"/>
      <c r="U660" s="11"/>
    </row>
    <row r="661" spans="1:23" x14ac:dyDescent="0.3">
      <c r="A661" s="196">
        <v>2021</v>
      </c>
      <c r="B661" s="197" t="s">
        <v>26</v>
      </c>
      <c r="C661" s="198" t="s">
        <v>92</v>
      </c>
      <c r="D661" s="199" t="s">
        <v>339</v>
      </c>
      <c r="E661" s="67"/>
      <c r="G661" s="14" t="s">
        <v>36</v>
      </c>
      <c r="H661" s="14" t="s">
        <v>35</v>
      </c>
      <c r="I661" s="14" t="s">
        <v>339</v>
      </c>
      <c r="J661" s="12">
        <v>258</v>
      </c>
      <c r="K661" s="22" t="str">
        <f t="shared" si="15"/>
        <v>[{order:"258",result:"PSG 4-2 Lyon",playerday:"Fernando Marcal",year:"2021", category:"Other",prow:["DF","CC","ParisSG"], pcolumn: ["FRA","BRA","Lyon"],ylink:"https://www.youtube.com/watch?v=fbIrelvQ2E8"}],</v>
      </c>
      <c r="M661" s="40"/>
      <c r="N661" s="108"/>
      <c r="O661" s="109"/>
      <c r="P661" s="108"/>
      <c r="Q661" s="108"/>
      <c r="R661" s="28"/>
      <c r="S661" s="28"/>
      <c r="T661" s="28"/>
      <c r="U661" s="28"/>
      <c r="V661" s="108"/>
      <c r="W661" s="108"/>
    </row>
    <row r="662" spans="1:23" x14ac:dyDescent="0.3">
      <c r="A662" s="200"/>
      <c r="B662" s="201" t="str">
        <f>_xlfn.CONCAT(B661," ",C661," ",D661,)</f>
        <v>PSG 4-2 Lyon</v>
      </c>
      <c r="C662" s="202"/>
      <c r="D662" s="203"/>
      <c r="E662" s="67"/>
      <c r="F662" s="16" t="s">
        <v>52</v>
      </c>
      <c r="G662" s="195"/>
      <c r="H662" s="195"/>
      <c r="I662" s="195"/>
      <c r="K662" s="22" t="str">
        <f t="shared" si="15"/>
        <v/>
      </c>
      <c r="M662" s="34"/>
      <c r="N662" s="114"/>
      <c r="O662" s="115"/>
      <c r="P662" s="114"/>
      <c r="Q662" s="114"/>
      <c r="R662" s="26"/>
      <c r="S662" s="26"/>
      <c r="T662" s="26"/>
      <c r="U662" s="26"/>
      <c r="V662" s="114"/>
      <c r="W662" s="114"/>
    </row>
    <row r="663" spans="1:23" x14ac:dyDescent="0.3">
      <c r="A663" s="200"/>
      <c r="B663" s="201" t="s">
        <v>818</v>
      </c>
      <c r="C663" s="202"/>
      <c r="D663" s="203"/>
      <c r="E663" s="67"/>
      <c r="F663" s="16" t="s">
        <v>33</v>
      </c>
      <c r="G663" s="195"/>
      <c r="H663" s="195"/>
      <c r="I663" s="195"/>
      <c r="K663" s="22" t="str">
        <f t="shared" si="15"/>
        <v/>
      </c>
      <c r="M663" s="58"/>
      <c r="O663" s="13"/>
      <c r="R663" s="11"/>
      <c r="S663" s="11"/>
      <c r="T663" s="11"/>
      <c r="U663" s="11"/>
    </row>
    <row r="664" spans="1:23" x14ac:dyDescent="0.3">
      <c r="A664" s="204"/>
      <c r="B664" s="205" t="s">
        <v>1188</v>
      </c>
      <c r="C664" s="206"/>
      <c r="D664" s="207"/>
      <c r="E664" s="67"/>
      <c r="F664" s="16" t="s">
        <v>112</v>
      </c>
      <c r="G664" s="195"/>
      <c r="H664" s="195"/>
      <c r="I664" s="195"/>
      <c r="K664" s="22" t="str">
        <f t="shared" si="15"/>
        <v/>
      </c>
      <c r="M664" s="58"/>
      <c r="O664" s="13"/>
      <c r="R664" s="11"/>
      <c r="S664" s="11"/>
      <c r="T664" s="11"/>
      <c r="U664" s="11"/>
    </row>
    <row r="665" spans="1:23" x14ac:dyDescent="0.3">
      <c r="K665" s="22" t="str">
        <f t="shared" si="15"/>
        <v/>
      </c>
    </row>
    <row r="666" spans="1:23" x14ac:dyDescent="0.3">
      <c r="K666" s="22" t="str">
        <f t="shared" si="15"/>
        <v/>
      </c>
    </row>
    <row r="667" spans="1:23" x14ac:dyDescent="0.3">
      <c r="A667" s="364">
        <v>2022</v>
      </c>
      <c r="B667" s="365" t="s">
        <v>24</v>
      </c>
      <c r="C667" s="366" t="s">
        <v>132</v>
      </c>
      <c r="D667" s="367" t="s">
        <v>886</v>
      </c>
      <c r="E667" s="67"/>
      <c r="G667" s="14" t="s">
        <v>24</v>
      </c>
      <c r="H667" s="14" t="s">
        <v>43</v>
      </c>
      <c r="I667" s="31" t="s">
        <v>1603</v>
      </c>
      <c r="J667" s="12">
        <v>519</v>
      </c>
      <c r="K667" s="22" t="str">
        <f t="shared" ref="K667:K672" si="18">IF(A667&gt;0,"[{"&amp;"order:"&amp;CHAR(34)&amp;J667&amp;CHAR(34)&amp;",result:"&amp;CHAR(34)&amp;B668&amp;CHAR(34)&amp;",playerday:"&amp;CHAR(34)&amp;B670&amp;CHAR(34)&amp;",year:"&amp;CHAR(34)&amp;A667&amp;CHAR(34)&amp;", category:" &amp; CHAR(34) &amp;$A$1&amp;CHAR(34)&amp;",prow:["&amp;CHAR(34)&amp;F668&amp;CHAR(34)&amp;","&amp;CHAR(34)&amp;F669&amp;CHAR(34)&amp;","&amp;CHAR(34)&amp;F670&amp;CHAR(34)&amp;"], pcolumn: ["&amp;CHAR(34)&amp;G667&amp;CHAR(34)&amp;","&amp;CHAR(34)&amp;H667&amp;CHAR(34)&amp;","&amp;CHAR(34)&amp;I667&amp;CHAR(34)&amp;"]"&amp;",ylink:"&amp;CHAR(34)&amp;B669&amp;CHAR(34)&amp;"}"&amp;"],","")</f>
        <v>[{order:"519",result:"Ajax 3-2 Feyenoord",playerday:"Antony",year:"2022", category:"Other",prow:["Man Utd","noprem","DL"], pcolumn: ["Ajax","NED","nd2024"],ylink:"https://www.youtube.com/watch?v=c5YzZTDgkcg"}],</v>
      </c>
    </row>
    <row r="668" spans="1:23" x14ac:dyDescent="0.3">
      <c r="A668" s="368"/>
      <c r="B668" s="369" t="str">
        <f>_xlfn.CONCAT(B667," ",C667," ",D667,)</f>
        <v>Ajax 3-2 Feyenoord</v>
      </c>
      <c r="C668" s="370"/>
      <c r="D668" s="371"/>
      <c r="E668" s="67"/>
      <c r="F668" s="16" t="s">
        <v>21</v>
      </c>
      <c r="G668" s="144"/>
      <c r="H668" s="144"/>
      <c r="I668" s="144"/>
      <c r="K668" s="22" t="str">
        <f t="shared" si="18"/>
        <v/>
      </c>
    </row>
    <row r="669" spans="1:23" x14ac:dyDescent="0.3">
      <c r="A669" s="368"/>
      <c r="B669" s="369" t="s">
        <v>1601</v>
      </c>
      <c r="C669" s="370"/>
      <c r="D669" s="371"/>
      <c r="E669" s="67"/>
      <c r="F669" s="16" t="s">
        <v>884</v>
      </c>
      <c r="G669" s="144"/>
      <c r="H669" s="144"/>
      <c r="I669" s="144"/>
      <c r="K669" s="22" t="str">
        <f t="shared" si="18"/>
        <v/>
      </c>
    </row>
    <row r="670" spans="1:23" x14ac:dyDescent="0.3">
      <c r="A670" s="372"/>
      <c r="B670" s="373" t="s">
        <v>1602</v>
      </c>
      <c r="C670" s="374"/>
      <c r="D670" s="375"/>
      <c r="E670" s="67"/>
      <c r="F670" s="16" t="s">
        <v>47</v>
      </c>
      <c r="G670" s="144"/>
      <c r="H670" s="144"/>
      <c r="I670" s="144"/>
      <c r="K670" s="22" t="str">
        <f t="shared" si="18"/>
        <v/>
      </c>
    </row>
    <row r="671" spans="1:23" x14ac:dyDescent="0.3">
      <c r="A671" s="67"/>
      <c r="B671" s="32"/>
      <c r="C671" s="33"/>
      <c r="D671" s="32"/>
      <c r="E671" s="67"/>
      <c r="F671" s="22"/>
      <c r="G671" s="98"/>
      <c r="H671" s="98"/>
      <c r="I671" s="98"/>
      <c r="K671" s="22" t="str">
        <f t="shared" si="18"/>
        <v/>
      </c>
    </row>
    <row r="672" spans="1:23" x14ac:dyDescent="0.3">
      <c r="K672" s="22" t="str">
        <f t="shared" si="18"/>
        <v/>
      </c>
    </row>
    <row r="673" spans="1:11" x14ac:dyDescent="0.3">
      <c r="A673" s="364">
        <v>2022</v>
      </c>
      <c r="B673" s="365" t="s">
        <v>511</v>
      </c>
      <c r="C673" s="366" t="s">
        <v>139</v>
      </c>
      <c r="D673" s="367" t="s">
        <v>51</v>
      </c>
      <c r="E673" s="67"/>
      <c r="G673" s="14" t="s">
        <v>51</v>
      </c>
      <c r="H673" s="14" t="s">
        <v>44</v>
      </c>
      <c r="I673" s="31" t="s">
        <v>45</v>
      </c>
      <c r="J673" s="12">
        <v>371</v>
      </c>
      <c r="K673" s="22" t="str">
        <f t="shared" si="15"/>
        <v>[{order:"371",result:"Estoril 2-3 Porto",playerday:"Francisco Conceição",year:"2022", category:"Other",prow:["POR","DL","Played Euro 2000"], pcolumn: ["Porto","Inter","Played WC 2002"],ylink:"https://www.youtube.com/watch?v=Ae2lzoAnnrA"}],</v>
      </c>
    </row>
    <row r="674" spans="1:11" x14ac:dyDescent="0.3">
      <c r="A674" s="368"/>
      <c r="B674" s="369" t="str">
        <f>_xlfn.CONCAT(B673," ",C673," ",D673,)</f>
        <v>Estoril 2-3 Porto</v>
      </c>
      <c r="C674" s="370"/>
      <c r="D674" s="371"/>
      <c r="E674" s="67"/>
      <c r="F674" s="16" t="s">
        <v>58</v>
      </c>
      <c r="G674" s="144"/>
      <c r="H674" s="144"/>
      <c r="I674" s="144"/>
      <c r="K674" s="22" t="str">
        <f t="shared" si="15"/>
        <v/>
      </c>
    </row>
    <row r="675" spans="1:11" x14ac:dyDescent="0.3">
      <c r="A675" s="368"/>
      <c r="B675" s="369" t="s">
        <v>512</v>
      </c>
      <c r="C675" s="370"/>
      <c r="D675" s="371"/>
      <c r="E675" s="67"/>
      <c r="F675" s="16" t="s">
        <v>47</v>
      </c>
      <c r="G675" s="144"/>
      <c r="H675" s="144"/>
      <c r="I675" s="144"/>
      <c r="K675" s="22" t="str">
        <f t="shared" si="15"/>
        <v/>
      </c>
    </row>
    <row r="676" spans="1:11" x14ac:dyDescent="0.3">
      <c r="A676" s="372"/>
      <c r="B676" s="373" t="s">
        <v>1164</v>
      </c>
      <c r="C676" s="374"/>
      <c r="D676" s="375"/>
      <c r="E676" s="67"/>
      <c r="F676" s="16" t="s">
        <v>57</v>
      </c>
      <c r="G676" s="144"/>
      <c r="H676" s="144"/>
      <c r="I676" s="144"/>
      <c r="K676" s="22" t="str">
        <f t="shared" si="15"/>
        <v/>
      </c>
    </row>
    <row r="677" spans="1:11" x14ac:dyDescent="0.3">
      <c r="A677" s="67"/>
      <c r="B677" s="32"/>
      <c r="C677" s="33"/>
      <c r="D677" s="32"/>
      <c r="E677" s="67"/>
      <c r="F677" s="22"/>
      <c r="G677" s="98"/>
      <c r="H677" s="98"/>
      <c r="I677" s="98"/>
      <c r="K677" s="22" t="str">
        <f t="shared" ref="K677:K752" si="19">IF(A677&gt;0,"[{"&amp;"order:"&amp;CHAR(34)&amp;J677&amp;CHAR(34)&amp;",result:"&amp;CHAR(34)&amp;B678&amp;CHAR(34)&amp;",playerday:"&amp;CHAR(34)&amp;B680&amp;CHAR(34)&amp;",year:"&amp;CHAR(34)&amp;A677&amp;CHAR(34)&amp;", category:" &amp; CHAR(34) &amp;$A$1&amp;CHAR(34)&amp;",prow:["&amp;CHAR(34)&amp;F678&amp;CHAR(34)&amp;","&amp;CHAR(34)&amp;F679&amp;CHAR(34)&amp;","&amp;CHAR(34)&amp;F680&amp;CHAR(34)&amp;"], pcolumn: ["&amp;CHAR(34)&amp;G677&amp;CHAR(34)&amp;","&amp;CHAR(34)&amp;H677&amp;CHAR(34)&amp;","&amp;CHAR(34)&amp;I677&amp;CHAR(34)&amp;"]"&amp;",ylink:"&amp;CHAR(34)&amp;B679&amp;CHAR(34)&amp;"}"&amp;"],","")</f>
        <v/>
      </c>
    </row>
    <row r="678" spans="1:11" x14ac:dyDescent="0.3">
      <c r="K678" s="22" t="str">
        <f t="shared" si="19"/>
        <v/>
      </c>
    </row>
    <row r="679" spans="1:11" x14ac:dyDescent="0.3">
      <c r="A679" s="364">
        <v>2022</v>
      </c>
      <c r="B679" s="365" t="s">
        <v>339</v>
      </c>
      <c r="C679" s="366" t="s">
        <v>142</v>
      </c>
      <c r="D679" s="367" t="s">
        <v>534</v>
      </c>
      <c r="E679" s="67"/>
      <c r="G679" s="14" t="s">
        <v>339</v>
      </c>
      <c r="H679" s="14" t="s">
        <v>68</v>
      </c>
      <c r="I679" s="31" t="s">
        <v>43</v>
      </c>
      <c r="J679" s="12">
        <v>339</v>
      </c>
      <c r="K679" s="22" t="str">
        <f t="shared" si="19"/>
        <v>[{order:"339",result:"Lyon 4-0 Toulouse",playerday:"Memphis Depay",year:"2022", category:"Other",prow:["LaLigaWin","Barcelona","DL"], pcolumn: ["Lyon","Atletico","NED"],ylink:"https://www.youtube.com/watch?v=c2AEuJqvp10"}],</v>
      </c>
    </row>
    <row r="680" spans="1:11" x14ac:dyDescent="0.3">
      <c r="A680" s="368"/>
      <c r="B680" s="369" t="str">
        <f>_xlfn.CONCAT(B679," ",C679," ",D679,)</f>
        <v>Lyon 4-0 Toulouse</v>
      </c>
      <c r="C680" s="370"/>
      <c r="D680" s="371"/>
      <c r="E680" s="67"/>
      <c r="F680" s="16" t="s">
        <v>48</v>
      </c>
      <c r="G680" s="144"/>
      <c r="H680" s="144"/>
      <c r="I680" s="144"/>
      <c r="K680" s="22" t="str">
        <f t="shared" si="19"/>
        <v/>
      </c>
    </row>
    <row r="681" spans="1:11" x14ac:dyDescent="0.3">
      <c r="A681" s="368"/>
      <c r="B681" s="369" t="s">
        <v>1165</v>
      </c>
      <c r="C681" s="370"/>
      <c r="D681" s="371"/>
      <c r="E681" s="67"/>
      <c r="F681" s="16" t="s">
        <v>7</v>
      </c>
      <c r="G681" s="144"/>
      <c r="H681" s="144"/>
      <c r="I681" s="144"/>
      <c r="K681" s="22" t="str">
        <f t="shared" si="19"/>
        <v/>
      </c>
    </row>
    <row r="682" spans="1:11" x14ac:dyDescent="0.3">
      <c r="A682" s="372"/>
      <c r="B682" s="373" t="s">
        <v>1166</v>
      </c>
      <c r="C682" s="374"/>
      <c r="D682" s="375"/>
      <c r="E682" s="67"/>
      <c r="F682" s="16" t="s">
        <v>47</v>
      </c>
      <c r="G682" s="144"/>
      <c r="H682" s="144"/>
      <c r="I682" s="144"/>
      <c r="K682" s="22" t="str">
        <f t="shared" si="19"/>
        <v/>
      </c>
    </row>
    <row r="683" spans="1:11" x14ac:dyDescent="0.3">
      <c r="A683" s="67"/>
      <c r="B683" s="32"/>
      <c r="C683" s="33"/>
      <c r="D683" s="32"/>
      <c r="E683" s="67"/>
      <c r="F683" s="22"/>
      <c r="G683" s="98"/>
      <c r="H683" s="98"/>
      <c r="I683" s="98"/>
      <c r="K683" s="22" t="str">
        <f t="shared" si="19"/>
        <v/>
      </c>
    </row>
    <row r="684" spans="1:11" x14ac:dyDescent="0.3">
      <c r="A684" s="67"/>
      <c r="B684" s="32"/>
      <c r="C684" s="33"/>
      <c r="D684" s="32"/>
      <c r="E684" s="67"/>
      <c r="F684" s="22"/>
      <c r="G684" s="98"/>
      <c r="H684" s="98"/>
      <c r="I684" s="98"/>
      <c r="K684" s="22" t="str">
        <f t="shared" si="19"/>
        <v/>
      </c>
    </row>
    <row r="685" spans="1:11" x14ac:dyDescent="0.3">
      <c r="K685" s="22" t="str">
        <f t="shared" si="19"/>
        <v/>
      </c>
    </row>
    <row r="686" spans="1:11" x14ac:dyDescent="0.3">
      <c r="K686" s="22" t="str">
        <f t="shared" si="19"/>
        <v/>
      </c>
    </row>
    <row r="687" spans="1:11" x14ac:dyDescent="0.3">
      <c r="K687" s="22" t="str">
        <f t="shared" si="19"/>
        <v/>
      </c>
    </row>
    <row r="688" spans="1:11" x14ac:dyDescent="0.3">
      <c r="K688" s="22" t="str">
        <f t="shared" si="19"/>
        <v/>
      </c>
    </row>
    <row r="689" spans="1:11" x14ac:dyDescent="0.3">
      <c r="K689" s="22" t="str">
        <f t="shared" si="19"/>
        <v/>
      </c>
    </row>
    <row r="690" spans="1:11" s="390" customFormat="1" x14ac:dyDescent="0.3">
      <c r="A690" s="391"/>
      <c r="J690" s="12"/>
      <c r="K690" s="22" t="str">
        <f t="shared" si="19"/>
        <v/>
      </c>
    </row>
    <row r="691" spans="1:11" x14ac:dyDescent="0.3">
      <c r="A691" s="376">
        <v>2023</v>
      </c>
      <c r="B691" s="377" t="s">
        <v>17</v>
      </c>
      <c r="C691" s="378" t="s">
        <v>120</v>
      </c>
      <c r="D691" s="379" t="s">
        <v>109</v>
      </c>
      <c r="E691" s="67"/>
      <c r="G691" s="14" t="s">
        <v>109</v>
      </c>
      <c r="H691" s="14" t="s">
        <v>53</v>
      </c>
      <c r="I691" s="31" t="s">
        <v>23</v>
      </c>
      <c r="J691" s="12">
        <v>75</v>
      </c>
      <c r="K691" s="22" t="str">
        <f t="shared" si="19"/>
        <v>[{order:"75",result:"Bayern 2-2 Leverkusen",playerday:"Harry Kane",year:"2023", category:"Other",prow:["Bayern","DF","DL"], pcolumn: ["Leverkusen","ENG","Tottenham"],ylink:"https://www.youtube.com/watch?v=vAvv8BUCqG4"}],</v>
      </c>
    </row>
    <row r="692" spans="1:11" x14ac:dyDescent="0.3">
      <c r="A692" s="311"/>
      <c r="B692" s="43" t="str">
        <f>_xlfn.CONCAT(B691," ",C691," ",D691,)</f>
        <v>Bayern 2-2 Leverkusen</v>
      </c>
      <c r="C692" s="44"/>
      <c r="D692" s="45"/>
      <c r="E692" s="67"/>
      <c r="F692" s="16" t="s">
        <v>17</v>
      </c>
      <c r="G692" s="116"/>
      <c r="H692" s="116"/>
      <c r="I692" s="116"/>
      <c r="K692" s="22" t="str">
        <f t="shared" si="19"/>
        <v/>
      </c>
    </row>
    <row r="693" spans="1:11" x14ac:dyDescent="0.3">
      <c r="A693" s="311"/>
      <c r="B693" s="43" t="s">
        <v>237</v>
      </c>
      <c r="C693" s="44"/>
      <c r="D693" s="45"/>
      <c r="E693" s="67"/>
      <c r="F693" s="16" t="s">
        <v>52</v>
      </c>
      <c r="G693" s="116"/>
      <c r="H693" s="116"/>
      <c r="I693" s="116"/>
      <c r="K693" s="22" t="str">
        <f t="shared" si="19"/>
        <v/>
      </c>
    </row>
    <row r="694" spans="1:11" x14ac:dyDescent="0.3">
      <c r="A694" s="312"/>
      <c r="B694" s="46" t="s">
        <v>1152</v>
      </c>
      <c r="C694" s="47"/>
      <c r="D694" s="48"/>
      <c r="E694" s="67"/>
      <c r="F694" s="16" t="s">
        <v>47</v>
      </c>
      <c r="G694" s="116"/>
      <c r="H694" s="116"/>
      <c r="I694" s="116"/>
      <c r="K694" s="22" t="str">
        <f t="shared" si="19"/>
        <v/>
      </c>
    </row>
    <row r="695" spans="1:11" x14ac:dyDescent="0.3">
      <c r="K695" s="22" t="str">
        <f t="shared" si="19"/>
        <v/>
      </c>
    </row>
    <row r="696" spans="1:11" x14ac:dyDescent="0.3">
      <c r="K696" s="22" t="str">
        <f t="shared" si="19"/>
        <v/>
      </c>
    </row>
    <row r="697" spans="1:11" x14ac:dyDescent="0.3">
      <c r="A697" s="376">
        <v>2023</v>
      </c>
      <c r="B697" s="377" t="s">
        <v>55</v>
      </c>
      <c r="C697" s="378" t="s">
        <v>118</v>
      </c>
      <c r="D697" s="379" t="s">
        <v>789</v>
      </c>
      <c r="E697" s="67"/>
      <c r="G697" s="14" t="s">
        <v>55</v>
      </c>
      <c r="H697" s="14" t="s">
        <v>36</v>
      </c>
      <c r="I697" s="31" t="s">
        <v>297</v>
      </c>
      <c r="J697" s="12">
        <v>600</v>
      </c>
      <c r="K697" s="22" t="str">
        <f t="shared" si="19"/>
        <v>[{order:"600",result:"Monaco 2-1 Metz",playerday:"",year:"2023", category:"Other",prow:["CC","DL","DF"], pcolumn: ["Monaco","FRA","SEN"],ylink:"https://www.youtube.com/watch?v=Zi4swqfA09M"}],</v>
      </c>
    </row>
    <row r="698" spans="1:11" x14ac:dyDescent="0.3">
      <c r="A698" s="311"/>
      <c r="B698" s="43" t="str">
        <f>_xlfn.CONCAT(B697," ",C697," ",D697,)</f>
        <v>Monaco 2-1 Metz</v>
      </c>
      <c r="C698" s="44"/>
      <c r="D698" s="45"/>
      <c r="E698" s="67"/>
      <c r="F698" s="16" t="s">
        <v>33</v>
      </c>
      <c r="G698" s="116"/>
      <c r="H698" s="116"/>
      <c r="I698" s="116"/>
      <c r="K698" s="22" t="str">
        <f t="shared" si="19"/>
        <v/>
      </c>
    </row>
    <row r="699" spans="1:11" x14ac:dyDescent="0.3">
      <c r="A699" s="311"/>
      <c r="B699" s="43" t="s">
        <v>832</v>
      </c>
      <c r="C699" s="44"/>
      <c r="D699" s="45"/>
      <c r="E699" s="67"/>
      <c r="F699" s="16" t="s">
        <v>47</v>
      </c>
      <c r="G699" s="116"/>
      <c r="H699" s="116"/>
      <c r="I699" s="116"/>
      <c r="K699" s="22" t="str">
        <f t="shared" si="19"/>
        <v/>
      </c>
    </row>
    <row r="700" spans="1:11" x14ac:dyDescent="0.3">
      <c r="A700" s="312"/>
      <c r="B700" s="46"/>
      <c r="C700" s="47"/>
      <c r="D700" s="48"/>
      <c r="E700" s="67"/>
      <c r="F700" s="16" t="s">
        <v>52</v>
      </c>
      <c r="G700" s="116"/>
      <c r="H700" s="116"/>
      <c r="I700" s="116"/>
      <c r="K700" s="22" t="str">
        <f t="shared" si="19"/>
        <v/>
      </c>
    </row>
    <row r="701" spans="1:11" x14ac:dyDescent="0.3">
      <c r="K701" s="22" t="str">
        <f t="shared" si="19"/>
        <v/>
      </c>
    </row>
    <row r="702" spans="1:11" x14ac:dyDescent="0.3">
      <c r="K702" s="22" t="str">
        <f t="shared" si="19"/>
        <v/>
      </c>
    </row>
    <row r="703" spans="1:11" x14ac:dyDescent="0.3">
      <c r="A703" s="376">
        <v>2023</v>
      </c>
      <c r="B703" s="377" t="s">
        <v>26</v>
      </c>
      <c r="C703" s="378" t="s">
        <v>142</v>
      </c>
      <c r="D703" s="379" t="s">
        <v>29</v>
      </c>
      <c r="E703" s="67"/>
      <c r="G703" s="14" t="s">
        <v>112</v>
      </c>
      <c r="H703" s="14" t="s">
        <v>29</v>
      </c>
      <c r="I703" s="31" t="s">
        <v>380</v>
      </c>
      <c r="J703" s="12">
        <v>333</v>
      </c>
      <c r="K703" s="22" t="str">
        <f t="shared" si="19"/>
        <v>[{order:"333",result:"PSG 4-0 Marseille",playerday:"Achraf Hakimi",year:"2023", category:"Other",prow:["DF","Played WC 2022","ChampionsWin"], pcolumn: ["ParisSG","Marseille","MAR"],ylink:"https://www.youtube.com/watch?v=5347sqzv96s"}],</v>
      </c>
    </row>
    <row r="704" spans="1:11" x14ac:dyDescent="0.3">
      <c r="A704" s="311"/>
      <c r="B704" s="43" t="str">
        <f>_xlfn.CONCAT(B703," ",C703," ",D703,)</f>
        <v>PSG 4-0 Marseille</v>
      </c>
      <c r="C704" s="44"/>
      <c r="D704" s="45"/>
      <c r="E704" s="67"/>
      <c r="F704" s="16" t="s">
        <v>52</v>
      </c>
      <c r="G704" s="116"/>
      <c r="H704" s="116"/>
      <c r="I704" s="116"/>
      <c r="K704" s="22" t="str">
        <f t="shared" si="19"/>
        <v/>
      </c>
    </row>
    <row r="705" spans="1:11" x14ac:dyDescent="0.3">
      <c r="A705" s="311"/>
      <c r="B705" s="43" t="s">
        <v>1314</v>
      </c>
      <c r="C705" s="44"/>
      <c r="D705" s="45"/>
      <c r="E705" s="67"/>
      <c r="F705" s="16" t="s">
        <v>41</v>
      </c>
      <c r="G705" s="116"/>
      <c r="H705" s="116"/>
      <c r="I705" s="116"/>
      <c r="K705" s="22" t="str">
        <f t="shared" si="19"/>
        <v/>
      </c>
    </row>
    <row r="706" spans="1:11" x14ac:dyDescent="0.3">
      <c r="A706" s="312"/>
      <c r="B706" s="46" t="s">
        <v>1034</v>
      </c>
      <c r="C706" s="47"/>
      <c r="D706" s="48"/>
      <c r="E706" s="67"/>
      <c r="F706" s="16" t="s">
        <v>34</v>
      </c>
      <c r="G706" s="116"/>
      <c r="H706" s="116"/>
      <c r="I706" s="116"/>
      <c r="K706" s="22" t="str">
        <f t="shared" si="19"/>
        <v/>
      </c>
    </row>
    <row r="707" spans="1:11" x14ac:dyDescent="0.3">
      <c r="K707" s="22" t="str">
        <f t="shared" si="19"/>
        <v/>
      </c>
    </row>
    <row r="708" spans="1:11" x14ac:dyDescent="0.3">
      <c r="K708" s="22" t="str">
        <f t="shared" si="19"/>
        <v/>
      </c>
    </row>
    <row r="709" spans="1:11" x14ac:dyDescent="0.3">
      <c r="A709" s="376">
        <v>2023</v>
      </c>
      <c r="B709" s="377" t="s">
        <v>636</v>
      </c>
      <c r="C709" s="378" t="s">
        <v>118</v>
      </c>
      <c r="D709" s="379" t="s">
        <v>9</v>
      </c>
      <c r="E709" s="67"/>
      <c r="G709" s="14" t="s">
        <v>232</v>
      </c>
      <c r="H709" s="14" t="s">
        <v>53</v>
      </c>
      <c r="I709" s="31" t="s">
        <v>9</v>
      </c>
      <c r="J709" s="12">
        <v>560</v>
      </c>
      <c r="K709" s="22" t="str">
        <f t="shared" si="19"/>
        <v>[{order:"560",result:"Brighton 2-1 Liverpool",playerday:"",year:"2023", category:"Other",prow:["CC","DF","Played WC 2022"], pcolumn: ["JPN","ENG","Liverpool"],ylink:"https://www.youtube.com/watch?v=pLMTZtEg8iE"}],</v>
      </c>
    </row>
    <row r="710" spans="1:11" x14ac:dyDescent="0.3">
      <c r="A710" s="311"/>
      <c r="B710" s="43" t="str">
        <f>_xlfn.CONCAT(B709," ",C709," ",D709,)</f>
        <v>Brighton 2-1 Liverpool</v>
      </c>
      <c r="C710" s="44"/>
      <c r="D710" s="45"/>
      <c r="E710" s="67"/>
      <c r="F710" s="16" t="s">
        <v>33</v>
      </c>
      <c r="G710" s="116"/>
      <c r="H710" s="116"/>
      <c r="I710" s="116"/>
      <c r="K710" s="22" t="str">
        <f t="shared" si="19"/>
        <v/>
      </c>
    </row>
    <row r="711" spans="1:11" x14ac:dyDescent="0.3">
      <c r="A711" s="311"/>
      <c r="B711" s="43" t="s">
        <v>637</v>
      </c>
      <c r="C711" s="44"/>
      <c r="D711" s="45"/>
      <c r="E711" s="67"/>
      <c r="F711" s="16" t="s">
        <v>52</v>
      </c>
      <c r="G711" s="116"/>
      <c r="H711" s="116"/>
      <c r="I711" s="116"/>
      <c r="K711" s="22" t="str">
        <f t="shared" si="19"/>
        <v/>
      </c>
    </row>
    <row r="712" spans="1:11" x14ac:dyDescent="0.3">
      <c r="A712" s="312"/>
      <c r="B712" s="46"/>
      <c r="C712" s="47"/>
      <c r="D712" s="48"/>
      <c r="E712" s="67"/>
      <c r="F712" s="16" t="s">
        <v>41</v>
      </c>
      <c r="G712" s="116"/>
      <c r="H712" s="116"/>
      <c r="I712" s="116"/>
      <c r="K712" s="22" t="str">
        <f t="shared" si="19"/>
        <v/>
      </c>
    </row>
    <row r="713" spans="1:11" x14ac:dyDescent="0.3">
      <c r="K713" s="22" t="str">
        <f t="shared" si="19"/>
        <v/>
      </c>
    </row>
    <row r="714" spans="1:11" x14ac:dyDescent="0.3">
      <c r="K714" s="22" t="str">
        <f t="shared" si="19"/>
        <v/>
      </c>
    </row>
    <row r="715" spans="1:11" x14ac:dyDescent="0.3">
      <c r="A715" s="376">
        <v>2023</v>
      </c>
      <c r="B715" s="377" t="s">
        <v>26</v>
      </c>
      <c r="C715" s="378" t="s">
        <v>115</v>
      </c>
      <c r="D715" s="379" t="s">
        <v>427</v>
      </c>
      <c r="E715" s="67"/>
      <c r="G715" s="14" t="s">
        <v>42</v>
      </c>
      <c r="H715" s="14" t="s">
        <v>883</v>
      </c>
      <c r="I715" s="31" t="s">
        <v>7</v>
      </c>
      <c r="J715" s="12">
        <v>439</v>
      </c>
      <c r="K715" s="22" t="str">
        <f t="shared" si="19"/>
        <v>[{order:"439",result:"PSG 4-3 Lille",playerday:"Lionel Messi",year:"2023", category:"Other",prow:["ParisSG","namehas_L","namehas_M"], pcolumn: ["ARG","MLSPla","Barcelona"],ylink:"https://www.youtube.com/watch?v=7r4TYYriULI"}],</v>
      </c>
    </row>
    <row r="716" spans="1:11" x14ac:dyDescent="0.3">
      <c r="A716" s="311"/>
      <c r="B716" s="43" t="str">
        <f>_xlfn.CONCAT(B715," ",C715," ",D715,)</f>
        <v>PSG 4-3 Lille</v>
      </c>
      <c r="C716" s="44"/>
      <c r="D716" s="45"/>
      <c r="E716" s="67"/>
      <c r="F716" s="16" t="s">
        <v>112</v>
      </c>
      <c r="G716" s="116"/>
      <c r="H716" s="116"/>
      <c r="I716" s="116"/>
      <c r="K716" s="22" t="str">
        <f t="shared" si="19"/>
        <v/>
      </c>
    </row>
    <row r="717" spans="1:11" x14ac:dyDescent="0.3">
      <c r="A717" s="311"/>
      <c r="B717" s="43" t="s">
        <v>428</v>
      </c>
      <c r="C717" s="44"/>
      <c r="D717" s="45"/>
      <c r="E717" s="67"/>
      <c r="F717" s="16" t="s">
        <v>1429</v>
      </c>
      <c r="G717" s="116"/>
      <c r="H717" s="116"/>
      <c r="I717" s="116"/>
      <c r="K717" s="22" t="str">
        <f t="shared" si="19"/>
        <v/>
      </c>
    </row>
    <row r="718" spans="1:11" x14ac:dyDescent="0.3">
      <c r="A718" s="312"/>
      <c r="B718" s="46" t="s">
        <v>918</v>
      </c>
      <c r="C718" s="47"/>
      <c r="D718" s="48"/>
      <c r="E718" s="67"/>
      <c r="F718" s="16" t="s">
        <v>1360</v>
      </c>
      <c r="G718" s="116"/>
      <c r="H718" s="116"/>
      <c r="I718" s="116"/>
      <c r="K718" s="22" t="str">
        <f t="shared" si="19"/>
        <v/>
      </c>
    </row>
    <row r="719" spans="1:11" x14ac:dyDescent="0.3">
      <c r="K719" s="22" t="str">
        <f>IF(A719&gt;0,"[{"&amp;"order:"&amp;CHAR(34)&amp;J719&amp;CHAR(34)&amp;",result:"&amp;CHAR(34)&amp;B720&amp;CHAR(34)&amp;",playerday:"&amp;CHAR(34)&amp;B734&amp;CHAR(34)&amp;",year:"&amp;CHAR(34)&amp;A719&amp;CHAR(34)&amp;", category:" &amp; CHAR(34) &amp;$A$1&amp;CHAR(34)&amp;",prow:["&amp;CHAR(34)&amp;F720&amp;CHAR(34)&amp;","&amp;CHAR(34)&amp;F721&amp;CHAR(34)&amp;","&amp;CHAR(34)&amp;F734&amp;CHAR(34)&amp;"], pcolumn: ["&amp;CHAR(34)&amp;G719&amp;CHAR(34)&amp;","&amp;CHAR(34)&amp;H719&amp;CHAR(34)&amp;","&amp;CHAR(34)&amp;I719&amp;CHAR(34)&amp;"]"&amp;",ylink:"&amp;CHAR(34)&amp;B721&amp;CHAR(34)&amp;"}"&amp;"],","")</f>
        <v/>
      </c>
    </row>
    <row r="720" spans="1:11" x14ac:dyDescent="0.3">
      <c r="K720" s="22" t="str">
        <f>IF(A720&gt;0,"[{"&amp;"order:"&amp;CHAR(34)&amp;J720&amp;CHAR(34)&amp;",result:"&amp;CHAR(34)&amp;B721&amp;CHAR(34)&amp;",playerday:"&amp;CHAR(34)&amp;B735&amp;CHAR(34)&amp;",year:"&amp;CHAR(34)&amp;A720&amp;CHAR(34)&amp;", category:" &amp; CHAR(34) &amp;$A$1&amp;CHAR(34)&amp;",prow:["&amp;CHAR(34)&amp;F721&amp;CHAR(34)&amp;","&amp;CHAR(34)&amp;F734&amp;CHAR(34)&amp;","&amp;CHAR(34)&amp;F735&amp;CHAR(34)&amp;"], pcolumn: ["&amp;CHAR(34)&amp;G720&amp;CHAR(34)&amp;","&amp;CHAR(34)&amp;H720&amp;CHAR(34)&amp;","&amp;CHAR(34)&amp;I720&amp;CHAR(34)&amp;"]"&amp;",ylink:"&amp;CHAR(34)&amp;B734&amp;CHAR(34)&amp;"}"&amp;"],","")</f>
        <v/>
      </c>
    </row>
    <row r="721" spans="1:11" x14ac:dyDescent="0.3">
      <c r="A721" s="376">
        <v>2023</v>
      </c>
      <c r="B721" s="377" t="s">
        <v>1525</v>
      </c>
      <c r="C721" s="378" t="s">
        <v>118</v>
      </c>
      <c r="D721" s="379" t="s">
        <v>17</v>
      </c>
      <c r="E721" s="67"/>
      <c r="G721" s="14" t="s">
        <v>17</v>
      </c>
      <c r="H721" s="14" t="s">
        <v>1436</v>
      </c>
      <c r="I721" s="31" t="s">
        <v>1443</v>
      </c>
      <c r="J721" s="12">
        <v>478</v>
      </c>
      <c r="K721" s="22" t="str">
        <f t="shared" ref="K721:K724" si="20">IF(A721&gt;0,"[{"&amp;"order:"&amp;CHAR(34)&amp;J721&amp;CHAR(34)&amp;",result:"&amp;CHAR(34)&amp;B722&amp;CHAR(34)&amp;",playerday:"&amp;CHAR(34)&amp;B724&amp;CHAR(34)&amp;",year:"&amp;CHAR(34)&amp;A721&amp;CHAR(34)&amp;", category:" &amp; CHAR(34) &amp;$A$1&amp;CHAR(34)&amp;",prow:["&amp;CHAR(34)&amp;F722&amp;CHAR(34)&amp;","&amp;CHAR(34)&amp;F723&amp;CHAR(34)&amp;","&amp;CHAR(34)&amp;F724&amp;CHAR(34)&amp;"], pcolumn: ["&amp;CHAR(34)&amp;G721&amp;CHAR(34)&amp;","&amp;CHAR(34)&amp;H721&amp;CHAR(34)&amp;","&amp;CHAR(34)&amp;I721&amp;CHAR(34)&amp;"]"&amp;",ylink:"&amp;CHAR(34)&amp;B723&amp;CHAR(34)&amp;"}"&amp;"],","")</f>
        <v>[{order:"478",result:"Gladbach 2-1 Bayern",playerday:"Yann Sommer",year:"2023", category:"Other",prow:["PO","SUI","Inter"], pcolumn: ["Bayern","namehas_S","ge2024"],ylink:"https://www.youtube.com/watch?v=ofs3YkOC2sQ"}],</v>
      </c>
    </row>
    <row r="722" spans="1:11" x14ac:dyDescent="0.3">
      <c r="A722" s="311"/>
      <c r="B722" s="43" t="str">
        <f>_xlfn.CONCAT(B721," ",C721," ",D721,)</f>
        <v>Gladbach 2-1 Bayern</v>
      </c>
      <c r="C722" s="44"/>
      <c r="D722" s="45"/>
      <c r="E722" s="67"/>
      <c r="F722" s="16" t="s">
        <v>38</v>
      </c>
      <c r="G722" s="116"/>
      <c r="H722" s="116"/>
      <c r="I722" s="116"/>
      <c r="K722" s="22" t="str">
        <f t="shared" si="20"/>
        <v/>
      </c>
    </row>
    <row r="723" spans="1:11" x14ac:dyDescent="0.3">
      <c r="A723" s="311"/>
      <c r="B723" s="43" t="s">
        <v>1527</v>
      </c>
      <c r="C723" s="44"/>
      <c r="D723" s="45"/>
      <c r="E723" s="67"/>
      <c r="F723" s="16" t="s">
        <v>160</v>
      </c>
      <c r="G723" s="116"/>
      <c r="H723" s="116"/>
      <c r="I723" s="116"/>
      <c r="K723" s="22" t="str">
        <f t="shared" si="20"/>
        <v/>
      </c>
    </row>
    <row r="724" spans="1:11" x14ac:dyDescent="0.3">
      <c r="A724" s="312"/>
      <c r="B724" s="46" t="s">
        <v>1526</v>
      </c>
      <c r="C724" s="47"/>
      <c r="D724" s="48"/>
      <c r="E724" s="67"/>
      <c r="F724" s="16" t="s">
        <v>44</v>
      </c>
      <c r="G724" s="116"/>
      <c r="H724" s="116"/>
      <c r="I724" s="116"/>
      <c r="K724" s="22" t="str">
        <f t="shared" si="20"/>
        <v/>
      </c>
    </row>
    <row r="725" spans="1:11" x14ac:dyDescent="0.3">
      <c r="K725" s="22" t="str">
        <f>IF(A725&gt;0,"[{"&amp;"order:"&amp;CHAR(34)&amp;J725&amp;CHAR(34)&amp;",result:"&amp;CHAR(34)&amp;B726&amp;CHAR(34)&amp;",playerday:"&amp;CHAR(34)&amp;B740&amp;CHAR(34)&amp;",year:"&amp;CHAR(34)&amp;A725&amp;CHAR(34)&amp;", category:" &amp; CHAR(34) &amp;$A$1&amp;CHAR(34)&amp;",prow:["&amp;CHAR(34)&amp;F726&amp;CHAR(34)&amp;","&amp;CHAR(34)&amp;F727&amp;CHAR(34)&amp;","&amp;CHAR(34)&amp;F740&amp;CHAR(34)&amp;"], pcolumn: ["&amp;CHAR(34)&amp;G725&amp;CHAR(34)&amp;","&amp;CHAR(34)&amp;H725&amp;CHAR(34)&amp;","&amp;CHAR(34)&amp;I725&amp;CHAR(34)&amp;"]"&amp;",ylink:"&amp;CHAR(34)&amp;B727&amp;CHAR(34)&amp;"}"&amp;"],","")</f>
        <v/>
      </c>
    </row>
    <row r="726" spans="1:11" x14ac:dyDescent="0.3">
      <c r="K726" s="22" t="str">
        <f>IF(A726&gt;0,"[{"&amp;"order:"&amp;CHAR(34)&amp;J726&amp;CHAR(34)&amp;",result:"&amp;CHAR(34)&amp;B727&amp;CHAR(34)&amp;",playerday:"&amp;CHAR(34)&amp;B741&amp;CHAR(34)&amp;",year:"&amp;CHAR(34)&amp;A726&amp;CHAR(34)&amp;", category:" &amp; CHAR(34) &amp;$A$1&amp;CHAR(34)&amp;",prow:["&amp;CHAR(34)&amp;F727&amp;CHAR(34)&amp;","&amp;CHAR(34)&amp;F740&amp;CHAR(34)&amp;","&amp;CHAR(34)&amp;F741&amp;CHAR(34)&amp;"], pcolumn: ["&amp;CHAR(34)&amp;G726&amp;CHAR(34)&amp;","&amp;CHAR(34)&amp;H726&amp;CHAR(34)&amp;","&amp;CHAR(34)&amp;I726&amp;CHAR(34)&amp;"]"&amp;",ylink:"&amp;CHAR(34)&amp;B740&amp;CHAR(34)&amp;"}"&amp;"],","")</f>
        <v/>
      </c>
    </row>
    <row r="727" spans="1:11" x14ac:dyDescent="0.3">
      <c r="K727" s="22"/>
    </row>
    <row r="728" spans="1:11" x14ac:dyDescent="0.3">
      <c r="K728" s="22"/>
    </row>
    <row r="729" spans="1:11" x14ac:dyDescent="0.3">
      <c r="K729" s="22"/>
    </row>
    <row r="730" spans="1:11" x14ac:dyDescent="0.3">
      <c r="K730" s="22"/>
    </row>
    <row r="731" spans="1:11" x14ac:dyDescent="0.3">
      <c r="K731" s="22"/>
    </row>
    <row r="732" spans="1:11" x14ac:dyDescent="0.3">
      <c r="K732" s="22"/>
    </row>
    <row r="733" spans="1:11" x14ac:dyDescent="0.3">
      <c r="K733" s="22"/>
    </row>
    <row r="734" spans="1:11" x14ac:dyDescent="0.3">
      <c r="K734" s="22" t="str">
        <f t="shared" si="19"/>
        <v/>
      </c>
    </row>
    <row r="735" spans="1:11" x14ac:dyDescent="0.3">
      <c r="K735" s="22" t="str">
        <f t="shared" si="19"/>
        <v/>
      </c>
    </row>
    <row r="736" spans="1:11" x14ac:dyDescent="0.3">
      <c r="A736" s="296">
        <v>2024</v>
      </c>
      <c r="B736" s="297" t="s">
        <v>94</v>
      </c>
      <c r="C736" s="298" t="s">
        <v>141</v>
      </c>
      <c r="D736" s="299" t="s">
        <v>563</v>
      </c>
      <c r="E736" s="67"/>
      <c r="G736" s="31" t="s">
        <v>42</v>
      </c>
      <c r="H736" s="31" t="s">
        <v>1179</v>
      </c>
      <c r="I736" s="31" t="s">
        <v>59</v>
      </c>
      <c r="J736" s="12">
        <v>218</v>
      </c>
      <c r="K736" s="22" t="str">
        <f t="shared" si="19"/>
        <v>[{order:"218",result:"Argentina 2-0 Canada",playerday:"Julián Álvarez",year:"2024", category:"Other",prow:["Played WC 2022","WC01","Atletico"], pcolumn: ["ARG","startJ","Man City"],ylink:"https://www.youtube.com/watch?v=WbaYUxzsabM"}],</v>
      </c>
    </row>
    <row r="737" spans="1:11" x14ac:dyDescent="0.3">
      <c r="A737" s="300"/>
      <c r="B737" s="301" t="str">
        <f>_xlfn.CONCAT(B736," ",C736," ",D736)</f>
        <v>Argentina 2-0 Canada</v>
      </c>
      <c r="C737" s="302"/>
      <c r="D737" s="303"/>
      <c r="E737" s="67"/>
      <c r="F737" s="16" t="s">
        <v>41</v>
      </c>
      <c r="G737" s="275"/>
      <c r="H737" s="275"/>
      <c r="I737" s="275"/>
      <c r="K737" s="22" t="str">
        <f t="shared" si="19"/>
        <v/>
      </c>
    </row>
    <row r="738" spans="1:11" x14ac:dyDescent="0.3">
      <c r="A738" s="300"/>
      <c r="B738" s="301" t="s">
        <v>866</v>
      </c>
      <c r="C738" s="302"/>
      <c r="D738" s="303"/>
      <c r="E738" s="67"/>
      <c r="F738" s="16" t="s">
        <v>31</v>
      </c>
      <c r="G738" s="275"/>
      <c r="H738" s="275"/>
      <c r="I738" s="275"/>
      <c r="K738" s="22" t="str">
        <f t="shared" si="19"/>
        <v/>
      </c>
    </row>
    <row r="739" spans="1:11" x14ac:dyDescent="0.3">
      <c r="A739" s="304"/>
      <c r="B739" s="305" t="s">
        <v>1236</v>
      </c>
      <c r="C739" s="306"/>
      <c r="D739" s="307"/>
      <c r="E739" s="67"/>
      <c r="F739" s="57" t="s">
        <v>68</v>
      </c>
      <c r="G739" s="275"/>
      <c r="H739" s="275"/>
      <c r="I739" s="275"/>
      <c r="K739" s="22" t="str">
        <f t="shared" si="19"/>
        <v/>
      </c>
    </row>
    <row r="740" spans="1:11" x14ac:dyDescent="0.3">
      <c r="B740" s="32"/>
      <c r="C740" s="33"/>
      <c r="D740" s="32"/>
      <c r="G740" s="11"/>
      <c r="H740" s="11"/>
      <c r="I740" s="11"/>
      <c r="K740" s="22" t="str">
        <f t="shared" si="19"/>
        <v/>
      </c>
    </row>
    <row r="741" spans="1:11" x14ac:dyDescent="0.3">
      <c r="B741" s="32"/>
      <c r="C741" s="33"/>
      <c r="D741" s="32"/>
      <c r="G741" s="11"/>
      <c r="H741" s="11"/>
      <c r="I741" s="11"/>
      <c r="K741" s="22" t="str">
        <f t="shared" si="19"/>
        <v/>
      </c>
    </row>
    <row r="742" spans="1:11" x14ac:dyDescent="0.3">
      <c r="A742" s="296">
        <v>2024</v>
      </c>
      <c r="B742" s="297" t="s">
        <v>10</v>
      </c>
      <c r="C742" s="298" t="s">
        <v>80</v>
      </c>
      <c r="D742" s="299" t="s">
        <v>2</v>
      </c>
      <c r="E742" s="67"/>
      <c r="G742" s="31" t="s">
        <v>39</v>
      </c>
      <c r="H742" s="31" t="s">
        <v>35</v>
      </c>
      <c r="I742" s="31" t="s">
        <v>91</v>
      </c>
      <c r="J742" s="12">
        <v>219</v>
      </c>
      <c r="K742" s="22" t="str">
        <f t="shared" si="19"/>
        <v>[{order:"219",result:"Uruguay 0-0 Brazil",playerday:"Sergio Rochet",year:"2024", category:"Other",prow:["PO","DL","Played WC 2018"], pcolumn: ["URU","BRA","COL"],ylink:"https://www.youtube.com/watch?v=I-M2e5yWQ3w"}],</v>
      </c>
    </row>
    <row r="743" spans="1:11" x14ac:dyDescent="0.3">
      <c r="A743" s="300"/>
      <c r="B743" s="301" t="str">
        <f>_xlfn.CONCAT(B742," ",C742," ",D742)</f>
        <v>Uruguay 0-0 Brazil</v>
      </c>
      <c r="C743" s="302"/>
      <c r="D743" s="303"/>
      <c r="E743" s="67"/>
      <c r="F743" s="16" t="s">
        <v>38</v>
      </c>
      <c r="G743" s="275"/>
      <c r="H743" s="275"/>
      <c r="I743" s="275"/>
      <c r="K743" s="22" t="str">
        <f t="shared" si="19"/>
        <v/>
      </c>
    </row>
    <row r="744" spans="1:11" x14ac:dyDescent="0.3">
      <c r="A744" s="300"/>
      <c r="B744" s="301" t="s">
        <v>873</v>
      </c>
      <c r="C744" s="302"/>
      <c r="D744" s="303"/>
      <c r="E744" s="67"/>
      <c r="F744" s="16" t="s">
        <v>47</v>
      </c>
      <c r="G744" s="275"/>
      <c r="H744" s="275"/>
      <c r="I744" s="275"/>
      <c r="K744" s="22" t="str">
        <f t="shared" si="19"/>
        <v/>
      </c>
    </row>
    <row r="745" spans="1:11" x14ac:dyDescent="0.3">
      <c r="A745" s="304"/>
      <c r="B745" s="305" t="s">
        <v>1237</v>
      </c>
      <c r="C745" s="306"/>
      <c r="D745" s="307"/>
      <c r="E745" s="67"/>
      <c r="F745" s="57" t="s">
        <v>89</v>
      </c>
      <c r="G745" s="275"/>
      <c r="H745" s="275"/>
      <c r="I745" s="275"/>
      <c r="K745" s="22" t="str">
        <f t="shared" si="19"/>
        <v/>
      </c>
    </row>
    <row r="746" spans="1:11" x14ac:dyDescent="0.3">
      <c r="B746" s="32"/>
      <c r="C746" s="33"/>
      <c r="D746" s="32"/>
      <c r="G746" s="11"/>
      <c r="H746" s="11"/>
      <c r="I746" s="11"/>
      <c r="K746" s="22" t="str">
        <f t="shared" si="19"/>
        <v/>
      </c>
    </row>
    <row r="747" spans="1:11" x14ac:dyDescent="0.3">
      <c r="B747" s="32"/>
      <c r="C747" s="33"/>
      <c r="D747" s="32"/>
      <c r="G747" s="11"/>
      <c r="H747" s="11"/>
      <c r="I747" s="11"/>
      <c r="K747" s="22" t="str">
        <f t="shared" si="19"/>
        <v/>
      </c>
    </row>
    <row r="748" spans="1:11" x14ac:dyDescent="0.3">
      <c r="A748" s="296">
        <v>2024</v>
      </c>
      <c r="B748" s="297" t="s">
        <v>94</v>
      </c>
      <c r="C748" s="298" t="s">
        <v>83</v>
      </c>
      <c r="D748" s="299" t="s">
        <v>6</v>
      </c>
      <c r="E748" s="67"/>
      <c r="G748" s="31" t="s">
        <v>42</v>
      </c>
      <c r="H748" s="31" t="s">
        <v>91</v>
      </c>
      <c r="I748" s="31" t="s">
        <v>41</v>
      </c>
      <c r="J748" s="12">
        <v>222</v>
      </c>
      <c r="K748" s="22" t="str">
        <f t="shared" si="19"/>
        <v>[{order:"222",result:"Argentina 1-0 Colombia",playerday:"Lautaro Martínez",year:"2024", category:"Other",prow:["Inter","Atletico","startL"], pcolumn: ["ARG","COL","Played WC 2022"],ylink:"https://www.youtube.com/watch?v=aa6qyQDBCqY"}],</v>
      </c>
    </row>
    <row r="749" spans="1:11" x14ac:dyDescent="0.3">
      <c r="A749" s="300"/>
      <c r="B749" s="301" t="str">
        <f>_xlfn.CONCAT(B748," ",C748," ",D748)</f>
        <v>Argentina 1-0 Colombia</v>
      </c>
      <c r="C749" s="302"/>
      <c r="D749" s="303"/>
      <c r="E749" s="67"/>
      <c r="F749" s="16" t="s">
        <v>44</v>
      </c>
      <c r="G749" s="275"/>
      <c r="H749" s="275"/>
      <c r="I749" s="275"/>
      <c r="K749" s="22" t="str">
        <f t="shared" si="19"/>
        <v/>
      </c>
    </row>
    <row r="750" spans="1:11" x14ac:dyDescent="0.3">
      <c r="A750" s="300"/>
      <c r="B750" s="301" t="s">
        <v>1235</v>
      </c>
      <c r="C750" s="302"/>
      <c r="D750" s="303"/>
      <c r="E750" s="67"/>
      <c r="F750" s="16" t="s">
        <v>68</v>
      </c>
      <c r="G750" s="275"/>
      <c r="H750" s="275"/>
      <c r="I750" s="275"/>
      <c r="K750" s="22" t="str">
        <f t="shared" si="19"/>
        <v/>
      </c>
    </row>
    <row r="751" spans="1:11" x14ac:dyDescent="0.3">
      <c r="A751" s="304"/>
      <c r="B751" s="305" t="s">
        <v>1234</v>
      </c>
      <c r="C751" s="306"/>
      <c r="D751" s="307"/>
      <c r="E751" s="67"/>
      <c r="F751" s="57" t="s">
        <v>1200</v>
      </c>
      <c r="G751" s="275"/>
      <c r="H751" s="275"/>
      <c r="I751" s="275"/>
      <c r="K751" s="22" t="str">
        <f t="shared" si="19"/>
        <v/>
      </c>
    </row>
    <row r="752" spans="1:11" x14ac:dyDescent="0.3">
      <c r="B752" s="32"/>
      <c r="C752" s="33"/>
      <c r="D752" s="32"/>
      <c r="G752" s="11"/>
      <c r="H752" s="11"/>
      <c r="I752" s="11"/>
      <c r="K752" s="22" t="str">
        <f t="shared" si="19"/>
        <v/>
      </c>
    </row>
    <row r="753" spans="1:11" x14ac:dyDescent="0.3">
      <c r="B753" s="32"/>
      <c r="C753" s="33"/>
      <c r="D753" s="32"/>
      <c r="G753" s="11"/>
      <c r="H753" s="11"/>
      <c r="I753" s="11"/>
      <c r="K753" s="22" t="str">
        <f t="shared" ref="K753:K793" si="21">IF(A753&gt;0,"[{"&amp;"order:"&amp;CHAR(34)&amp;J753&amp;CHAR(34)&amp;",result:"&amp;CHAR(34)&amp;B754&amp;CHAR(34)&amp;",playerday:"&amp;CHAR(34)&amp;B756&amp;CHAR(34)&amp;",year:"&amp;CHAR(34)&amp;A753&amp;CHAR(34)&amp;", category:" &amp; CHAR(34) &amp;$A$1&amp;CHAR(34)&amp;",prow:["&amp;CHAR(34)&amp;F754&amp;CHAR(34)&amp;","&amp;CHAR(34)&amp;F755&amp;CHAR(34)&amp;","&amp;CHAR(34)&amp;F756&amp;CHAR(34)&amp;"], pcolumn: ["&amp;CHAR(34)&amp;G753&amp;CHAR(34)&amp;","&amp;CHAR(34)&amp;H753&amp;CHAR(34)&amp;","&amp;CHAR(34)&amp;I753&amp;CHAR(34)&amp;"]"&amp;",ylink:"&amp;CHAR(34)&amp;B755&amp;CHAR(34)&amp;"}"&amp;"],","")</f>
        <v/>
      </c>
    </row>
    <row r="754" spans="1:11" x14ac:dyDescent="0.3">
      <c r="A754" s="296">
        <v>2024</v>
      </c>
      <c r="B754" s="297" t="s">
        <v>59</v>
      </c>
      <c r="C754" s="298" t="s">
        <v>116</v>
      </c>
      <c r="D754" s="299" t="s">
        <v>21</v>
      </c>
      <c r="E754" s="67"/>
      <c r="G754" s="31" t="s">
        <v>42</v>
      </c>
      <c r="H754" s="31" t="s">
        <v>53</v>
      </c>
      <c r="I754" s="31" t="s">
        <v>1257</v>
      </c>
      <c r="J754" s="12">
        <v>230</v>
      </c>
      <c r="K754" s="22" t="str">
        <f t="shared" si="21"/>
        <v>[{order:"230",result:"Man City 1-2 Man Utd",playerday:"Kobbie Mainoo",year:"2024", category:"Other",prow:["Man City","Man Utd","CC"], pcolumn: ["ARG","ENG","startK"],ylink:"https://www.youtube.com/watch?v=Ih0limtdYS8"}],</v>
      </c>
    </row>
    <row r="755" spans="1:11" x14ac:dyDescent="0.3">
      <c r="A755" s="300"/>
      <c r="B755" s="301" t="str">
        <f>_xlfn.CONCAT(B754," ",C754," ",D754,)</f>
        <v>Man City 1-2 Man Utd</v>
      </c>
      <c r="C755" s="302"/>
      <c r="D755" s="303"/>
      <c r="E755" s="67"/>
      <c r="F755" s="16" t="s">
        <v>59</v>
      </c>
      <c r="G755" s="275"/>
      <c r="H755" s="275"/>
      <c r="I755" s="275"/>
      <c r="K755" s="22" t="str">
        <f t="shared" si="21"/>
        <v/>
      </c>
    </row>
    <row r="756" spans="1:11" x14ac:dyDescent="0.3">
      <c r="A756" s="300"/>
      <c r="B756" s="301" t="s">
        <v>827</v>
      </c>
      <c r="C756" s="302"/>
      <c r="D756" s="303"/>
      <c r="E756" s="67"/>
      <c r="F756" s="16" t="s">
        <v>21</v>
      </c>
      <c r="G756" s="275"/>
      <c r="H756" s="275"/>
      <c r="I756" s="275"/>
      <c r="K756" s="22" t="str">
        <f t="shared" si="21"/>
        <v/>
      </c>
    </row>
    <row r="757" spans="1:11" x14ac:dyDescent="0.3">
      <c r="A757" s="304"/>
      <c r="B757" s="305" t="s">
        <v>1258</v>
      </c>
      <c r="C757" s="306"/>
      <c r="D757" s="307"/>
      <c r="E757" s="67"/>
      <c r="F757" s="57" t="s">
        <v>33</v>
      </c>
      <c r="G757" s="275"/>
      <c r="H757" s="275"/>
      <c r="I757" s="275"/>
      <c r="K757" s="22" t="str">
        <f>IF(A757&gt;0,"[{"&amp;"order:"&amp;CHAR(34)&amp;J757&amp;CHAR(34)&amp;",result:"&amp;CHAR(34)&amp;B758&amp;CHAR(34)&amp;",playerday:"&amp;CHAR(34)&amp;#REF!&amp;CHAR(34)&amp;",year:"&amp;CHAR(34)&amp;A757&amp;CHAR(34)&amp;", category:" &amp; CHAR(34) &amp;$A$1&amp;CHAR(34)&amp;",prow:["&amp;CHAR(34)&amp;F758&amp;CHAR(34)&amp;","&amp;CHAR(34)&amp;F759&amp;CHAR(34)&amp;","&amp;CHAR(34)&amp;#REF!&amp;CHAR(34)&amp;"], pcolumn: ["&amp;CHAR(34)&amp;G757&amp;CHAR(34)&amp;","&amp;CHAR(34)&amp;H757&amp;CHAR(34)&amp;","&amp;CHAR(34)&amp;I757&amp;CHAR(34)&amp;"]"&amp;",ylink:"&amp;CHAR(34)&amp;B759&amp;CHAR(34)&amp;"}"&amp;"],","")</f>
        <v/>
      </c>
    </row>
    <row r="758" spans="1:11" x14ac:dyDescent="0.3">
      <c r="B758" s="32"/>
      <c r="C758" s="33"/>
      <c r="D758" s="32"/>
      <c r="G758" s="11"/>
      <c r="H758" s="11"/>
      <c r="I758" s="11"/>
      <c r="K758" s="22" t="str">
        <f>IF(A758&gt;0,"[{"&amp;"order:"&amp;CHAR(34)&amp;J758&amp;CHAR(34)&amp;",result:"&amp;CHAR(34)&amp;B759&amp;CHAR(34)&amp;",playerday:"&amp;CHAR(34)&amp;#REF!&amp;CHAR(34)&amp;",year:"&amp;CHAR(34)&amp;A758&amp;CHAR(34)&amp;", category:" &amp; CHAR(34) &amp;$A$1&amp;CHAR(34)&amp;",prow:["&amp;CHAR(34)&amp;F759&amp;CHAR(34)&amp;","&amp;CHAR(34)&amp;#REF!&amp;CHAR(34)&amp;","&amp;CHAR(34)&amp;#REF!&amp;CHAR(34)&amp;"], pcolumn: ["&amp;CHAR(34)&amp;G758&amp;CHAR(34)&amp;","&amp;CHAR(34)&amp;H758&amp;CHAR(34)&amp;","&amp;CHAR(34)&amp;I758&amp;CHAR(34)&amp;"]"&amp;",ylink:"&amp;CHAR(34)&amp;#REF!&amp;CHAR(34)&amp;"}"&amp;"],","")</f>
        <v/>
      </c>
    </row>
    <row r="759" spans="1:11" x14ac:dyDescent="0.3">
      <c r="B759" s="32"/>
      <c r="C759" s="33"/>
      <c r="D759" s="32"/>
      <c r="G759" s="11"/>
      <c r="H759" s="11"/>
      <c r="I759" s="11"/>
      <c r="K759" s="22" t="str">
        <f>IF(A759&gt;0,"[{"&amp;"order:"&amp;CHAR(34)&amp;J759&amp;CHAR(34)&amp;",result:"&amp;CHAR(34)&amp;#REF!&amp;CHAR(34)&amp;",playerday:"&amp;CHAR(34)&amp;#REF!&amp;CHAR(34)&amp;",year:"&amp;CHAR(34)&amp;A759&amp;CHAR(34)&amp;", category:" &amp; CHAR(34) &amp;$A$1&amp;CHAR(34)&amp;",prow:["&amp;CHAR(34)&amp;#REF!&amp;CHAR(34)&amp;","&amp;CHAR(34)&amp;#REF!&amp;CHAR(34)&amp;","&amp;CHAR(34)&amp;#REF!&amp;CHAR(34)&amp;"], pcolumn: ["&amp;CHAR(34)&amp;G759&amp;CHAR(34)&amp;","&amp;CHAR(34)&amp;H759&amp;CHAR(34)&amp;","&amp;CHAR(34)&amp;I759&amp;CHAR(34)&amp;"]"&amp;",ylink:"&amp;CHAR(34)&amp;#REF!&amp;CHAR(34)&amp;"}"&amp;"],","")</f>
        <v/>
      </c>
    </row>
    <row r="760" spans="1:11" x14ac:dyDescent="0.3">
      <c r="A760" s="296">
        <v>2024</v>
      </c>
      <c r="B760" s="297" t="s">
        <v>184</v>
      </c>
      <c r="C760" s="298" t="s">
        <v>83</v>
      </c>
      <c r="D760" s="299" t="s">
        <v>344</v>
      </c>
      <c r="E760" s="67"/>
      <c r="G760" s="31" t="s">
        <v>184</v>
      </c>
      <c r="H760" s="31" t="s">
        <v>1427</v>
      </c>
      <c r="I760" s="31" t="s">
        <v>380</v>
      </c>
      <c r="J760" s="12">
        <v>394</v>
      </c>
      <c r="K760" s="22" t="str">
        <f t="shared" si="21"/>
        <v>[{order:"394",result:"Olympiakos 1-0 Fiorentina",playerday:"Ayoub El Kaabi",year:"2024", category:"Other",prow:["DL","DL","DL"], pcolumn: ["Olympiakos","af2024","MAR"],ylink:"https://www.youtube.com/watch?v=H5CNmkkUalk"}],</v>
      </c>
    </row>
    <row r="761" spans="1:11" x14ac:dyDescent="0.3">
      <c r="A761" s="300"/>
      <c r="B761" s="301" t="str">
        <f>_xlfn.CONCAT(B760," ",C760," ",D760,)</f>
        <v>Olympiakos 1-0 Fiorentina</v>
      </c>
      <c r="C761" s="302"/>
      <c r="D761" s="303"/>
      <c r="E761" s="67"/>
      <c r="F761" s="16" t="s">
        <v>47</v>
      </c>
      <c r="G761" s="275"/>
      <c r="H761" s="275"/>
      <c r="I761" s="275"/>
      <c r="K761" s="22" t="str">
        <f t="shared" si="21"/>
        <v/>
      </c>
    </row>
    <row r="762" spans="1:11" x14ac:dyDescent="0.3">
      <c r="A762" s="300"/>
      <c r="B762" s="301" t="s">
        <v>829</v>
      </c>
      <c r="C762" s="302"/>
      <c r="D762" s="303"/>
      <c r="E762" s="67"/>
      <c r="F762" s="16" t="s">
        <v>47</v>
      </c>
      <c r="G762" s="275"/>
      <c r="H762" s="275"/>
      <c r="I762" s="275"/>
      <c r="K762" s="22" t="str">
        <f t="shared" si="21"/>
        <v/>
      </c>
    </row>
    <row r="763" spans="1:11" x14ac:dyDescent="0.3">
      <c r="A763" s="304"/>
      <c r="B763" s="305" t="s">
        <v>1149</v>
      </c>
      <c r="C763" s="306"/>
      <c r="D763" s="307"/>
      <c r="E763" s="67"/>
      <c r="F763" s="57" t="s">
        <v>47</v>
      </c>
      <c r="G763" s="275"/>
      <c r="H763" s="275"/>
      <c r="I763" s="275"/>
      <c r="K763" s="22" t="str">
        <f t="shared" si="21"/>
        <v/>
      </c>
    </row>
    <row r="764" spans="1:11" x14ac:dyDescent="0.3">
      <c r="B764" s="32"/>
      <c r="C764" s="33"/>
      <c r="D764" s="32"/>
      <c r="G764" s="11"/>
      <c r="H764" s="11"/>
      <c r="I764" s="11"/>
      <c r="K764" s="22" t="str">
        <f t="shared" si="21"/>
        <v/>
      </c>
    </row>
    <row r="765" spans="1:11" x14ac:dyDescent="0.3">
      <c r="B765" s="32"/>
      <c r="C765" s="33"/>
      <c r="D765" s="32"/>
      <c r="G765" s="11"/>
      <c r="H765" s="11"/>
      <c r="I765" s="11"/>
      <c r="K765" s="22" t="str">
        <f t="shared" si="21"/>
        <v/>
      </c>
    </row>
    <row r="766" spans="1:11" x14ac:dyDescent="0.3">
      <c r="A766" s="296">
        <v>2024</v>
      </c>
      <c r="B766" s="297" t="s">
        <v>9</v>
      </c>
      <c r="C766" s="298" t="s">
        <v>66</v>
      </c>
      <c r="D766" s="299" t="s">
        <v>554</v>
      </c>
      <c r="E766" s="67"/>
      <c r="G766" s="31" t="s">
        <v>9</v>
      </c>
      <c r="H766" s="31" t="s">
        <v>77</v>
      </c>
      <c r="I766" s="31" t="s">
        <v>75</v>
      </c>
      <c r="J766" s="12">
        <v>826</v>
      </c>
      <c r="K766" s="22" t="str">
        <f t="shared" si="21"/>
        <v>[{order:"826",result:"Liverpool 0-3 Atalanta",playerday:"Gianluca Scamacca",year:"2024", category:"Other",prow:["CC","DL","DF"], pcolumn: ["Liverpool","ITA","EuropaWin"],ylink:"https://www.youtube.com/watch?v=Cie_nLRV4cQ"}],</v>
      </c>
    </row>
    <row r="767" spans="1:11" x14ac:dyDescent="0.3">
      <c r="A767" s="300"/>
      <c r="B767" s="301" t="str">
        <f>_xlfn.CONCAT(B766," ",C766," ",D766)</f>
        <v>Liverpool 0-3 Atalanta</v>
      </c>
      <c r="C767" s="302"/>
      <c r="D767" s="303"/>
      <c r="E767" s="67"/>
      <c r="F767" s="16" t="s">
        <v>33</v>
      </c>
      <c r="G767" s="275"/>
      <c r="H767" s="275"/>
      <c r="I767" s="275"/>
      <c r="K767" s="22" t="str">
        <f t="shared" si="21"/>
        <v/>
      </c>
    </row>
    <row r="768" spans="1:11" x14ac:dyDescent="0.3">
      <c r="A768" s="300"/>
      <c r="B768" s="301" t="s">
        <v>802</v>
      </c>
      <c r="C768" s="302"/>
      <c r="D768" s="303"/>
      <c r="E768" s="67"/>
      <c r="F768" s="16" t="s">
        <v>47</v>
      </c>
      <c r="G768" s="275"/>
      <c r="H768" s="275"/>
      <c r="I768" s="275"/>
      <c r="K768" s="22" t="str">
        <f t="shared" si="21"/>
        <v/>
      </c>
    </row>
    <row r="769" spans="1:11" x14ac:dyDescent="0.3">
      <c r="A769" s="304"/>
      <c r="B769" s="305" t="s">
        <v>1150</v>
      </c>
      <c r="C769" s="306"/>
      <c r="D769" s="307"/>
      <c r="E769" s="67"/>
      <c r="F769" s="57" t="s">
        <v>52</v>
      </c>
      <c r="G769" s="275"/>
      <c r="H769" s="275"/>
      <c r="I769" s="275"/>
      <c r="K769" s="22" t="str">
        <f t="shared" si="21"/>
        <v/>
      </c>
    </row>
    <row r="770" spans="1:11" x14ac:dyDescent="0.3">
      <c r="B770" s="32"/>
      <c r="C770" s="33"/>
      <c r="D770" s="32"/>
      <c r="G770" s="11"/>
      <c r="H770" s="11"/>
      <c r="I770" s="11"/>
      <c r="K770" s="22" t="str">
        <f t="shared" si="21"/>
        <v/>
      </c>
    </row>
    <row r="771" spans="1:11" x14ac:dyDescent="0.3">
      <c r="B771" s="32"/>
      <c r="C771" s="33"/>
      <c r="D771" s="32"/>
      <c r="G771" s="11"/>
      <c r="H771" s="11"/>
      <c r="I771" s="11"/>
      <c r="K771" s="22" t="str">
        <f t="shared" si="21"/>
        <v/>
      </c>
    </row>
    <row r="772" spans="1:11" x14ac:dyDescent="0.3">
      <c r="A772" s="296">
        <v>2024</v>
      </c>
      <c r="B772" s="297" t="s">
        <v>554</v>
      </c>
      <c r="C772" s="298" t="s">
        <v>140</v>
      </c>
      <c r="D772" s="299" t="s">
        <v>109</v>
      </c>
      <c r="E772" s="67"/>
      <c r="G772" s="31" t="s">
        <v>803</v>
      </c>
      <c r="H772" s="31" t="s">
        <v>77</v>
      </c>
      <c r="I772" s="31" t="s">
        <v>60</v>
      </c>
      <c r="J772" s="12">
        <v>577</v>
      </c>
      <c r="K772" s="22" t="str">
        <f t="shared" si="21"/>
        <v>[{order:"577",result:"Atalanta 3-0 Leverkusen",playerday:"Ademola Lookman",year:"2024", category:"Other",prow:["DL","startA","EuropaWin"], pcolumn: ["NIG","ITA","GER"],ylink:"https://www.youtube.com/watch?v=YOJPjwEfhb0"}],</v>
      </c>
    </row>
    <row r="773" spans="1:11" x14ac:dyDescent="0.3">
      <c r="A773" s="300"/>
      <c r="B773" s="301" t="str">
        <f>_xlfn.CONCAT(B772," ",C772," ",D772)</f>
        <v>Atalanta 3-0 Leverkusen</v>
      </c>
      <c r="C773" s="302"/>
      <c r="D773" s="303"/>
      <c r="E773" s="67"/>
      <c r="F773" s="16" t="s">
        <v>47</v>
      </c>
      <c r="G773" s="275"/>
      <c r="H773" s="275"/>
      <c r="I773" s="275"/>
      <c r="K773" s="22" t="str">
        <f t="shared" si="21"/>
        <v/>
      </c>
    </row>
    <row r="774" spans="1:11" x14ac:dyDescent="0.3">
      <c r="A774" s="300"/>
      <c r="B774" s="301" t="s">
        <v>804</v>
      </c>
      <c r="C774" s="302"/>
      <c r="D774" s="303"/>
      <c r="E774" s="67"/>
      <c r="F774" s="16" t="s">
        <v>882</v>
      </c>
      <c r="G774" s="275"/>
      <c r="H774" s="275"/>
      <c r="I774" s="275"/>
      <c r="K774" s="22" t="str">
        <f t="shared" si="21"/>
        <v/>
      </c>
    </row>
    <row r="775" spans="1:11" x14ac:dyDescent="0.3">
      <c r="A775" s="304"/>
      <c r="B775" s="305" t="s">
        <v>1151</v>
      </c>
      <c r="C775" s="306"/>
      <c r="D775" s="307"/>
      <c r="E775" s="67"/>
      <c r="F775" s="57" t="s">
        <v>75</v>
      </c>
      <c r="G775" s="275"/>
      <c r="H775" s="275"/>
      <c r="I775" s="275"/>
      <c r="K775" s="22" t="str">
        <f t="shared" si="21"/>
        <v/>
      </c>
    </row>
    <row r="776" spans="1:11" x14ac:dyDescent="0.3">
      <c r="B776" s="32"/>
      <c r="C776" s="33"/>
      <c r="D776" s="32"/>
      <c r="G776" s="11"/>
      <c r="H776" s="11"/>
      <c r="I776" s="11"/>
      <c r="K776" s="22" t="str">
        <f t="shared" si="21"/>
        <v/>
      </c>
    </row>
    <row r="777" spans="1:11" x14ac:dyDescent="0.3">
      <c r="B777" s="32"/>
      <c r="C777" s="33"/>
      <c r="D777" s="32"/>
      <c r="G777" s="11"/>
      <c r="H777" s="11"/>
      <c r="I777" s="11"/>
      <c r="K777" s="22" t="str">
        <f t="shared" si="21"/>
        <v/>
      </c>
    </row>
    <row r="778" spans="1:11" x14ac:dyDescent="0.3">
      <c r="A778" s="296">
        <v>2024</v>
      </c>
      <c r="B778" s="297" t="s">
        <v>517</v>
      </c>
      <c r="C778" s="298" t="s">
        <v>124</v>
      </c>
      <c r="D778" s="299" t="s">
        <v>79</v>
      </c>
      <c r="E778" s="67"/>
      <c r="G778" s="31" t="s">
        <v>79</v>
      </c>
      <c r="H778" s="31" t="s">
        <v>79</v>
      </c>
      <c r="I778" s="31" t="s">
        <v>79</v>
      </c>
      <c r="J778" s="12">
        <v>476</v>
      </c>
      <c r="K778" s="22" t="str">
        <f t="shared" si="21"/>
        <v>[{order:"476",result:"Rangers 3-3 Celtic",playerday:"Rabbi Matondo",year:"2024", category:"Other",prow:["DL","DL","DL"], pcolumn: ["Celtic","Celtic","Celtic"],ylink:"https://www.youtube.com/watch?v=GrakQa1WGT8"}],</v>
      </c>
    </row>
    <row r="779" spans="1:11" x14ac:dyDescent="0.3">
      <c r="A779" s="300"/>
      <c r="B779" s="301" t="str">
        <f>_xlfn.CONCAT(B778," ",C778," ",D778,)</f>
        <v>Rangers 3-3 Celtic</v>
      </c>
      <c r="C779" s="302"/>
      <c r="D779" s="303"/>
      <c r="E779" s="67"/>
      <c r="F779" s="16" t="s">
        <v>47</v>
      </c>
      <c r="G779" s="275"/>
      <c r="H779" s="275"/>
      <c r="I779" s="275"/>
      <c r="K779" s="22" t="str">
        <f t="shared" si="21"/>
        <v/>
      </c>
    </row>
    <row r="780" spans="1:11" x14ac:dyDescent="0.3">
      <c r="A780" s="300"/>
      <c r="B780" s="301" t="s">
        <v>656</v>
      </c>
      <c r="C780" s="302"/>
      <c r="D780" s="303"/>
      <c r="E780" s="67"/>
      <c r="F780" s="16" t="s">
        <v>47</v>
      </c>
      <c r="G780" s="275"/>
      <c r="H780" s="275"/>
      <c r="I780" s="275"/>
      <c r="K780" s="22" t="str">
        <f t="shared" si="21"/>
        <v/>
      </c>
    </row>
    <row r="781" spans="1:11" x14ac:dyDescent="0.3">
      <c r="A781" s="304"/>
      <c r="B781" s="305" t="s">
        <v>1315</v>
      </c>
      <c r="C781" s="306"/>
      <c r="D781" s="307"/>
      <c r="E781" s="67"/>
      <c r="F781" s="57" t="s">
        <v>47</v>
      </c>
      <c r="G781" s="275"/>
      <c r="H781" s="275"/>
      <c r="I781" s="275"/>
      <c r="K781" s="22" t="str">
        <f t="shared" si="21"/>
        <v/>
      </c>
    </row>
    <row r="782" spans="1:11" x14ac:dyDescent="0.3">
      <c r="B782" s="32"/>
      <c r="C782" s="33"/>
      <c r="D782" s="32"/>
      <c r="G782" s="11"/>
      <c r="H782" s="11"/>
      <c r="I782" s="11"/>
      <c r="K782" s="22" t="str">
        <f t="shared" si="21"/>
        <v/>
      </c>
    </row>
    <row r="783" spans="1:11" x14ac:dyDescent="0.3">
      <c r="B783" s="32"/>
      <c r="C783" s="33"/>
      <c r="D783" s="32"/>
      <c r="G783" s="11"/>
      <c r="H783" s="11"/>
      <c r="I783" s="11"/>
      <c r="K783" s="22" t="str">
        <f t="shared" si="21"/>
        <v/>
      </c>
    </row>
    <row r="784" spans="1:11" x14ac:dyDescent="0.3">
      <c r="A784" s="296">
        <v>2024</v>
      </c>
      <c r="B784" s="297" t="s">
        <v>90</v>
      </c>
      <c r="C784" s="298" t="s">
        <v>85</v>
      </c>
      <c r="D784" s="299" t="s">
        <v>435</v>
      </c>
      <c r="E784" s="67"/>
      <c r="G784" s="31" t="s">
        <v>90</v>
      </c>
      <c r="H784" s="31" t="s">
        <v>435</v>
      </c>
      <c r="I784" s="31" t="s">
        <v>40</v>
      </c>
      <c r="J784" s="12">
        <v>578</v>
      </c>
      <c r="K784" s="22" t="str">
        <f t="shared" si="21"/>
        <v>[{order:"578",result:"Athletic 1-1 Mallorca",playerday:"",year:"2024", category:"Other",prow:["DL","CC","PO"], pcolumn: ["Athletic","Mallorca","ESP"],ylink:"https://www.youtube.com/watch?v=p8KTOwl7QGo"}],</v>
      </c>
    </row>
    <row r="785" spans="1:11" x14ac:dyDescent="0.3">
      <c r="A785" s="300"/>
      <c r="B785" s="301" t="str">
        <f>_xlfn.CONCAT(B784," ",C784," ",D784,)</f>
        <v>Athletic 1-1 Mallorca</v>
      </c>
      <c r="C785" s="302"/>
      <c r="D785" s="303"/>
      <c r="E785" s="67"/>
      <c r="F785" s="16" t="s">
        <v>47</v>
      </c>
      <c r="G785" s="275"/>
      <c r="H785" s="275"/>
      <c r="I785" s="275"/>
      <c r="K785" s="22" t="str">
        <f t="shared" si="21"/>
        <v/>
      </c>
    </row>
    <row r="786" spans="1:11" x14ac:dyDescent="0.3">
      <c r="A786" s="300"/>
      <c r="B786" s="301" t="s">
        <v>598</v>
      </c>
      <c r="C786" s="302"/>
      <c r="D786" s="303"/>
      <c r="E786" s="67"/>
      <c r="F786" s="16" t="s">
        <v>33</v>
      </c>
      <c r="G786" s="275"/>
      <c r="H786" s="275"/>
      <c r="I786" s="275"/>
      <c r="K786" s="22" t="str">
        <f t="shared" si="21"/>
        <v/>
      </c>
    </row>
    <row r="787" spans="1:11" x14ac:dyDescent="0.3">
      <c r="A787" s="304"/>
      <c r="B787" s="305"/>
      <c r="C787" s="306"/>
      <c r="D787" s="307"/>
      <c r="E787" s="67"/>
      <c r="F787" s="57" t="s">
        <v>38</v>
      </c>
      <c r="G787" s="275"/>
      <c r="H787" s="275"/>
      <c r="I787" s="275"/>
      <c r="K787" s="22" t="str">
        <f>IF(A787&gt;0,"[{"&amp;"order:"&amp;CHAR(34)&amp;J787&amp;CHAR(34)&amp;",result:"&amp;CHAR(34)&amp;B788&amp;CHAR(34)&amp;",playerday:"&amp;CHAR(34)&amp;#REF!&amp;CHAR(34)&amp;",year:"&amp;CHAR(34)&amp;A787&amp;CHAR(34)&amp;", category:" &amp; CHAR(34) &amp;$A$1&amp;CHAR(34)&amp;",prow:["&amp;CHAR(34)&amp;F788&amp;CHAR(34)&amp;","&amp;CHAR(34)&amp;F789&amp;CHAR(34)&amp;","&amp;CHAR(34)&amp;#REF!&amp;CHAR(34)&amp;"], pcolumn: ["&amp;CHAR(34)&amp;G787&amp;CHAR(34)&amp;","&amp;CHAR(34)&amp;H787&amp;CHAR(34)&amp;","&amp;CHAR(34)&amp;I787&amp;CHAR(34)&amp;"]"&amp;",ylink:"&amp;CHAR(34)&amp;B789&amp;CHAR(34)&amp;"}"&amp;"],","")</f>
        <v/>
      </c>
    </row>
    <row r="788" spans="1:11" x14ac:dyDescent="0.3">
      <c r="B788" s="32"/>
      <c r="C788" s="33"/>
      <c r="D788" s="32"/>
      <c r="G788" s="11"/>
      <c r="H788" s="11"/>
      <c r="I788" s="11"/>
      <c r="K788" s="22" t="str">
        <f>IF(A788&gt;0,"[{"&amp;"order:"&amp;CHAR(34)&amp;J788&amp;CHAR(34)&amp;",result:"&amp;CHAR(34)&amp;B789&amp;CHAR(34)&amp;",playerday:"&amp;CHAR(34)&amp;#REF!&amp;CHAR(34)&amp;",year:"&amp;CHAR(34)&amp;A788&amp;CHAR(34)&amp;", category:" &amp; CHAR(34) &amp;$A$1&amp;CHAR(34)&amp;",prow:["&amp;CHAR(34)&amp;F789&amp;CHAR(34)&amp;","&amp;CHAR(34)&amp;#REF!&amp;CHAR(34)&amp;","&amp;CHAR(34)&amp;#REF!&amp;CHAR(34)&amp;"], pcolumn: ["&amp;CHAR(34)&amp;G788&amp;CHAR(34)&amp;","&amp;CHAR(34)&amp;H788&amp;CHAR(34)&amp;","&amp;CHAR(34)&amp;I788&amp;CHAR(34)&amp;"]"&amp;",ylink:"&amp;CHAR(34)&amp;#REF!&amp;CHAR(34)&amp;"}"&amp;"],","")</f>
        <v/>
      </c>
    </row>
    <row r="789" spans="1:11" x14ac:dyDescent="0.3">
      <c r="B789" s="32"/>
      <c r="C789" s="33"/>
      <c r="D789" s="32"/>
      <c r="G789" s="11"/>
      <c r="H789" s="11"/>
      <c r="I789" s="11"/>
      <c r="K789" s="22" t="str">
        <f>IF(A789&gt;0,"[{"&amp;"order:"&amp;CHAR(34)&amp;J789&amp;CHAR(34)&amp;",result:"&amp;CHAR(34)&amp;#REF!&amp;CHAR(34)&amp;",playerday:"&amp;CHAR(34)&amp;#REF!&amp;CHAR(34)&amp;",year:"&amp;CHAR(34)&amp;A789&amp;CHAR(34)&amp;", category:" &amp; CHAR(34) &amp;$A$1&amp;CHAR(34)&amp;",prow:["&amp;CHAR(34)&amp;#REF!&amp;CHAR(34)&amp;","&amp;CHAR(34)&amp;#REF!&amp;CHAR(34)&amp;","&amp;CHAR(34)&amp;#REF!&amp;CHAR(34)&amp;"], pcolumn: ["&amp;CHAR(34)&amp;G789&amp;CHAR(34)&amp;","&amp;CHAR(34)&amp;H789&amp;CHAR(34)&amp;","&amp;CHAR(34)&amp;I789&amp;CHAR(34)&amp;"]"&amp;",ylink:"&amp;CHAR(34)&amp;#REF!&amp;CHAR(34)&amp;"}"&amp;"],","")</f>
        <v/>
      </c>
    </row>
    <row r="790" spans="1:11" x14ac:dyDescent="0.3">
      <c r="A790" s="296">
        <v>2024</v>
      </c>
      <c r="B790" s="297" t="s">
        <v>839</v>
      </c>
      <c r="C790" s="298" t="s">
        <v>838</v>
      </c>
      <c r="D790" s="299" t="s">
        <v>17</v>
      </c>
      <c r="E790" s="67"/>
      <c r="G790" s="31" t="s">
        <v>17</v>
      </c>
      <c r="H790" s="31" t="s">
        <v>17</v>
      </c>
      <c r="I790" s="31" t="s">
        <v>17</v>
      </c>
      <c r="J790" s="12">
        <v>486</v>
      </c>
      <c r="K790" s="22" t="str">
        <f t="shared" si="21"/>
        <v>[{order:"486",result:"FC Rottarch 0-27 Bayern",playerday:"Jamal Musiala",year:"2024", category:"Other",prow:["DL","DL","DL"], pcolumn: ["Bayern","Bayern","Bayern"],ylink:"https://www.youtube.com/watch?v=_MwnH9sgTnU"}],</v>
      </c>
    </row>
    <row r="791" spans="1:11" x14ac:dyDescent="0.3">
      <c r="A791" s="300"/>
      <c r="B791" s="301" t="str">
        <f>_xlfn.CONCAT(B790," ",C790," ",D790,)</f>
        <v>FC Rottarch 0-27 Bayern</v>
      </c>
      <c r="C791" s="302"/>
      <c r="D791" s="303"/>
      <c r="E791" s="67"/>
      <c r="F791" s="16" t="s">
        <v>47</v>
      </c>
      <c r="G791" s="275"/>
      <c r="H791" s="275"/>
      <c r="I791" s="275"/>
      <c r="K791" s="22" t="str">
        <f t="shared" si="21"/>
        <v/>
      </c>
    </row>
    <row r="792" spans="1:11" x14ac:dyDescent="0.3">
      <c r="A792" s="300"/>
      <c r="B792" s="301" t="s">
        <v>840</v>
      </c>
      <c r="C792" s="302"/>
      <c r="D792" s="303"/>
      <c r="E792" s="67"/>
      <c r="F792" s="16" t="s">
        <v>47</v>
      </c>
      <c r="G792" s="275"/>
      <c r="H792" s="275"/>
      <c r="I792" s="275"/>
      <c r="K792" s="22" t="str">
        <f t="shared" si="21"/>
        <v/>
      </c>
    </row>
    <row r="793" spans="1:11" x14ac:dyDescent="0.3">
      <c r="A793" s="304"/>
      <c r="B793" s="305" t="s">
        <v>1156</v>
      </c>
      <c r="C793" s="306"/>
      <c r="D793" s="307"/>
      <c r="E793" s="67"/>
      <c r="F793" s="57" t="s">
        <v>47</v>
      </c>
      <c r="G793" s="275"/>
      <c r="H793" s="275"/>
      <c r="I793" s="275"/>
      <c r="K793" s="22" t="str">
        <f t="shared" si="21"/>
        <v/>
      </c>
    </row>
    <row r="794" spans="1:11" x14ac:dyDescent="0.3">
      <c r="B794" s="32"/>
      <c r="C794" s="33"/>
      <c r="D794" s="32"/>
      <c r="G794" s="11"/>
      <c r="H794" s="11"/>
      <c r="I794" s="11"/>
    </row>
    <row r="795" spans="1:11" x14ac:dyDescent="0.3">
      <c r="B795" s="32"/>
      <c r="C795" s="33"/>
      <c r="D795" s="32"/>
      <c r="G795" s="11"/>
      <c r="H795" s="11"/>
      <c r="I795" s="11"/>
    </row>
    <row r="796" spans="1:11" x14ac:dyDescent="0.3">
      <c r="A796" s="296">
        <v>2024</v>
      </c>
      <c r="B796" s="297" t="s">
        <v>0</v>
      </c>
      <c r="C796" s="298" t="s">
        <v>116</v>
      </c>
      <c r="D796" s="299" t="s">
        <v>18</v>
      </c>
      <c r="E796" s="67"/>
      <c r="G796" s="16" t="s">
        <v>53</v>
      </c>
      <c r="H796" s="16" t="s">
        <v>121</v>
      </c>
      <c r="I796" s="57" t="s">
        <v>126</v>
      </c>
      <c r="J796" s="12">
        <v>522</v>
      </c>
      <c r="K796" s="22" t="str">
        <f t="shared" ref="K796:K798" si="22">IF(A796&gt;0,"[{"&amp;"order:"&amp;CHAR(34)&amp;J796&amp;CHAR(34)&amp;",result:"&amp;CHAR(34)&amp;B797&amp;CHAR(34)&amp;",playerday:"&amp;CHAR(34)&amp;B799&amp;CHAR(34)&amp;",year:"&amp;CHAR(34)&amp;A796&amp;CHAR(34)&amp;", category:" &amp; CHAR(34) &amp;$A$1&amp;CHAR(34)&amp;",prow:["&amp;CHAR(34)&amp;F797&amp;CHAR(34)&amp;","&amp;CHAR(34)&amp;F798&amp;CHAR(34)&amp;","&amp;CHAR(34)&amp;F799&amp;CHAR(34)&amp;"], pcolumn: ["&amp;CHAR(34)&amp;G796&amp;CHAR(34)&amp;","&amp;CHAR(34)&amp;H796&amp;CHAR(34)&amp;","&amp;CHAR(34)&amp;I796&amp;CHAR(34)&amp;"]"&amp;",ylink:"&amp;CHAR(34)&amp;B798&amp;CHAR(34)&amp;"}"&amp;"],","")</f>
        <v>[{order:"522",result:"England 1-2 Greece",playerday:"Vangelis Pavlidis",year:"2024", category:"Other",prow:["DL","CC","noprem"], pcolumn: ["ENG","GRE","Benfica"],ylink:"https://www.youtube.com/watch?v=EYya7lqLd0Y"}],</v>
      </c>
    </row>
    <row r="797" spans="1:11" x14ac:dyDescent="0.3">
      <c r="A797" s="300"/>
      <c r="B797" s="301" t="str">
        <f>_xlfn.CONCAT(B796," ",C796," ",D796,)</f>
        <v>England 1-2 Greece</v>
      </c>
      <c r="C797" s="302"/>
      <c r="D797" s="303"/>
      <c r="E797" s="67"/>
      <c r="F797" s="16" t="s">
        <v>47</v>
      </c>
      <c r="G797" s="275"/>
      <c r="H797" s="275"/>
      <c r="I797" s="275"/>
      <c r="K797" s="22" t="str">
        <f t="shared" si="22"/>
        <v/>
      </c>
    </row>
    <row r="798" spans="1:11" x14ac:dyDescent="0.3">
      <c r="A798" s="300"/>
      <c r="B798" s="301" t="s">
        <v>1331</v>
      </c>
      <c r="C798" s="302"/>
      <c r="D798" s="303"/>
      <c r="E798" s="67"/>
      <c r="F798" s="16" t="s">
        <v>33</v>
      </c>
      <c r="G798" s="275"/>
      <c r="H798" s="275"/>
      <c r="I798" s="275"/>
      <c r="K798" s="22" t="str">
        <f t="shared" si="22"/>
        <v/>
      </c>
    </row>
    <row r="799" spans="1:11" x14ac:dyDescent="0.3">
      <c r="A799" s="304"/>
      <c r="B799" s="305" t="s">
        <v>1332</v>
      </c>
      <c r="C799" s="306"/>
      <c r="D799" s="307"/>
      <c r="E799" s="67"/>
      <c r="F799" s="57" t="s">
        <v>884</v>
      </c>
      <c r="G799" s="275"/>
      <c r="H799" s="275"/>
      <c r="I799" s="275"/>
      <c r="K799" s="22" t="str">
        <f>IF(A799&gt;0,"[{"&amp;"order:"&amp;CHAR(34)&amp;J799&amp;CHAR(34)&amp;",result:"&amp;CHAR(34)&amp;B800&amp;CHAR(34)&amp;",playerday:"&amp;CHAR(34)&amp;#REF!&amp;CHAR(34)&amp;",year:"&amp;CHAR(34)&amp;A799&amp;CHAR(34)&amp;", category:" &amp; CHAR(34) &amp;$A$1&amp;CHAR(34)&amp;",prow:["&amp;CHAR(34)&amp;F800&amp;CHAR(34)&amp;","&amp;CHAR(34)&amp;F801&amp;CHAR(34)&amp;","&amp;CHAR(34)&amp;#REF!&amp;CHAR(34)&amp;"], pcolumn: ["&amp;CHAR(34)&amp;G799&amp;CHAR(34)&amp;","&amp;CHAR(34)&amp;H799&amp;CHAR(34)&amp;","&amp;CHAR(34)&amp;I799&amp;CHAR(34)&amp;"]"&amp;",ylink:"&amp;CHAR(34)&amp;B801&amp;CHAR(34)&amp;"}"&amp;"],","")</f>
        <v/>
      </c>
    </row>
    <row r="800" spans="1:11" x14ac:dyDescent="0.3">
      <c r="B800" s="32"/>
      <c r="C800" s="33"/>
      <c r="D800" s="32"/>
      <c r="G800" s="11"/>
      <c r="H800" s="11"/>
      <c r="I800" s="11"/>
    </row>
    <row r="801" spans="1:11" x14ac:dyDescent="0.3">
      <c r="B801" s="32"/>
      <c r="C801" s="33"/>
      <c r="D801" s="32"/>
      <c r="G801" s="11"/>
      <c r="H801" s="11"/>
      <c r="I801" s="11"/>
    </row>
    <row r="802" spans="1:11" x14ac:dyDescent="0.3">
      <c r="A802" s="296">
        <v>2024</v>
      </c>
      <c r="B802" s="297" t="s">
        <v>126</v>
      </c>
      <c r="C802" s="298" t="s">
        <v>140</v>
      </c>
      <c r="D802" s="299" t="s">
        <v>1375</v>
      </c>
      <c r="E802" s="67"/>
      <c r="G802" s="16" t="s">
        <v>21</v>
      </c>
      <c r="H802" s="16" t="s">
        <v>3</v>
      </c>
      <c r="I802" s="57" t="s">
        <v>42</v>
      </c>
      <c r="J802" s="12">
        <v>378</v>
      </c>
      <c r="K802" s="22" t="str">
        <f t="shared" ref="K802:K804" si="23">IF(A802&gt;0,"[{"&amp;"order:"&amp;CHAR(34)&amp;J802&amp;CHAR(34)&amp;",result:"&amp;CHAR(34)&amp;B803&amp;CHAR(34)&amp;",playerday:"&amp;CHAR(34)&amp;B805&amp;CHAR(34)&amp;",year:"&amp;CHAR(34)&amp;A802&amp;CHAR(34)&amp;", category:" &amp; CHAR(34) &amp;$A$1&amp;CHAR(34)&amp;",prow:["&amp;CHAR(34)&amp;F803&amp;CHAR(34)&amp;","&amp;CHAR(34)&amp;F804&amp;CHAR(34)&amp;","&amp;CHAR(34)&amp;F805&amp;CHAR(34)&amp;"], pcolumn: ["&amp;CHAR(34)&amp;G802&amp;CHAR(34)&amp;","&amp;CHAR(34)&amp;H802&amp;CHAR(34)&amp;","&amp;CHAR(34)&amp;I802&amp;CHAR(34)&amp;"]"&amp;",ylink:"&amp;CHAR(34)&amp;B804&amp;CHAR(34)&amp;"}"&amp;"],","")</f>
        <v>[{order:"378",result:"Benfica 3-0 Santa Clara",playerday:"Ángel Di María",year:"2024", category:"Other",prow:["Juventus","Benfica","namehas_Di"], pcolumn: ["Man Utd","Real Madrid","ARG"],ylink:"https://www.youtube.com/watch?v=O5R3mnBgSl8"}],</v>
      </c>
    </row>
    <row r="803" spans="1:11" x14ac:dyDescent="0.3">
      <c r="A803" s="300"/>
      <c r="B803" s="301" t="str">
        <f>_xlfn.CONCAT(B802," ",C802," ",D802,)</f>
        <v>Benfica 3-0 Santa Clara</v>
      </c>
      <c r="C803" s="302"/>
      <c r="D803" s="303"/>
      <c r="E803" s="67"/>
      <c r="F803" s="16" t="s">
        <v>4</v>
      </c>
      <c r="G803" s="275"/>
      <c r="H803" s="275"/>
      <c r="I803" s="275"/>
      <c r="K803" s="22" t="str">
        <f t="shared" si="23"/>
        <v/>
      </c>
    </row>
    <row r="804" spans="1:11" x14ac:dyDescent="0.3">
      <c r="A804" s="300"/>
      <c r="B804" s="301" t="s">
        <v>1395</v>
      </c>
      <c r="C804" s="302"/>
      <c r="D804" s="303"/>
      <c r="E804" s="67"/>
      <c r="F804" s="16" t="s">
        <v>126</v>
      </c>
      <c r="G804" s="275"/>
      <c r="H804" s="275"/>
      <c r="I804" s="275"/>
      <c r="K804" s="22" t="str">
        <f t="shared" si="23"/>
        <v/>
      </c>
    </row>
    <row r="805" spans="1:11" x14ac:dyDescent="0.3">
      <c r="A805" s="304"/>
      <c r="B805" s="305" t="s">
        <v>1122</v>
      </c>
      <c r="C805" s="306"/>
      <c r="D805" s="307"/>
      <c r="E805" s="67"/>
      <c r="F805" s="57" t="s">
        <v>1376</v>
      </c>
      <c r="G805" s="275"/>
      <c r="H805" s="275"/>
      <c r="I805" s="275"/>
      <c r="K805" s="22" t="str">
        <f>IF(A805&gt;0,"[{"&amp;"order:"&amp;CHAR(34)&amp;J805&amp;CHAR(34)&amp;",result:"&amp;CHAR(34)&amp;B806&amp;CHAR(34)&amp;",playerday:"&amp;CHAR(34)&amp;#REF!&amp;CHAR(34)&amp;",year:"&amp;CHAR(34)&amp;A805&amp;CHAR(34)&amp;", category:" &amp; CHAR(34) &amp;$A$1&amp;CHAR(34)&amp;",prow:["&amp;CHAR(34)&amp;F806&amp;CHAR(34)&amp;","&amp;CHAR(34)&amp;F807&amp;CHAR(34)&amp;","&amp;CHAR(34)&amp;#REF!&amp;CHAR(34)&amp;"], pcolumn: ["&amp;CHAR(34)&amp;G805&amp;CHAR(34)&amp;","&amp;CHAR(34)&amp;H805&amp;CHAR(34)&amp;","&amp;CHAR(34)&amp;I805&amp;CHAR(34)&amp;"]"&amp;",ylink:"&amp;CHAR(34)&amp;B807&amp;CHAR(34)&amp;"}"&amp;"],","")</f>
        <v/>
      </c>
    </row>
    <row r="806" spans="1:11" x14ac:dyDescent="0.3">
      <c r="B806" s="32"/>
      <c r="C806" s="33"/>
      <c r="D806" s="32"/>
      <c r="G806" s="11"/>
      <c r="H806" s="11"/>
      <c r="I806" s="11"/>
    </row>
    <row r="807" spans="1:11" x14ac:dyDescent="0.3">
      <c r="B807" s="32"/>
      <c r="C807" s="33"/>
      <c r="D807" s="32"/>
      <c r="G807" s="11"/>
      <c r="H807" s="11"/>
      <c r="I807" s="11"/>
    </row>
    <row r="808" spans="1:11" x14ac:dyDescent="0.3">
      <c r="A808" s="296">
        <v>2024</v>
      </c>
      <c r="B808" s="297" t="s">
        <v>110</v>
      </c>
      <c r="C808" s="298" t="s">
        <v>321</v>
      </c>
      <c r="D808" s="299" t="s">
        <v>1445</v>
      </c>
      <c r="E808" s="67"/>
      <c r="G808" s="16" t="s">
        <v>110</v>
      </c>
      <c r="H808" s="16" t="s">
        <v>135</v>
      </c>
      <c r="I808" s="57" t="s">
        <v>303</v>
      </c>
      <c r="J808" s="12">
        <v>423</v>
      </c>
      <c r="K808" s="22" t="str">
        <f t="shared" ref="K808:K810" si="24">IF(A808&gt;0,"[{"&amp;"order:"&amp;CHAR(34)&amp;J808&amp;CHAR(34)&amp;",result:"&amp;CHAR(34)&amp;B809&amp;CHAR(34)&amp;",playerday:"&amp;CHAR(34)&amp;B811&amp;CHAR(34)&amp;",year:"&amp;CHAR(34)&amp;A808&amp;CHAR(34)&amp;", category:" &amp; CHAR(34) &amp;$A$1&amp;CHAR(34)&amp;",prow:["&amp;CHAR(34)&amp;F809&amp;CHAR(34)&amp;","&amp;CHAR(34)&amp;F810&amp;CHAR(34)&amp;","&amp;CHAR(34)&amp;F811&amp;CHAR(34)&amp;"], pcolumn: ["&amp;CHAR(34)&amp;G808&amp;CHAR(34)&amp;","&amp;CHAR(34)&amp;H808&amp;CHAR(34)&amp;","&amp;CHAR(34)&amp;I808&amp;CHAR(34)&amp;"]"&amp;",ylink:"&amp;CHAR(34)&amp;B810&amp;CHAR(34)&amp;"}"&amp;"],","")</f>
        <v>[{order:"423",result:"Galatasaray 5-0 Rizespor",playerday:"Victor Osimhen",year:"2024", category:"Other",prow:["DL","namehas_V","namehas_O"], pcolumn: ["Galatasaray","Napoli","NGA"],ylink:"https://youtu.be/J_24rx4ZfRo?si=6uchUmNYtG3tcEuT&amp;t=116"}],</v>
      </c>
    </row>
    <row r="809" spans="1:11" x14ac:dyDescent="0.3">
      <c r="A809" s="300"/>
      <c r="B809" s="301" t="str">
        <f>_xlfn.CONCAT(B808," ",C808," ",D808,)</f>
        <v>Galatasaray 5-0 Rizespor</v>
      </c>
      <c r="C809" s="302"/>
      <c r="D809" s="303"/>
      <c r="E809" s="67"/>
      <c r="F809" s="16" t="s">
        <v>47</v>
      </c>
      <c r="G809" s="275"/>
      <c r="H809" s="275"/>
      <c r="I809" s="275"/>
      <c r="K809" s="22" t="str">
        <f t="shared" si="24"/>
        <v/>
      </c>
    </row>
    <row r="810" spans="1:11" x14ac:dyDescent="0.3">
      <c r="A810" s="300"/>
      <c r="B810" s="301" t="s">
        <v>1446</v>
      </c>
      <c r="C810" s="302"/>
      <c r="D810" s="303"/>
      <c r="E810" s="67"/>
      <c r="F810" s="16" t="s">
        <v>1358</v>
      </c>
      <c r="G810" s="275"/>
      <c r="H810" s="275"/>
      <c r="I810" s="275"/>
      <c r="K810" s="22" t="str">
        <f t="shared" si="24"/>
        <v/>
      </c>
    </row>
    <row r="811" spans="1:11" x14ac:dyDescent="0.3">
      <c r="A811" s="304"/>
      <c r="B811" s="305" t="s">
        <v>1097</v>
      </c>
      <c r="C811" s="306"/>
      <c r="D811" s="307"/>
      <c r="E811" s="67"/>
      <c r="F811" s="57" t="s">
        <v>1447</v>
      </c>
      <c r="G811" s="275"/>
      <c r="H811" s="275"/>
      <c r="I811" s="275"/>
      <c r="K811" s="22" t="str">
        <f>IF(A811&gt;0,"[{"&amp;"order:"&amp;CHAR(34)&amp;J811&amp;CHAR(34)&amp;",result:"&amp;CHAR(34)&amp;B812&amp;CHAR(34)&amp;",playerday:"&amp;CHAR(34)&amp;#REF!&amp;CHAR(34)&amp;",year:"&amp;CHAR(34)&amp;A811&amp;CHAR(34)&amp;", category:" &amp; CHAR(34) &amp;$A$1&amp;CHAR(34)&amp;",prow:["&amp;CHAR(34)&amp;F812&amp;CHAR(34)&amp;","&amp;CHAR(34)&amp;F813&amp;CHAR(34)&amp;","&amp;CHAR(34)&amp;#REF!&amp;CHAR(34)&amp;"], pcolumn: ["&amp;CHAR(34)&amp;G811&amp;CHAR(34)&amp;","&amp;CHAR(34)&amp;H811&amp;CHAR(34)&amp;","&amp;CHAR(34)&amp;I811&amp;CHAR(34)&amp;"]"&amp;",ylink:"&amp;CHAR(34)&amp;B813&amp;CHAR(34)&amp;"}"&amp;"],","")</f>
        <v/>
      </c>
    </row>
    <row r="812" spans="1:11" x14ac:dyDescent="0.3">
      <c r="B812" s="32"/>
      <c r="C812" s="33"/>
      <c r="D812" s="32"/>
      <c r="G812" s="11"/>
      <c r="H812" s="11"/>
      <c r="I812" s="11"/>
    </row>
    <row r="813" spans="1:11" x14ac:dyDescent="0.3">
      <c r="B813" s="32"/>
      <c r="C813" s="33"/>
      <c r="D813" s="32"/>
      <c r="G813" s="11"/>
      <c r="H813" s="11"/>
      <c r="I813" s="11"/>
    </row>
    <row r="814" spans="1:11" x14ac:dyDescent="0.3">
      <c r="A814" s="296">
        <v>2024</v>
      </c>
      <c r="B814" s="297" t="s">
        <v>1510</v>
      </c>
      <c r="C814" s="298" t="s">
        <v>162</v>
      </c>
      <c r="D814" s="299" t="s">
        <v>1511</v>
      </c>
      <c r="E814" s="67"/>
      <c r="G814" s="16" t="s">
        <v>1340</v>
      </c>
      <c r="H814" s="16" t="s">
        <v>998</v>
      </c>
      <c r="I814" s="57" t="s">
        <v>40</v>
      </c>
      <c r="J814" s="12">
        <v>432</v>
      </c>
      <c r="K814" s="22" t="str">
        <f t="shared" ref="K814:K816" si="25">IF(A814&gt;0,"[{"&amp;"order:"&amp;CHAR(34)&amp;J814&amp;CHAR(34)&amp;",result:"&amp;CHAR(34)&amp;B815&amp;CHAR(34)&amp;",playerday:"&amp;CHAR(34)&amp;B817&amp;CHAR(34)&amp;",year:"&amp;CHAR(34)&amp;A814&amp;CHAR(34)&amp;", category:" &amp; CHAR(34) &amp;$A$1&amp;CHAR(34)&amp;",prow:["&amp;CHAR(34)&amp;F815&amp;CHAR(34)&amp;","&amp;CHAR(34)&amp;F816&amp;CHAR(34)&amp;","&amp;CHAR(34)&amp;F817&amp;CHAR(34)&amp;"], pcolumn: ["&amp;CHAR(34)&amp;G814&amp;CHAR(34)&amp;","&amp;CHAR(34)&amp;H814&amp;CHAR(34)&amp;","&amp;CHAR(34)&amp;I814&amp;CHAR(34)&amp;"]"&amp;",ylink:"&amp;CHAR(34)&amp;B816&amp;CHAR(34)&amp;"}"&amp;"],","")</f>
        <v>[{order:"432",result:"Al Nassr 6-0 Inter Miami",playerday:"Aymeric Laporte",year:"2024", category:"Other",prow:["Man City","Premier","DF"], pcolumn: ["saleag","Played Euro 2024","ESP"],ylink:"https://youtu.be/DNYYnktlBoQ?si=sl1vLjDjGvUH8sKq&amp;t=34"}],</v>
      </c>
    </row>
    <row r="815" spans="1:11" x14ac:dyDescent="0.3">
      <c r="A815" s="300"/>
      <c r="B815" s="301" t="str">
        <f>_xlfn.CONCAT(B814," ",C814," ",D814,)</f>
        <v>Al Nassr 6-0 Inter Miami</v>
      </c>
      <c r="C815" s="302"/>
      <c r="D815" s="303"/>
      <c r="E815" s="67"/>
      <c r="F815" s="16" t="s">
        <v>59</v>
      </c>
      <c r="G815" s="275"/>
      <c r="H815" s="275"/>
      <c r="I815" s="275"/>
      <c r="K815" s="22" t="str">
        <f t="shared" si="25"/>
        <v/>
      </c>
    </row>
    <row r="816" spans="1:11" x14ac:dyDescent="0.3">
      <c r="A816" s="300"/>
      <c r="B816" s="301" t="s">
        <v>1512</v>
      </c>
      <c r="C816" s="302"/>
      <c r="D816" s="303"/>
      <c r="E816" s="67"/>
      <c r="F816" s="16" t="s">
        <v>32</v>
      </c>
      <c r="G816" s="275"/>
      <c r="H816" s="275"/>
      <c r="I816" s="275"/>
      <c r="K816" s="22" t="str">
        <f t="shared" si="25"/>
        <v/>
      </c>
    </row>
    <row r="817" spans="1:11" x14ac:dyDescent="0.3">
      <c r="A817" s="304"/>
      <c r="B817" s="305" t="s">
        <v>1513</v>
      </c>
      <c r="C817" s="306"/>
      <c r="D817" s="307"/>
      <c r="E817" s="67"/>
      <c r="F817" s="57" t="s">
        <v>52</v>
      </c>
      <c r="G817" s="275"/>
      <c r="H817" s="275"/>
      <c r="I817" s="275"/>
      <c r="K817" s="22" t="str">
        <f>IF(A817&gt;0,"[{"&amp;"order:"&amp;CHAR(34)&amp;J817&amp;CHAR(34)&amp;",result:"&amp;CHAR(34)&amp;B818&amp;CHAR(34)&amp;",playerday:"&amp;CHAR(34)&amp;#REF!&amp;CHAR(34)&amp;",year:"&amp;CHAR(34)&amp;A817&amp;CHAR(34)&amp;", category:" &amp; CHAR(34) &amp;$A$1&amp;CHAR(34)&amp;",prow:["&amp;CHAR(34)&amp;F818&amp;CHAR(34)&amp;","&amp;CHAR(34)&amp;F819&amp;CHAR(34)&amp;","&amp;CHAR(34)&amp;#REF!&amp;CHAR(34)&amp;"], pcolumn: ["&amp;CHAR(34)&amp;G817&amp;CHAR(34)&amp;","&amp;CHAR(34)&amp;H817&amp;CHAR(34)&amp;","&amp;CHAR(34)&amp;I817&amp;CHAR(34)&amp;"]"&amp;",ylink:"&amp;CHAR(34)&amp;B819&amp;CHAR(34)&amp;"}"&amp;"],","")</f>
        <v/>
      </c>
    </row>
    <row r="818" spans="1:11" x14ac:dyDescent="0.3">
      <c r="B818" s="32"/>
      <c r="C818" s="33"/>
      <c r="D818" s="32"/>
      <c r="G818" s="11"/>
      <c r="H818" s="11"/>
      <c r="I818" s="11"/>
    </row>
  </sheetData>
  <conditionalFormatting sqref="E37:E48">
    <cfRule type="cellIs" dxfId="26" priority="11" operator="equal">
      <formula>"NEGATIVE"</formula>
    </cfRule>
  </conditionalFormatting>
  <conditionalFormatting sqref="E52:E63">
    <cfRule type="cellIs" dxfId="25" priority="12" operator="equal">
      <formula>"NEGATIVE"</formula>
    </cfRule>
  </conditionalFormatting>
  <conditionalFormatting sqref="E69:E80">
    <cfRule type="cellIs" dxfId="24" priority="13" operator="equal">
      <formula>"NEGATIVE"</formula>
    </cfRule>
  </conditionalFormatting>
  <conditionalFormatting sqref="E86:E90">
    <cfRule type="cellIs" dxfId="23" priority="14" operator="equal">
      <formula>"NEGATIVE"</formula>
    </cfRule>
  </conditionalFormatting>
  <conditionalFormatting sqref="E94:E109">
    <cfRule type="cellIs" dxfId="22" priority="15" operator="equal">
      <formula>"NEGATIVE"</formula>
    </cfRule>
  </conditionalFormatting>
  <conditionalFormatting sqref="E113:E119">
    <cfRule type="cellIs" dxfId="21" priority="10" operator="equal">
      <formula>"NEGATIVE"</formula>
    </cfRule>
  </conditionalFormatting>
  <conditionalFormatting sqref="E236:E247">
    <cfRule type="cellIs" dxfId="20" priority="16" operator="equal">
      <formula>"NEGATIVE"</formula>
    </cfRule>
  </conditionalFormatting>
  <conditionalFormatting sqref="E259:E304">
    <cfRule type="cellIs" dxfId="19" priority="17" operator="equal">
      <formula>"NEGATIVE"</formula>
    </cfRule>
  </conditionalFormatting>
  <conditionalFormatting sqref="E307:E341">
    <cfRule type="cellIs" dxfId="18" priority="18" operator="equal">
      <formula>"NEGATIVE"</formula>
    </cfRule>
  </conditionalFormatting>
  <conditionalFormatting sqref="E483:E487">
    <cfRule type="cellIs" dxfId="17" priority="3" operator="equal">
      <formula>"NEGATIVE"</formula>
    </cfRule>
  </conditionalFormatting>
  <conditionalFormatting sqref="E489:E499">
    <cfRule type="cellIs" dxfId="16" priority="4" operator="equal">
      <formula>"NEGATIVE"</formula>
    </cfRule>
  </conditionalFormatting>
  <conditionalFormatting sqref="J2:J501 J504:J805">
    <cfRule type="cellIs" priority="8" stopIfTrue="1" operator="equal">
      <formula>""</formula>
    </cfRule>
    <cfRule type="cellIs" dxfId="15" priority="9" operator="greaterThan">
      <formula>$B$1</formula>
    </cfRule>
  </conditionalFormatting>
  <conditionalFormatting sqref="J808:J811">
    <cfRule type="cellIs" priority="6" stopIfTrue="1" operator="equal">
      <formula>""</formula>
    </cfRule>
    <cfRule type="cellIs" dxfId="14" priority="7" operator="greaterThan">
      <formula>$B$1</formula>
    </cfRule>
  </conditionalFormatting>
  <conditionalFormatting sqref="J814:J817">
    <cfRule type="cellIs" priority="1" stopIfTrue="1" operator="equal">
      <formula>""</formula>
    </cfRule>
    <cfRule type="cellIs" dxfId="13" priority="2" operator="greaterThan">
      <formula>$B$1</formula>
    </cfRule>
  </conditionalFormatting>
  <hyperlinks>
    <hyperlink ref="B108" r:id="rId1" xr:uid="{CCFB60BF-3604-4229-824A-2436177A3AE4}"/>
    <hyperlink ref="B744" r:id="rId2" xr:uid="{8A4C2308-8145-46A8-9602-3CF83549E639}"/>
    <hyperlink ref="B738" r:id="rId3" xr:uid="{5DFE7F60-DF8A-4125-9D8C-2E97CF268C15}"/>
    <hyperlink ref="B45" r:id="rId4" xr:uid="{F6140987-9E58-4BE8-BBEC-83FFFF24BB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6097-42A8-46D9-803C-3C49BF1D058A}">
  <dimension ref="A1:A9"/>
  <sheetViews>
    <sheetView workbookViewId="0">
      <selection activeCell="F17" sqref="F17"/>
    </sheetView>
  </sheetViews>
  <sheetFormatPr defaultRowHeight="15" x14ac:dyDescent="0.35"/>
  <cols>
    <col min="1" max="1" width="30.88671875" bestFit="1" customWidth="1"/>
  </cols>
  <sheetData>
    <row r="1" spans="1:1" x14ac:dyDescent="0.35">
      <c r="A1" t="s">
        <v>554</v>
      </c>
    </row>
    <row r="2" spans="1:1" x14ac:dyDescent="0.35">
      <c r="A2" t="s">
        <v>1189</v>
      </c>
    </row>
    <row r="3" spans="1:1" x14ac:dyDescent="0.35">
      <c r="A3" t="s">
        <v>544</v>
      </c>
    </row>
    <row r="4" spans="1:1" x14ac:dyDescent="0.35">
      <c r="A4" t="s">
        <v>1237</v>
      </c>
    </row>
    <row r="5" spans="1:1" x14ac:dyDescent="0.35">
      <c r="A5" t="s">
        <v>390</v>
      </c>
    </row>
    <row r="6" spans="1:1" x14ac:dyDescent="0.35">
      <c r="A6" t="s">
        <v>1274</v>
      </c>
    </row>
    <row r="7" spans="1:1" x14ac:dyDescent="0.35">
      <c r="A7" t="s">
        <v>1333</v>
      </c>
    </row>
    <row r="8" spans="1:1" x14ac:dyDescent="0.35">
      <c r="A8" t="s">
        <v>1334</v>
      </c>
    </row>
    <row r="9" spans="1:1" x14ac:dyDescent="0.35">
      <c r="A9" s="680" t="s">
        <v>1368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7B6C-E106-4C3E-B82E-37E9E6895C55}">
  <sheetPr codeName="Sheet6">
    <tabColor rgb="FF00B0F0"/>
  </sheetPr>
  <dimension ref="A1:W1117"/>
  <sheetViews>
    <sheetView showGridLines="0" topLeftCell="A1091" zoomScale="85" zoomScaleNormal="85" workbookViewId="0">
      <selection activeCell="J1115" sqref="J1115"/>
    </sheetView>
  </sheetViews>
  <sheetFormatPr defaultColWidth="8.88671875" defaultRowHeight="13.8" x14ac:dyDescent="0.3"/>
  <cols>
    <col min="1" max="1" width="9.33203125" style="67" customWidth="1"/>
    <col min="2" max="2" width="16.6640625" style="32" customWidth="1"/>
    <col min="3" max="3" width="16.6640625" style="33" customWidth="1"/>
    <col min="4" max="4" width="18.44140625" style="32" bestFit="1" customWidth="1"/>
    <col min="5" max="5" width="12.44140625" style="12" customWidth="1"/>
    <col min="6" max="6" width="17.77734375" style="12" bestFit="1" customWidth="1"/>
    <col min="7" max="8" width="16.33203125" style="11" customWidth="1"/>
    <col min="9" max="9" width="20.109375" style="11" bestFit="1" customWidth="1"/>
    <col min="10" max="10" width="8.88671875" style="12"/>
    <col min="11" max="11" width="58.5546875" style="12" customWidth="1"/>
    <col min="12" max="12" width="3.21875" style="12" customWidth="1"/>
    <col min="13" max="13" width="83.88671875" style="32" customWidth="1"/>
    <col min="14" max="14" width="8.88671875" style="12"/>
    <col min="15" max="15" width="8.88671875" style="13"/>
    <col min="16" max="17" width="8.88671875" style="12"/>
    <col min="18" max="20" width="16.33203125" style="11" customWidth="1"/>
    <col min="21" max="21" width="20.109375" style="11" bestFit="1" customWidth="1"/>
    <col min="22" max="16384" width="8.88671875" style="12"/>
  </cols>
  <sheetData>
    <row r="1" spans="1:13" x14ac:dyDescent="0.3">
      <c r="A1" s="67" t="s">
        <v>104</v>
      </c>
      <c r="B1" s="32">
        <f>EURO!B1</f>
        <v>570</v>
      </c>
      <c r="L1" s="12" t="str">
        <f>""</f>
        <v/>
      </c>
    </row>
    <row r="2" spans="1:13" x14ac:dyDescent="0.3">
      <c r="L2" s="12" t="str">
        <f>""</f>
        <v/>
      </c>
    </row>
    <row r="3" spans="1:13" x14ac:dyDescent="0.3">
      <c r="A3" s="639">
        <v>1997</v>
      </c>
      <c r="B3" s="640" t="s">
        <v>4</v>
      </c>
      <c r="C3" s="641" t="s">
        <v>129</v>
      </c>
      <c r="D3" s="642" t="s">
        <v>24</v>
      </c>
      <c r="E3" s="67"/>
      <c r="G3" s="14" t="s">
        <v>4</v>
      </c>
      <c r="H3" s="14" t="s">
        <v>24</v>
      </c>
      <c r="I3" s="14" t="s">
        <v>36</v>
      </c>
      <c r="J3" s="12">
        <v>310</v>
      </c>
      <c r="K3" s="22" t="str">
        <f>IF(A3&gt;0,"[{"&amp;"order:"&amp;CHAR(34)&amp;J3&amp;CHAR(34)&amp;",result:"&amp;CHAR(34)&amp;B4&amp;CHAR(34)&amp;",playerday:"&amp;CHAR(34)&amp;B6&amp;CHAR(34)&amp;",year:"&amp;CHAR(34)&amp;A3&amp;CHAR(34)&amp;", category:" &amp; CHAR(34) &amp;$A$1&amp;CHAR(34)&amp;",prow:["&amp;CHAR(34)&amp;F4&amp;CHAR(34)&amp;","&amp;CHAR(34)&amp;F5&amp;CHAR(34)&amp;","&amp;CHAR(34)&amp;F6&amp;CHAR(34)&amp;"], pcolumn: ["&amp;CHAR(34)&amp;G3&amp;CHAR(34)&amp;","&amp;CHAR(34)&amp;H3&amp;CHAR(34)&amp;","&amp;CHAR(34)&amp;I3&amp;CHAR(34)&amp;"]"&amp;",ylink:"&amp;CHAR(34)&amp;B5&amp;CHAR(34)&amp;"}"&amp;"],","")</f>
        <v>[{order:"310",result:"Juventus 4-1 Ajax",playerday:"Zinédine Zidane",year:"1997", category:"Champions",prow:["CC","CC","CC"], pcolumn: ["Juventus","Ajax","FRA"],ylink:"https://www.youtube.com/watch?v=egMFfsR_WCA"}],</v>
      </c>
      <c r="L3" s="12" t="str">
        <f>""</f>
        <v/>
      </c>
      <c r="M3" s="40"/>
    </row>
    <row r="4" spans="1:13" x14ac:dyDescent="0.3">
      <c r="A4" s="630"/>
      <c r="B4" s="631" t="str">
        <f>_xlfn.CONCAT(B3," ",C3," ",D3)</f>
        <v>Juventus 4-1 Ajax</v>
      </c>
      <c r="C4" s="632"/>
      <c r="D4" s="633"/>
      <c r="E4" s="67"/>
      <c r="F4" s="107" t="s">
        <v>33</v>
      </c>
      <c r="G4" s="638"/>
      <c r="H4" s="638"/>
      <c r="I4" s="638"/>
      <c r="K4" s="22" t="str">
        <f t="shared" ref="K4:K67" si="0">IF(A4&gt;0,"[{"&amp;"order:"&amp;CHAR(34)&amp;J4&amp;CHAR(34)&amp;",result:"&amp;CHAR(34)&amp;B5&amp;CHAR(34)&amp;",playerday:"&amp;CHAR(34)&amp;B7&amp;CHAR(34)&amp;",year:"&amp;CHAR(34)&amp;A4&amp;CHAR(34)&amp;", category:" &amp; CHAR(34) &amp;$A$1&amp;CHAR(34)&amp;",prow:["&amp;CHAR(34)&amp;F5&amp;CHAR(34)&amp;","&amp;CHAR(34)&amp;F6&amp;CHAR(34)&amp;","&amp;CHAR(34)&amp;F7&amp;CHAR(34)&amp;"], pcolumn: ["&amp;CHAR(34)&amp;G4&amp;CHAR(34)&amp;","&amp;CHAR(34)&amp;H4&amp;CHAR(34)&amp;","&amp;CHAR(34)&amp;I4&amp;CHAR(34)&amp;"]"&amp;",ylink:"&amp;CHAR(34)&amp;B6&amp;CHAR(34)&amp;"}"&amp;"],","")</f>
        <v/>
      </c>
      <c r="L4" s="12" t="str">
        <f>""</f>
        <v/>
      </c>
      <c r="M4" s="34"/>
    </row>
    <row r="5" spans="1:13" x14ac:dyDescent="0.3">
      <c r="A5" s="630"/>
      <c r="B5" s="631" t="s">
        <v>609</v>
      </c>
      <c r="C5" s="632"/>
      <c r="D5" s="633"/>
      <c r="E5" s="67"/>
      <c r="F5" s="16" t="s">
        <v>33</v>
      </c>
      <c r="G5" s="638"/>
      <c r="H5" s="638"/>
      <c r="I5" s="638"/>
      <c r="K5" s="22" t="str">
        <f t="shared" si="0"/>
        <v/>
      </c>
      <c r="L5" s="12" t="str">
        <f>""</f>
        <v/>
      </c>
    </row>
    <row r="6" spans="1:13" x14ac:dyDescent="0.3">
      <c r="A6" s="634"/>
      <c r="B6" s="635" t="s">
        <v>969</v>
      </c>
      <c r="C6" s="636"/>
      <c r="D6" s="637"/>
      <c r="E6" s="67"/>
      <c r="F6" s="107" t="s">
        <v>33</v>
      </c>
      <c r="G6" s="638"/>
      <c r="H6" s="638"/>
      <c r="I6" s="638"/>
      <c r="K6" s="22" t="str">
        <f t="shared" si="0"/>
        <v/>
      </c>
      <c r="L6" s="12" t="str">
        <f>""</f>
        <v/>
      </c>
    </row>
    <row r="7" spans="1:13" x14ac:dyDescent="0.3">
      <c r="E7" s="67"/>
      <c r="K7" s="22" t="str">
        <f t="shared" si="0"/>
        <v/>
      </c>
      <c r="L7" s="12" t="str">
        <f>""</f>
        <v/>
      </c>
    </row>
    <row r="8" spans="1:13" x14ac:dyDescent="0.3">
      <c r="E8" s="67"/>
      <c r="K8" s="22" t="str">
        <f t="shared" si="0"/>
        <v/>
      </c>
    </row>
    <row r="9" spans="1:13" x14ac:dyDescent="0.3">
      <c r="A9" s="639">
        <v>1997</v>
      </c>
      <c r="B9" s="640" t="s">
        <v>592</v>
      </c>
      <c r="C9" s="641" t="s">
        <v>122</v>
      </c>
      <c r="D9" s="642" t="s">
        <v>4</v>
      </c>
      <c r="E9" s="67"/>
      <c r="G9" s="14" t="s">
        <v>50</v>
      </c>
      <c r="H9" s="14" t="s">
        <v>4</v>
      </c>
      <c r="I9" s="14" t="s">
        <v>34</v>
      </c>
      <c r="J9" s="12">
        <v>178</v>
      </c>
      <c r="K9" s="22" t="str">
        <f t="shared" si="0"/>
        <v>[{order:"178",result:"Dortmund 3-1 Juventus",playerday:"Lars Ricken",year:"1997", category:"Champions",prow:["GER","CC","Played WC 1998"], pcolumn: ["Borussia","Juventus","ChampionsWin"],ylink:"https://www.youtube.com/watch?v=oVI9Diwmv2M"}],</v>
      </c>
      <c r="L9" s="12" t="str">
        <f>""</f>
        <v/>
      </c>
      <c r="M9" s="40"/>
    </row>
    <row r="10" spans="1:13" x14ac:dyDescent="0.3">
      <c r="A10" s="630"/>
      <c r="B10" s="631" t="str">
        <f>_xlfn.CONCAT(B9," ",C9," ",D9)</f>
        <v>Dortmund 3-1 Juventus</v>
      </c>
      <c r="C10" s="632"/>
      <c r="D10" s="633"/>
      <c r="E10" s="67"/>
      <c r="F10" s="107" t="s">
        <v>60</v>
      </c>
      <c r="G10" s="638"/>
      <c r="H10" s="638"/>
      <c r="I10" s="638"/>
      <c r="K10" s="22" t="str">
        <f t="shared" si="0"/>
        <v/>
      </c>
      <c r="L10" s="12" t="str">
        <f>""</f>
        <v/>
      </c>
      <c r="M10" s="34"/>
    </row>
    <row r="11" spans="1:13" x14ac:dyDescent="0.3">
      <c r="A11" s="630"/>
      <c r="B11" s="631" t="s">
        <v>684</v>
      </c>
      <c r="C11" s="632"/>
      <c r="D11" s="633"/>
      <c r="E11" s="67"/>
      <c r="F11" s="16" t="s">
        <v>33</v>
      </c>
      <c r="G11" s="638"/>
      <c r="H11" s="638"/>
      <c r="I11" s="638"/>
      <c r="K11" s="22" t="str">
        <f t="shared" si="0"/>
        <v/>
      </c>
      <c r="L11" s="12" t="str">
        <f>""</f>
        <v/>
      </c>
    </row>
    <row r="12" spans="1:13" x14ac:dyDescent="0.3">
      <c r="A12" s="634"/>
      <c r="B12" s="635" t="s">
        <v>892</v>
      </c>
      <c r="C12" s="636"/>
      <c r="D12" s="637"/>
      <c r="E12" s="67"/>
      <c r="F12" s="107" t="s">
        <v>37</v>
      </c>
      <c r="G12" s="638"/>
      <c r="H12" s="638"/>
      <c r="I12" s="638"/>
      <c r="K12" s="22" t="str">
        <f t="shared" si="0"/>
        <v/>
      </c>
      <c r="L12" s="12" t="str">
        <f>""</f>
        <v/>
      </c>
    </row>
    <row r="13" spans="1:13" x14ac:dyDescent="0.3">
      <c r="E13" s="67"/>
      <c r="K13" s="22" t="str">
        <f t="shared" si="0"/>
        <v/>
      </c>
      <c r="L13" s="12" t="str">
        <f>""</f>
        <v/>
      </c>
    </row>
    <row r="14" spans="1:13" x14ac:dyDescent="0.3">
      <c r="E14" s="67"/>
      <c r="K14" s="22" t="str">
        <f t="shared" si="0"/>
        <v/>
      </c>
    </row>
    <row r="15" spans="1:13" x14ac:dyDescent="0.3">
      <c r="A15" s="655">
        <v>1997</v>
      </c>
      <c r="B15" s="656" t="s">
        <v>184</v>
      </c>
      <c r="C15" s="657" t="s">
        <v>83</v>
      </c>
      <c r="D15" s="658" t="s">
        <v>51</v>
      </c>
      <c r="E15" s="67"/>
      <c r="G15" s="14" t="s">
        <v>184</v>
      </c>
      <c r="H15" s="14" t="s">
        <v>51</v>
      </c>
      <c r="I15" s="14" t="s">
        <v>121</v>
      </c>
      <c r="J15" s="12">
        <v>257</v>
      </c>
      <c r="K15" s="22" t="str">
        <f t="shared" si="0"/>
        <v>[{order:"257",result:"Olympiakos 1-0 Porto",playerday:"Stelios Giannakopoulos",year:"1997", category:"Champions",prow:["CC","DL","DF"], pcolumn: ["Olympiakos","Porto","GRE"],ylink:"https://www.youtube.com/watch?v=w5jh0LXBKvI"}],</v>
      </c>
      <c r="L15" s="12" t="str">
        <f>""</f>
        <v/>
      </c>
      <c r="M15" s="40"/>
    </row>
    <row r="16" spans="1:13" x14ac:dyDescent="0.3">
      <c r="A16" s="659"/>
      <c r="B16" s="660" t="str">
        <f>_xlfn.CONCAT(B15," ",C15," ",D15)</f>
        <v>Olympiakos 1-0 Porto</v>
      </c>
      <c r="C16" s="661"/>
      <c r="D16" s="662"/>
      <c r="E16" s="67"/>
      <c r="F16" s="107" t="s">
        <v>33</v>
      </c>
      <c r="G16" s="638"/>
      <c r="H16" s="638"/>
      <c r="I16" s="638"/>
      <c r="K16" s="22" t="str">
        <f t="shared" si="0"/>
        <v/>
      </c>
      <c r="L16" s="12" t="str">
        <f>""</f>
        <v/>
      </c>
      <c r="M16" s="34"/>
    </row>
    <row r="17" spans="1:21" x14ac:dyDescent="0.3">
      <c r="A17" s="659"/>
      <c r="B17" s="660" t="s">
        <v>706</v>
      </c>
      <c r="C17" s="661"/>
      <c r="D17" s="662"/>
      <c r="E17" s="67"/>
      <c r="F17" s="16" t="s">
        <v>47</v>
      </c>
      <c r="G17" s="638"/>
      <c r="H17" s="638"/>
      <c r="I17" s="638"/>
      <c r="K17" s="22" t="str">
        <f t="shared" si="0"/>
        <v/>
      </c>
      <c r="L17" s="12" t="str">
        <f>""</f>
        <v/>
      </c>
    </row>
    <row r="18" spans="1:21" x14ac:dyDescent="0.3">
      <c r="A18" s="663"/>
      <c r="B18" s="664" t="s">
        <v>891</v>
      </c>
      <c r="C18" s="665"/>
      <c r="D18" s="666"/>
      <c r="E18" s="67"/>
      <c r="F18" s="107" t="s">
        <v>52</v>
      </c>
      <c r="G18" s="638"/>
      <c r="H18" s="638"/>
      <c r="I18" s="638"/>
      <c r="K18" s="22" t="str">
        <f t="shared" si="0"/>
        <v/>
      </c>
      <c r="L18" s="12" t="str">
        <f>""</f>
        <v/>
      </c>
    </row>
    <row r="19" spans="1:21" x14ac:dyDescent="0.3">
      <c r="E19" s="67"/>
      <c r="K19" s="22" t="str">
        <f t="shared" si="0"/>
        <v/>
      </c>
      <c r="L19" s="12" t="str">
        <f>""</f>
        <v/>
      </c>
    </row>
    <row r="20" spans="1:21" x14ac:dyDescent="0.3">
      <c r="E20" s="67"/>
      <c r="K20" s="22" t="str">
        <f t="shared" si="0"/>
        <v/>
      </c>
    </row>
    <row r="21" spans="1:21" x14ac:dyDescent="0.3">
      <c r="E21" s="67"/>
      <c r="K21" s="22" t="str">
        <f t="shared" si="0"/>
        <v/>
      </c>
    </row>
    <row r="22" spans="1:21" x14ac:dyDescent="0.3">
      <c r="E22" s="67"/>
      <c r="K22" s="22" t="str">
        <f t="shared" si="0"/>
        <v/>
      </c>
    </row>
    <row r="23" spans="1:21" x14ac:dyDescent="0.3">
      <c r="E23" s="67"/>
      <c r="K23" s="22" t="str">
        <f t="shared" si="0"/>
        <v/>
      </c>
    </row>
    <row r="24" spans="1:21" s="390" customFormat="1" x14ac:dyDescent="0.3">
      <c r="A24" s="387"/>
      <c r="B24" s="388"/>
      <c r="C24" s="389"/>
      <c r="D24" s="388"/>
      <c r="E24" s="387"/>
      <c r="G24" s="391"/>
      <c r="H24" s="391"/>
      <c r="I24" s="391"/>
      <c r="J24" s="12"/>
      <c r="K24" s="393" t="str">
        <f t="shared" si="0"/>
        <v/>
      </c>
      <c r="M24" s="388"/>
      <c r="O24" s="392"/>
      <c r="R24" s="391"/>
      <c r="S24" s="391"/>
      <c r="T24" s="391"/>
      <c r="U24" s="391"/>
    </row>
    <row r="25" spans="1:21" x14ac:dyDescent="0.3">
      <c r="A25" s="679">
        <v>1998</v>
      </c>
      <c r="B25" s="210" t="s">
        <v>150</v>
      </c>
      <c r="C25" s="211" t="s">
        <v>141</v>
      </c>
      <c r="D25" s="212" t="s">
        <v>50</v>
      </c>
      <c r="E25" s="67"/>
      <c r="G25" s="14" t="s">
        <v>3</v>
      </c>
      <c r="H25" s="14" t="s">
        <v>50</v>
      </c>
      <c r="I25" s="14" t="s">
        <v>34</v>
      </c>
      <c r="J25" s="12">
        <v>280</v>
      </c>
      <c r="K25" s="22" t="str">
        <f t="shared" si="0"/>
        <v>[{order:"280",result:"R. Madrid 2-0 Borussia",playerday:"Bodo Illgner",year:"1998", category:"Champions",prow:["PO","GER","Played WC 1998"], pcolumn: ["Real Madrid","Borussia","ChampionsWin"],ylink:"https://www.youtube.com/watch?v=wiopIpqu138"}],</v>
      </c>
      <c r="L25" s="12" t="str">
        <f>""</f>
        <v/>
      </c>
      <c r="M25" s="40"/>
    </row>
    <row r="26" spans="1:21" x14ac:dyDescent="0.3">
      <c r="A26" s="213"/>
      <c r="B26" s="91" t="str">
        <f>_xlfn.CONCAT(B25," ",C25," ",D25)</f>
        <v>R. Madrid 2-0 Borussia</v>
      </c>
      <c r="C26" s="92"/>
      <c r="D26" s="214"/>
      <c r="E26" s="67"/>
      <c r="F26" s="107" t="s">
        <v>38</v>
      </c>
      <c r="G26" s="170"/>
      <c r="H26" s="170"/>
      <c r="I26" s="170"/>
      <c r="K26" s="22" t="str">
        <f t="shared" si="0"/>
        <v/>
      </c>
      <c r="L26" s="12" t="str">
        <f>""</f>
        <v/>
      </c>
      <c r="M26" s="34" t="s">
        <v>1053</v>
      </c>
    </row>
    <row r="27" spans="1:21" x14ac:dyDescent="0.3">
      <c r="A27" s="213"/>
      <c r="B27" s="91" t="s">
        <v>461</v>
      </c>
      <c r="C27" s="92"/>
      <c r="D27" s="214"/>
      <c r="E27" s="67"/>
      <c r="F27" s="16" t="s">
        <v>60</v>
      </c>
      <c r="G27" s="170"/>
      <c r="H27" s="170"/>
      <c r="I27" s="170"/>
      <c r="K27" s="22" t="str">
        <f t="shared" si="0"/>
        <v/>
      </c>
      <c r="L27" s="12" t="str">
        <f>""</f>
        <v/>
      </c>
    </row>
    <row r="28" spans="1:21" x14ac:dyDescent="0.3">
      <c r="A28" s="215"/>
      <c r="B28" s="216" t="s">
        <v>1054</v>
      </c>
      <c r="C28" s="217"/>
      <c r="D28" s="218"/>
      <c r="E28" s="67"/>
      <c r="F28" s="107" t="s">
        <v>37</v>
      </c>
      <c r="G28" s="170"/>
      <c r="H28" s="170"/>
      <c r="I28" s="170"/>
      <c r="K28" s="22" t="str">
        <f t="shared" si="0"/>
        <v/>
      </c>
      <c r="L28" s="12" t="str">
        <f>""</f>
        <v/>
      </c>
    </row>
    <row r="29" spans="1:21" x14ac:dyDescent="0.3">
      <c r="E29" s="67"/>
      <c r="K29" s="22" t="str">
        <f t="shared" si="0"/>
        <v/>
      </c>
      <c r="L29" s="12" t="str">
        <f>""</f>
        <v/>
      </c>
    </row>
    <row r="30" spans="1:21" x14ac:dyDescent="0.3">
      <c r="E30" s="67"/>
      <c r="K30" s="22" t="str">
        <f t="shared" si="0"/>
        <v/>
      </c>
    </row>
    <row r="31" spans="1:21" x14ac:dyDescent="0.3">
      <c r="A31" s="679">
        <v>1998</v>
      </c>
      <c r="B31" s="210" t="s">
        <v>150</v>
      </c>
      <c r="C31" s="211" t="s">
        <v>83</v>
      </c>
      <c r="D31" s="212" t="s">
        <v>4</v>
      </c>
      <c r="E31" s="67"/>
      <c r="G31" s="14" t="s">
        <v>3</v>
      </c>
      <c r="H31" s="14" t="s">
        <v>4</v>
      </c>
      <c r="I31" s="14" t="s">
        <v>48</v>
      </c>
      <c r="J31" s="12">
        <v>24</v>
      </c>
      <c r="K31" s="22" t="str">
        <f t="shared" si="0"/>
        <v>[{order:"24",result:"R. Madrid 1-0 Juventus",playerday:"Predrag Mijatović",year:"1998", category:"Champions",prow:["Played WC 1998","ChampionsWin","Valencia"], pcolumn: ["Real Madrid","Juventus","LaLigaWin"],ylink:"https://www.youtube.com/watch?v=P-0mRkA7FHE"}],</v>
      </c>
      <c r="L31" s="12" t="str">
        <f>""</f>
        <v/>
      </c>
      <c r="M31" s="40" t="s">
        <v>895</v>
      </c>
    </row>
    <row r="32" spans="1:21" x14ac:dyDescent="0.3">
      <c r="A32" s="213"/>
      <c r="B32" s="91" t="str">
        <f>_xlfn.CONCAT(B31," ",C31," ",D31)</f>
        <v>R. Madrid 1-0 Juventus</v>
      </c>
      <c r="C32" s="92"/>
      <c r="D32" s="214"/>
      <c r="E32" s="67"/>
      <c r="F32" s="107" t="s">
        <v>37</v>
      </c>
      <c r="G32" s="170"/>
      <c r="H32" s="170"/>
      <c r="I32" s="170"/>
      <c r="K32" s="22" t="str">
        <f t="shared" si="0"/>
        <v/>
      </c>
      <c r="L32" s="12" t="str">
        <f>""</f>
        <v/>
      </c>
      <c r="M32" s="34"/>
    </row>
    <row r="33" spans="1:21" x14ac:dyDescent="0.3">
      <c r="A33" s="213"/>
      <c r="B33" s="91" t="s">
        <v>208</v>
      </c>
      <c r="C33" s="92"/>
      <c r="D33" s="214"/>
      <c r="E33" s="67"/>
      <c r="F33" s="16" t="s">
        <v>34</v>
      </c>
      <c r="G33" s="170"/>
      <c r="H33" s="170"/>
      <c r="I33" s="170"/>
      <c r="K33" s="22" t="str">
        <f t="shared" si="0"/>
        <v/>
      </c>
      <c r="L33" s="12" t="str">
        <f>""</f>
        <v/>
      </c>
    </row>
    <row r="34" spans="1:21" x14ac:dyDescent="0.3">
      <c r="A34" s="215"/>
      <c r="B34" s="216" t="s">
        <v>894</v>
      </c>
      <c r="C34" s="217"/>
      <c r="D34" s="218"/>
      <c r="E34" s="67"/>
      <c r="F34" s="107" t="s">
        <v>20</v>
      </c>
      <c r="G34" s="170"/>
      <c r="H34" s="170"/>
      <c r="I34" s="170"/>
      <c r="K34" s="22" t="str">
        <f t="shared" si="0"/>
        <v/>
      </c>
      <c r="L34" s="12" t="str">
        <f>""</f>
        <v/>
      </c>
    </row>
    <row r="35" spans="1:21" x14ac:dyDescent="0.3">
      <c r="E35" s="67"/>
      <c r="K35" s="22" t="str">
        <f t="shared" si="0"/>
        <v/>
      </c>
      <c r="L35" s="12" t="str">
        <f>""</f>
        <v/>
      </c>
    </row>
    <row r="36" spans="1:21" x14ac:dyDescent="0.3">
      <c r="E36" s="67"/>
      <c r="K36" s="22" t="str">
        <f t="shared" si="0"/>
        <v/>
      </c>
    </row>
    <row r="37" spans="1:21" x14ac:dyDescent="0.3">
      <c r="A37" s="679">
        <v>1998</v>
      </c>
      <c r="B37" s="210" t="s">
        <v>559</v>
      </c>
      <c r="C37" s="211" t="s">
        <v>116</v>
      </c>
      <c r="D37" s="678" t="s">
        <v>44</v>
      </c>
      <c r="E37" s="67"/>
      <c r="G37" s="14" t="s">
        <v>561</v>
      </c>
      <c r="H37" s="14" t="s">
        <v>35</v>
      </c>
      <c r="I37" s="14" t="s">
        <v>44</v>
      </c>
      <c r="J37" s="12">
        <v>383</v>
      </c>
      <c r="K37" s="22" t="str">
        <f t="shared" si="0"/>
        <v>[{order:"383",result:"Spartak 1-2 Inter",playerday:"Ronaldo Nazario",year:"1998", category:"Champions",prow:["DL","DF","CC"], pcolumn: ["RUS","BRA","Inter"],ylink:"https://www.youtube.com/watch?v=eauRZmS2XzU"}],</v>
      </c>
      <c r="L37" s="12" t="str">
        <f>""</f>
        <v/>
      </c>
      <c r="M37" s="40"/>
    </row>
    <row r="38" spans="1:21" x14ac:dyDescent="0.3">
      <c r="A38" s="213"/>
      <c r="B38" s="91" t="str">
        <f>_xlfn.CONCAT(B37," ",C37," ",D37)</f>
        <v>Spartak 1-2 Inter</v>
      </c>
      <c r="C38" s="92"/>
      <c r="D38" s="214"/>
      <c r="E38" s="67"/>
      <c r="F38" s="107" t="s">
        <v>47</v>
      </c>
      <c r="G38" s="170"/>
      <c r="H38" s="170"/>
      <c r="I38" s="170"/>
      <c r="K38" s="22" t="str">
        <f t="shared" si="0"/>
        <v/>
      </c>
      <c r="L38" s="12" t="str">
        <f>""</f>
        <v/>
      </c>
      <c r="M38" s="34"/>
    </row>
    <row r="39" spans="1:21" x14ac:dyDescent="0.3">
      <c r="A39" s="213"/>
      <c r="B39" s="91" t="s">
        <v>560</v>
      </c>
      <c r="C39" s="92"/>
      <c r="D39" s="214"/>
      <c r="E39" s="67"/>
      <c r="F39" s="16" t="s">
        <v>52</v>
      </c>
      <c r="G39" s="170"/>
      <c r="H39" s="170"/>
      <c r="I39" s="170"/>
      <c r="K39" s="22" t="str">
        <f t="shared" si="0"/>
        <v/>
      </c>
      <c r="L39" s="12" t="str">
        <f>""</f>
        <v/>
      </c>
    </row>
    <row r="40" spans="1:21" x14ac:dyDescent="0.3">
      <c r="A40" s="215"/>
      <c r="B40" s="216" t="s">
        <v>893</v>
      </c>
      <c r="C40" s="217"/>
      <c r="D40" s="218"/>
      <c r="E40" s="67"/>
      <c r="F40" s="16" t="s">
        <v>33</v>
      </c>
      <c r="G40" s="170"/>
      <c r="H40" s="170"/>
      <c r="I40" s="170"/>
      <c r="K40" s="22" t="str">
        <f t="shared" si="0"/>
        <v/>
      </c>
      <c r="L40" s="12" t="str">
        <f>""</f>
        <v/>
      </c>
    </row>
    <row r="41" spans="1:21" x14ac:dyDescent="0.3">
      <c r="E41" s="67"/>
      <c r="K41" s="22" t="str">
        <f t="shared" si="0"/>
        <v/>
      </c>
      <c r="L41" s="12" t="str">
        <f>""</f>
        <v/>
      </c>
    </row>
    <row r="42" spans="1:21" x14ac:dyDescent="0.3">
      <c r="E42" s="67"/>
      <c r="K42" s="22" t="str">
        <f t="shared" si="0"/>
        <v/>
      </c>
    </row>
    <row r="43" spans="1:21" x14ac:dyDescent="0.3">
      <c r="A43" s="679">
        <v>1998</v>
      </c>
      <c r="B43" s="210" t="s">
        <v>26</v>
      </c>
      <c r="C43" s="211" t="s">
        <v>321</v>
      </c>
      <c r="D43" s="212" t="s">
        <v>322</v>
      </c>
      <c r="E43" s="67"/>
      <c r="G43" s="14" t="s">
        <v>112</v>
      </c>
      <c r="H43" s="14" t="s">
        <v>35</v>
      </c>
      <c r="I43" s="14" t="s">
        <v>37</v>
      </c>
      <c r="J43" s="12">
        <v>496</v>
      </c>
      <c r="K43" s="22" t="str">
        <f t="shared" si="0"/>
        <v>[{order:"496",result:"PSG 5-0 Steaua",playerday:"Raí",year:"1998", category:"Champions",prow:["namehas_R","namehas_A","namehas_I"], pcolumn: ["ParisSG","BRA","Played WC 1998"],ylink:"https://www.youtube.com/watch?v=puI4pxaiEeg"}],</v>
      </c>
      <c r="L43" s="12" t="str">
        <f>""</f>
        <v/>
      </c>
      <c r="M43" s="40"/>
    </row>
    <row r="44" spans="1:21" x14ac:dyDescent="0.3">
      <c r="A44" s="213"/>
      <c r="B44" s="91" t="str">
        <f>_xlfn.CONCAT(B43," ",C43," ",D43)</f>
        <v>PSG 5-0 Steaua</v>
      </c>
      <c r="C44" s="92"/>
      <c r="D44" s="214"/>
      <c r="E44" s="67"/>
      <c r="F44" s="107" t="s">
        <v>1390</v>
      </c>
      <c r="G44" s="170"/>
      <c r="H44" s="170"/>
      <c r="I44" s="170"/>
      <c r="K44" s="22" t="str">
        <f t="shared" si="0"/>
        <v/>
      </c>
      <c r="L44" s="12" t="str">
        <f>""</f>
        <v/>
      </c>
      <c r="M44" s="34"/>
    </row>
    <row r="45" spans="1:21" x14ac:dyDescent="0.3">
      <c r="A45" s="213"/>
      <c r="B45" s="91" t="s">
        <v>324</v>
      </c>
      <c r="C45" s="92"/>
      <c r="D45" s="214"/>
      <c r="E45" s="67"/>
      <c r="F45" s="16" t="s">
        <v>1440</v>
      </c>
      <c r="G45" s="170"/>
      <c r="H45" s="170"/>
      <c r="I45" s="170"/>
      <c r="K45" s="22" t="str">
        <f t="shared" si="0"/>
        <v/>
      </c>
      <c r="L45" s="12" t="str">
        <f>""</f>
        <v/>
      </c>
    </row>
    <row r="46" spans="1:21" x14ac:dyDescent="0.3">
      <c r="A46" s="215"/>
      <c r="B46" s="216" t="s">
        <v>928</v>
      </c>
      <c r="C46" s="217"/>
      <c r="D46" s="218"/>
      <c r="E46" s="67"/>
      <c r="F46" s="16" t="s">
        <v>1530</v>
      </c>
      <c r="G46" s="170"/>
      <c r="H46" s="170"/>
      <c r="I46" s="170"/>
      <c r="K46" s="22" t="str">
        <f t="shared" si="0"/>
        <v/>
      </c>
      <c r="L46" s="12" t="str">
        <f>""</f>
        <v/>
      </c>
    </row>
    <row r="47" spans="1:21" x14ac:dyDescent="0.3">
      <c r="E47" s="67"/>
      <c r="F47" s="22"/>
      <c r="G47" s="67"/>
      <c r="H47" s="67"/>
      <c r="I47" s="67"/>
      <c r="K47" s="22" t="str">
        <f t="shared" si="0"/>
        <v/>
      </c>
      <c r="L47" s="12" t="str">
        <f>""</f>
        <v/>
      </c>
      <c r="R47" s="67"/>
      <c r="S47" s="111"/>
      <c r="T47" s="111"/>
      <c r="U47" s="111"/>
    </row>
    <row r="48" spans="1:21" x14ac:dyDescent="0.3">
      <c r="E48" s="67"/>
      <c r="F48" s="22"/>
      <c r="G48" s="67"/>
      <c r="H48" s="67"/>
      <c r="I48" s="67"/>
      <c r="K48" s="22" t="str">
        <f t="shared" si="0"/>
        <v/>
      </c>
      <c r="R48" s="67"/>
      <c r="S48" s="111"/>
      <c r="T48" s="111"/>
      <c r="U48" s="111"/>
    </row>
    <row r="49" spans="1:21" x14ac:dyDescent="0.3">
      <c r="E49" s="67"/>
      <c r="F49" s="22"/>
      <c r="G49" s="67"/>
      <c r="H49" s="67"/>
      <c r="I49" s="67"/>
      <c r="K49" s="22" t="str">
        <f t="shared" si="0"/>
        <v/>
      </c>
      <c r="R49" s="67"/>
      <c r="S49" s="111"/>
      <c r="T49" s="111"/>
      <c r="U49" s="111"/>
    </row>
    <row r="50" spans="1:21" x14ac:dyDescent="0.3">
      <c r="E50" s="67"/>
      <c r="F50" s="22"/>
      <c r="G50" s="67"/>
      <c r="H50" s="67"/>
      <c r="I50" s="67"/>
      <c r="K50" s="22" t="str">
        <f t="shared" si="0"/>
        <v/>
      </c>
      <c r="R50" s="67"/>
      <c r="S50" s="111"/>
      <c r="T50" s="111"/>
      <c r="U50" s="111"/>
    </row>
    <row r="51" spans="1:21" x14ac:dyDescent="0.3">
      <c r="E51" s="67"/>
      <c r="F51" s="22"/>
      <c r="G51" s="67"/>
      <c r="H51" s="67"/>
      <c r="I51" s="67"/>
      <c r="K51" s="22" t="str">
        <f t="shared" si="0"/>
        <v/>
      </c>
      <c r="R51" s="67"/>
      <c r="S51" s="111"/>
      <c r="T51" s="111"/>
      <c r="U51" s="111"/>
    </row>
    <row r="52" spans="1:21" s="390" customFormat="1" x14ac:dyDescent="0.3">
      <c r="A52" s="387"/>
      <c r="B52" s="388"/>
      <c r="C52" s="389"/>
      <c r="D52" s="388"/>
      <c r="E52" s="67"/>
      <c r="F52" s="393"/>
      <c r="G52" s="387"/>
      <c r="H52" s="387"/>
      <c r="I52" s="387"/>
      <c r="J52" s="12"/>
      <c r="K52" s="22" t="str">
        <f t="shared" si="0"/>
        <v/>
      </c>
      <c r="M52" s="388"/>
      <c r="O52" s="392"/>
      <c r="R52" s="387"/>
      <c r="S52" s="395"/>
      <c r="T52" s="395"/>
      <c r="U52" s="395"/>
    </row>
    <row r="53" spans="1:21" x14ac:dyDescent="0.3">
      <c r="A53" s="396">
        <v>1999</v>
      </c>
      <c r="B53" s="397" t="s">
        <v>21</v>
      </c>
      <c r="C53" s="398" t="s">
        <v>118</v>
      </c>
      <c r="D53" s="399" t="s">
        <v>17</v>
      </c>
      <c r="E53" s="67"/>
      <c r="G53" s="14" t="s">
        <v>21</v>
      </c>
      <c r="H53" s="14" t="s">
        <v>17</v>
      </c>
      <c r="I53" s="14" t="s">
        <v>108</v>
      </c>
      <c r="J53" s="12">
        <v>5</v>
      </c>
      <c r="K53" s="22" t="str">
        <f t="shared" si="0"/>
        <v>[{order:"5",result:"Man Utd 2-1 Bayern",playerday:"Ole Gunnar Solskjaer",year:"1999", category:"Champions",prow:["ChampionsWin","Premier","DL"], pcolumn: ["Man Utd","Bayern","NOR"],ylink:"https://www.youtube.com/watch?v=kiEq_TLXiCg"}],</v>
      </c>
      <c r="L53" s="12" t="str">
        <f>""</f>
        <v/>
      </c>
      <c r="M53" s="40" t="str">
        <f>""</f>
        <v/>
      </c>
      <c r="S53" s="14"/>
      <c r="T53" s="14"/>
      <c r="U53" s="14"/>
    </row>
    <row r="54" spans="1:21" x14ac:dyDescent="0.3">
      <c r="A54" s="400"/>
      <c r="B54" s="68" t="str">
        <f>_xlfn.CONCAT(B53," ",C53," ",D53)</f>
        <v>Man Utd 2-1 Bayern</v>
      </c>
      <c r="C54" s="69"/>
      <c r="D54" s="401"/>
      <c r="E54" s="67"/>
      <c r="F54" s="16" t="s">
        <v>34</v>
      </c>
      <c r="G54" s="174"/>
      <c r="H54" s="174"/>
      <c r="I54" s="174"/>
      <c r="K54" s="22" t="str">
        <f t="shared" si="0"/>
        <v/>
      </c>
      <c r="L54" s="12" t="str">
        <f>""</f>
        <v/>
      </c>
      <c r="M54" s="34" t="str">
        <f>""</f>
        <v/>
      </c>
      <c r="R54" s="31"/>
      <c r="S54" s="106"/>
      <c r="T54" s="106"/>
      <c r="U54" s="106"/>
    </row>
    <row r="55" spans="1:21" x14ac:dyDescent="0.3">
      <c r="A55" s="400"/>
      <c r="B55" s="68" t="s">
        <v>211</v>
      </c>
      <c r="C55" s="69"/>
      <c r="D55" s="401"/>
      <c r="E55" s="67"/>
      <c r="F55" s="16" t="s">
        <v>32</v>
      </c>
      <c r="G55" s="174"/>
      <c r="H55" s="174"/>
      <c r="I55" s="174"/>
      <c r="K55" s="22" t="str">
        <f t="shared" si="0"/>
        <v/>
      </c>
      <c r="L55" s="12" t="str">
        <f>""</f>
        <v/>
      </c>
      <c r="M55" s="32" t="str">
        <f>""</f>
        <v/>
      </c>
      <c r="R55" s="31"/>
      <c r="S55" s="106"/>
      <c r="T55" s="106"/>
      <c r="U55" s="106"/>
    </row>
    <row r="56" spans="1:21" x14ac:dyDescent="0.3">
      <c r="A56" s="402"/>
      <c r="B56" s="403" t="s">
        <v>929</v>
      </c>
      <c r="C56" s="404"/>
      <c r="D56" s="405"/>
      <c r="E56" s="67"/>
      <c r="F56" s="16" t="s">
        <v>47</v>
      </c>
      <c r="G56" s="174"/>
      <c r="H56" s="174"/>
      <c r="I56" s="174"/>
      <c r="K56" s="22" t="str">
        <f t="shared" si="0"/>
        <v/>
      </c>
      <c r="L56" s="12" t="str">
        <f>""</f>
        <v/>
      </c>
      <c r="M56" s="32" t="str">
        <f>""</f>
        <v/>
      </c>
      <c r="R56" s="31"/>
      <c r="S56" s="106"/>
      <c r="T56" s="106"/>
      <c r="U56" s="106"/>
    </row>
    <row r="57" spans="1:21" x14ac:dyDescent="0.3">
      <c r="E57" s="67"/>
      <c r="K57" s="22" t="str">
        <f t="shared" si="0"/>
        <v/>
      </c>
      <c r="L57" s="12" t="str">
        <f>""</f>
        <v/>
      </c>
      <c r="M57" s="32" t="str">
        <f>""</f>
        <v/>
      </c>
    </row>
    <row r="58" spans="1:21" x14ac:dyDescent="0.3">
      <c r="E58" s="67"/>
      <c r="K58" s="22" t="str">
        <f t="shared" si="0"/>
        <v/>
      </c>
    </row>
    <row r="59" spans="1:21" x14ac:dyDescent="0.3">
      <c r="A59" s="396">
        <v>1999</v>
      </c>
      <c r="B59" s="397" t="s">
        <v>4</v>
      </c>
      <c r="C59" s="398" t="s">
        <v>139</v>
      </c>
      <c r="D59" s="399" t="s">
        <v>21</v>
      </c>
      <c r="E59" s="67"/>
      <c r="G59" s="14" t="s">
        <v>4</v>
      </c>
      <c r="H59" s="14" t="s">
        <v>87</v>
      </c>
      <c r="I59" s="14" t="s">
        <v>34</v>
      </c>
      <c r="J59" s="12">
        <v>51</v>
      </c>
      <c r="K59" s="22" t="str">
        <f t="shared" si="0"/>
        <v>[{order:"51",result:"Juventus 2-3 Man Utd",playerday:"Roy Keane",year:"1999", category:"Champions",prow:["Man Utd","CC","Premier"], pcolumn: ["Juventus","IRL","ChampionsWin"],ylink:"https://www.youtube.com/watch?v=oiv-X3Dd_uo"}],</v>
      </c>
      <c r="L59" s="12" t="str">
        <f>""</f>
        <v/>
      </c>
      <c r="M59" s="40"/>
    </row>
    <row r="60" spans="1:21" x14ac:dyDescent="0.3">
      <c r="A60" s="400"/>
      <c r="B60" s="68" t="str">
        <f>_xlfn.CONCAT(B59," ",C59," ",D59)</f>
        <v>Juventus 2-3 Man Utd</v>
      </c>
      <c r="C60" s="69"/>
      <c r="D60" s="401"/>
      <c r="E60" s="67"/>
      <c r="F60" s="16" t="s">
        <v>21</v>
      </c>
      <c r="G60" s="174"/>
      <c r="H60" s="174"/>
      <c r="I60" s="174"/>
      <c r="K60" s="22" t="str">
        <f t="shared" si="0"/>
        <v/>
      </c>
      <c r="L60" s="12" t="str">
        <f>""</f>
        <v/>
      </c>
      <c r="M60" s="34"/>
    </row>
    <row r="61" spans="1:21" x14ac:dyDescent="0.3">
      <c r="A61" s="400"/>
      <c r="B61" s="68" t="s">
        <v>210</v>
      </c>
      <c r="C61" s="69"/>
      <c r="D61" s="401"/>
      <c r="E61" s="67"/>
      <c r="F61" s="16" t="s">
        <v>33</v>
      </c>
      <c r="G61" s="174"/>
      <c r="H61" s="174"/>
      <c r="I61" s="174"/>
      <c r="K61" s="22" t="str">
        <f t="shared" si="0"/>
        <v/>
      </c>
      <c r="L61" s="12" t="str">
        <f>""</f>
        <v/>
      </c>
    </row>
    <row r="62" spans="1:21" x14ac:dyDescent="0.3">
      <c r="A62" s="402"/>
      <c r="B62" s="403" t="s">
        <v>930</v>
      </c>
      <c r="C62" s="404"/>
      <c r="D62" s="405"/>
      <c r="E62" s="67"/>
      <c r="F62" s="16" t="s">
        <v>32</v>
      </c>
      <c r="G62" s="174"/>
      <c r="H62" s="174"/>
      <c r="I62" s="174"/>
      <c r="K62" s="22" t="str">
        <f t="shared" si="0"/>
        <v/>
      </c>
      <c r="L62" s="12" t="str">
        <f>""</f>
        <v/>
      </c>
    </row>
    <row r="63" spans="1:21" x14ac:dyDescent="0.3">
      <c r="E63" s="67"/>
      <c r="K63" s="22" t="str">
        <f t="shared" si="0"/>
        <v/>
      </c>
      <c r="L63" s="12" t="str">
        <f>""</f>
        <v/>
      </c>
    </row>
    <row r="64" spans="1:21" x14ac:dyDescent="0.3">
      <c r="E64" s="67"/>
      <c r="K64" s="22" t="str">
        <f t="shared" si="0"/>
        <v/>
      </c>
    </row>
    <row r="65" spans="1:13" x14ac:dyDescent="0.3">
      <c r="A65" s="396">
        <v>1999</v>
      </c>
      <c r="B65" s="397" t="s">
        <v>344</v>
      </c>
      <c r="C65" s="398" t="s">
        <v>124</v>
      </c>
      <c r="D65" s="399" t="s">
        <v>7</v>
      </c>
      <c r="E65" s="67"/>
      <c r="G65" s="14" t="s">
        <v>344</v>
      </c>
      <c r="H65" s="14" t="s">
        <v>7</v>
      </c>
      <c r="I65" s="14" t="s">
        <v>77</v>
      </c>
      <c r="J65" s="12">
        <v>102</v>
      </c>
      <c r="K65" s="22" t="str">
        <f t="shared" si="0"/>
        <v>[{order:"102",result:"Fiorentina 3-3 Barcelona",playerday:"Mauro Bressan",year:"1999", category:"Champions",prow:["CC","DL","SerieAWin"], pcolumn: ["Fiorentina","Barcelona","ITA"],ylink:"https://www.youtube.com/watch?v=g515yEVE7lU"}],</v>
      </c>
      <c r="L65" s="12" t="str">
        <f>""</f>
        <v/>
      </c>
      <c r="M65" s="40"/>
    </row>
    <row r="66" spans="1:13" x14ac:dyDescent="0.3">
      <c r="A66" s="400"/>
      <c r="B66" s="68" t="str">
        <f>_xlfn.CONCAT(B65," ",C65," ",D65)</f>
        <v>Fiorentina 3-3 Barcelona</v>
      </c>
      <c r="C66" s="69"/>
      <c r="D66" s="401"/>
      <c r="E66" s="67"/>
      <c r="F66" s="16" t="s">
        <v>33</v>
      </c>
      <c r="G66" s="174"/>
      <c r="H66" s="174"/>
      <c r="I66" s="174"/>
      <c r="K66" s="22" t="str">
        <f t="shared" si="0"/>
        <v/>
      </c>
      <c r="L66" s="12" t="str">
        <f>""</f>
        <v/>
      </c>
      <c r="M66" s="34"/>
    </row>
    <row r="67" spans="1:13" x14ac:dyDescent="0.3">
      <c r="A67" s="400"/>
      <c r="B67" s="68" t="s">
        <v>345</v>
      </c>
      <c r="C67" s="69"/>
      <c r="D67" s="401"/>
      <c r="E67" s="67"/>
      <c r="F67" s="16" t="s">
        <v>47</v>
      </c>
      <c r="G67" s="174"/>
      <c r="H67" s="174"/>
      <c r="I67" s="174"/>
      <c r="K67" s="22" t="str">
        <f t="shared" si="0"/>
        <v/>
      </c>
      <c r="L67" s="12" t="str">
        <f>""</f>
        <v/>
      </c>
    </row>
    <row r="68" spans="1:13" x14ac:dyDescent="0.3">
      <c r="A68" s="402"/>
      <c r="B68" s="403" t="s">
        <v>931</v>
      </c>
      <c r="C68" s="404"/>
      <c r="D68" s="405"/>
      <c r="E68" s="67"/>
      <c r="F68" s="16" t="s">
        <v>56</v>
      </c>
      <c r="G68" s="174"/>
      <c r="H68" s="174"/>
      <c r="I68" s="174"/>
      <c r="K68" s="22" t="str">
        <f t="shared" ref="K68:K147" si="1">IF(A68&gt;0,"[{"&amp;"order:"&amp;CHAR(34)&amp;J68&amp;CHAR(34)&amp;",result:"&amp;CHAR(34)&amp;B69&amp;CHAR(34)&amp;",playerday:"&amp;CHAR(34)&amp;B71&amp;CHAR(34)&amp;",year:"&amp;CHAR(34)&amp;A68&amp;CHAR(34)&amp;", category:" &amp; CHAR(34) &amp;$A$1&amp;CHAR(34)&amp;",prow:["&amp;CHAR(34)&amp;F69&amp;CHAR(34)&amp;","&amp;CHAR(34)&amp;F70&amp;CHAR(34)&amp;","&amp;CHAR(34)&amp;F71&amp;CHAR(34)&amp;"], pcolumn: ["&amp;CHAR(34)&amp;G68&amp;CHAR(34)&amp;","&amp;CHAR(34)&amp;H68&amp;CHAR(34)&amp;","&amp;CHAR(34)&amp;I68&amp;CHAR(34)&amp;"]"&amp;",ylink:"&amp;CHAR(34)&amp;B70&amp;CHAR(34)&amp;"}"&amp;"],","")</f>
        <v/>
      </c>
      <c r="L68" s="12" t="str">
        <f>""</f>
        <v/>
      </c>
    </row>
    <row r="69" spans="1:13" x14ac:dyDescent="0.3">
      <c r="E69" s="67"/>
      <c r="K69" s="22" t="str">
        <f t="shared" si="1"/>
        <v/>
      </c>
      <c r="L69" s="12" t="str">
        <f>""</f>
        <v/>
      </c>
    </row>
    <row r="70" spans="1:13" x14ac:dyDescent="0.3">
      <c r="E70" s="67"/>
      <c r="K70" s="22" t="str">
        <f t="shared" si="1"/>
        <v/>
      </c>
    </row>
    <row r="71" spans="1:13" x14ac:dyDescent="0.3">
      <c r="A71" s="396">
        <v>1999</v>
      </c>
      <c r="B71" s="397" t="s">
        <v>645</v>
      </c>
      <c r="C71" s="398" t="s">
        <v>141</v>
      </c>
      <c r="D71" s="399" t="s">
        <v>150</v>
      </c>
      <c r="E71" s="67"/>
      <c r="G71" s="14" t="s">
        <v>78</v>
      </c>
      <c r="H71" s="14" t="s">
        <v>1495</v>
      </c>
      <c r="I71" s="14" t="s">
        <v>1496</v>
      </c>
      <c r="J71" s="12">
        <v>455</v>
      </c>
      <c r="K71" s="22" t="str">
        <f t="shared" si="1"/>
        <v>[{order:"455",result:"D. Kiev 2-0 R. Madrid",playerday:"Andriy Shevchenko",year:"1999", category:"Champions",prow:["DL","DL","DL"], pcolumn: ["UKR","Chelsea_goals_10-100","Milan_goals_100-200"],ylink:"https://www.youtube.com/shorts/w9MjDYeRwbY"}],</v>
      </c>
      <c r="L71" s="12" t="str">
        <f>""</f>
        <v/>
      </c>
      <c r="M71" s="40"/>
    </row>
    <row r="72" spans="1:13" x14ac:dyDescent="0.3">
      <c r="A72" s="400"/>
      <c r="B72" s="68" t="str">
        <f>_xlfn.CONCAT(B71," ",C71," ",D71)</f>
        <v>D. Kiev 2-0 R. Madrid</v>
      </c>
      <c r="C72" s="69"/>
      <c r="D72" s="401"/>
      <c r="E72" s="67"/>
      <c r="F72" s="16" t="s">
        <v>47</v>
      </c>
      <c r="G72" s="174"/>
      <c r="H72" s="174"/>
      <c r="I72" s="174"/>
      <c r="K72" s="22" t="str">
        <f t="shared" si="1"/>
        <v/>
      </c>
      <c r="L72" s="12" t="str">
        <f>""</f>
        <v/>
      </c>
      <c r="M72" s="34" t="s">
        <v>661</v>
      </c>
    </row>
    <row r="73" spans="1:13" x14ac:dyDescent="0.3">
      <c r="A73" s="400"/>
      <c r="B73" s="68" t="s">
        <v>660</v>
      </c>
      <c r="C73" s="69"/>
      <c r="D73" s="401"/>
      <c r="E73" s="67"/>
      <c r="F73" s="16" t="s">
        <v>47</v>
      </c>
      <c r="G73" s="174"/>
      <c r="H73" s="174"/>
      <c r="I73" s="174"/>
      <c r="K73" s="22" t="str">
        <f>IF(A73&gt;0,"[{"&amp;"order:"&amp;CHAR(34)&amp;J73&amp;CHAR(34)&amp;",result:"&amp;CHAR(34)&amp;B74&amp;CHAR(34)&amp;",playerday:"&amp;CHAR(34)&amp;#REF!&amp;CHAR(34)&amp;",year:"&amp;CHAR(34)&amp;A73&amp;CHAR(34)&amp;", category:" &amp; CHAR(34) &amp;$A$1&amp;CHAR(34)&amp;",prow:["&amp;CHAR(34)&amp;F74&amp;CHAR(34)&amp;","&amp;CHAR(34)&amp;F75&amp;CHAR(34)&amp;","&amp;CHAR(34)&amp;#REF!&amp;CHAR(34)&amp;"], pcolumn: ["&amp;CHAR(34)&amp;G73&amp;CHAR(34)&amp;","&amp;CHAR(34)&amp;H73&amp;CHAR(34)&amp;","&amp;CHAR(34)&amp;I73&amp;CHAR(34)&amp;"]"&amp;",ylink:"&amp;CHAR(34)&amp;B75&amp;CHAR(34)&amp;"}"&amp;"],","")</f>
        <v/>
      </c>
      <c r="L73" s="12" t="str">
        <f>""</f>
        <v/>
      </c>
      <c r="M73" s="22" t="s">
        <v>1167</v>
      </c>
    </row>
    <row r="74" spans="1:13" x14ac:dyDescent="0.3">
      <c r="A74" s="402"/>
      <c r="B74" s="403" t="s">
        <v>1073</v>
      </c>
      <c r="C74" s="404"/>
      <c r="D74" s="405"/>
      <c r="E74" s="67"/>
      <c r="F74" s="16" t="s">
        <v>47</v>
      </c>
      <c r="G74" s="174"/>
      <c r="H74" s="174"/>
      <c r="I74" s="174"/>
      <c r="K74" s="22" t="str">
        <f>IF(A74&gt;0,"[{"&amp;"order:"&amp;CHAR(34)&amp;J74&amp;CHAR(34)&amp;",result:"&amp;CHAR(34)&amp;B75&amp;CHAR(34)&amp;",playerday:"&amp;CHAR(34)&amp;#REF!&amp;CHAR(34)&amp;",year:"&amp;CHAR(34)&amp;A74&amp;CHAR(34)&amp;", category:" &amp; CHAR(34) &amp;$A$1&amp;CHAR(34)&amp;",prow:["&amp;CHAR(34)&amp;F75&amp;CHAR(34)&amp;","&amp;CHAR(34)&amp;#REF!&amp;CHAR(34)&amp;","&amp;CHAR(34)&amp;#REF!&amp;CHAR(34)&amp;"], pcolumn: ["&amp;CHAR(34)&amp;G74&amp;CHAR(34)&amp;","&amp;CHAR(34)&amp;H74&amp;CHAR(34)&amp;","&amp;CHAR(34)&amp;I74&amp;CHAR(34)&amp;"]"&amp;",ylink:"&amp;CHAR(34)&amp;#REF!&amp;CHAR(34)&amp;"}"&amp;"],","")</f>
        <v/>
      </c>
      <c r="L74" s="12" t="str">
        <f>""</f>
        <v/>
      </c>
    </row>
    <row r="75" spans="1:13" x14ac:dyDescent="0.3">
      <c r="E75" s="67"/>
      <c r="K75" s="22" t="str">
        <f>IF(A75&gt;0,"[{"&amp;"order:"&amp;CHAR(34)&amp;J75&amp;CHAR(34)&amp;",result:"&amp;CHAR(34)&amp;#REF!&amp;CHAR(34)&amp;",playerday:"&amp;CHAR(34)&amp;B80&amp;CHAR(34)&amp;",year:"&amp;CHAR(34)&amp;A75&amp;CHAR(34)&amp;", category:" &amp; CHAR(34) &amp;$A$1&amp;CHAR(34)&amp;",prow:["&amp;CHAR(34)&amp;#REF!&amp;CHAR(34)&amp;","&amp;CHAR(34)&amp;#REF!&amp;CHAR(34)&amp;","&amp;CHAR(34)&amp;F80&amp;CHAR(34)&amp;"], pcolumn: ["&amp;CHAR(34)&amp;G75&amp;CHAR(34)&amp;","&amp;CHAR(34)&amp;H75&amp;CHAR(34)&amp;","&amp;CHAR(34)&amp;I75&amp;CHAR(34)&amp;"]"&amp;",ylink:"&amp;CHAR(34)&amp;#REF!&amp;CHAR(34)&amp;"}"&amp;"],","")</f>
        <v/>
      </c>
      <c r="L75" s="12" t="str">
        <f>""</f>
        <v/>
      </c>
    </row>
    <row r="76" spans="1:13" x14ac:dyDescent="0.3">
      <c r="E76" s="67"/>
      <c r="K76" s="22"/>
    </row>
    <row r="77" spans="1:13" x14ac:dyDescent="0.3">
      <c r="E77" s="67"/>
      <c r="K77" s="22"/>
    </row>
    <row r="78" spans="1:13" x14ac:dyDescent="0.3">
      <c r="E78" s="67"/>
      <c r="K78" s="22"/>
    </row>
    <row r="79" spans="1:13" x14ac:dyDescent="0.3">
      <c r="E79" s="67"/>
      <c r="K79" s="22"/>
    </row>
    <row r="80" spans="1:13" x14ac:dyDescent="0.3">
      <c r="E80" s="67"/>
      <c r="K80" s="22" t="str">
        <f t="shared" si="1"/>
        <v/>
      </c>
    </row>
    <row r="81" spans="1:21" x14ac:dyDescent="0.3">
      <c r="E81" s="67"/>
      <c r="K81" s="22" t="str">
        <f t="shared" si="1"/>
        <v/>
      </c>
    </row>
    <row r="82" spans="1:21" s="390" customFormat="1" x14ac:dyDescent="0.3">
      <c r="A82" s="387"/>
      <c r="B82" s="388"/>
      <c r="C82" s="389"/>
      <c r="D82" s="388"/>
      <c r="E82" s="67"/>
      <c r="G82" s="391"/>
      <c r="H82" s="391"/>
      <c r="I82" s="391"/>
      <c r="J82" s="12"/>
      <c r="K82" s="22" t="str">
        <f t="shared" si="1"/>
        <v/>
      </c>
      <c r="M82" s="388"/>
      <c r="O82" s="392"/>
      <c r="R82" s="391"/>
      <c r="S82" s="391"/>
      <c r="T82" s="391"/>
      <c r="U82" s="391"/>
    </row>
    <row r="83" spans="1:21" x14ac:dyDescent="0.3">
      <c r="A83" s="589">
        <v>2000</v>
      </c>
      <c r="B83" s="590" t="s">
        <v>29</v>
      </c>
      <c r="C83" s="591" t="s">
        <v>83</v>
      </c>
      <c r="D83" s="592" t="s">
        <v>5</v>
      </c>
      <c r="E83" s="67"/>
      <c r="G83" s="14" t="s">
        <v>29</v>
      </c>
      <c r="H83" s="14" t="s">
        <v>36</v>
      </c>
      <c r="I83" s="14" t="s">
        <v>8</v>
      </c>
      <c r="J83" s="12">
        <v>559</v>
      </c>
      <c r="K83" s="22" t="str">
        <f t="shared" si="1"/>
        <v>[{order:"559",result:"Marseille 1-0 Chelsea",playerday:"Robert Pirès",year:"2000", category:"Champions",prow:["Premier","ChampionsWin","Played Euro 2000"], pcolumn: ["Marseille","FRA","Arsenal"],ylink:"https://www.youtube.com/watch?v=ZMRVC8rT1xQ"}],</v>
      </c>
      <c r="L83" s="12" t="str">
        <f>""</f>
        <v/>
      </c>
      <c r="M83" s="40"/>
    </row>
    <row r="84" spans="1:21" x14ac:dyDescent="0.3">
      <c r="A84" s="593"/>
      <c r="B84" s="594" t="str">
        <f>_xlfn.CONCAT(B83," ",C83," ",D83)</f>
        <v>Marseille 1-0 Chelsea</v>
      </c>
      <c r="C84" s="595"/>
      <c r="D84" s="596"/>
      <c r="E84" s="67"/>
      <c r="F84" s="16" t="s">
        <v>32</v>
      </c>
      <c r="G84" s="112"/>
      <c r="H84" s="112"/>
      <c r="I84" s="112"/>
      <c r="K84" s="22" t="str">
        <f t="shared" si="1"/>
        <v/>
      </c>
      <c r="L84" s="12" t="str">
        <f>""</f>
        <v/>
      </c>
      <c r="M84" s="34"/>
    </row>
    <row r="85" spans="1:21" x14ac:dyDescent="0.3">
      <c r="A85" s="593"/>
      <c r="B85" s="594" t="s">
        <v>788</v>
      </c>
      <c r="C85" s="595"/>
      <c r="D85" s="596"/>
      <c r="E85" s="67"/>
      <c r="F85" s="16" t="s">
        <v>34</v>
      </c>
      <c r="G85" s="112"/>
      <c r="H85" s="112"/>
      <c r="I85" s="112"/>
      <c r="K85" s="22" t="str">
        <f t="shared" si="1"/>
        <v/>
      </c>
      <c r="L85" s="12" t="str">
        <f>""</f>
        <v/>
      </c>
    </row>
    <row r="86" spans="1:21" x14ac:dyDescent="0.3">
      <c r="A86" s="597"/>
      <c r="B86" s="598" t="s">
        <v>971</v>
      </c>
      <c r="C86" s="599"/>
      <c r="D86" s="600"/>
      <c r="E86" s="67"/>
      <c r="F86" s="16" t="s">
        <v>57</v>
      </c>
      <c r="G86" s="112"/>
      <c r="H86" s="112"/>
      <c r="I86" s="112"/>
      <c r="K86" s="22" t="str">
        <f t="shared" si="1"/>
        <v/>
      </c>
      <c r="L86" s="12" t="str">
        <f>""</f>
        <v/>
      </c>
    </row>
    <row r="87" spans="1:21" x14ac:dyDescent="0.3">
      <c r="E87" s="67"/>
      <c r="K87" s="22" t="str">
        <f t="shared" si="1"/>
        <v/>
      </c>
      <c r="L87" s="12" t="str">
        <f>""</f>
        <v/>
      </c>
    </row>
    <row r="88" spans="1:21" x14ac:dyDescent="0.3">
      <c r="E88" s="67"/>
      <c r="K88" s="22" t="str">
        <f t="shared" si="1"/>
        <v/>
      </c>
    </row>
    <row r="89" spans="1:21" x14ac:dyDescent="0.3">
      <c r="A89" s="589">
        <v>2000</v>
      </c>
      <c r="B89" s="590" t="s">
        <v>17</v>
      </c>
      <c r="C89" s="591" t="s">
        <v>118</v>
      </c>
      <c r="D89" s="592" t="s">
        <v>150</v>
      </c>
      <c r="E89" s="67"/>
      <c r="G89" s="14" t="s">
        <v>17</v>
      </c>
      <c r="H89" s="14" t="s">
        <v>3</v>
      </c>
      <c r="I89" s="14" t="s">
        <v>34</v>
      </c>
      <c r="J89" s="12">
        <v>13</v>
      </c>
      <c r="K89" s="22" t="str">
        <f t="shared" si="1"/>
        <v>[{order:"13",result:"Bayern 2-1 R. Madrid",playerday:"Nicolas Anelka",year:"2000", category:"Champions",prow:["FRA","Premier","Played Euro 2000"], pcolumn: ["Bayern","Real Madrid","ChampionsWin"],ylink:"https://www.youtube.com/watch?v=3tGISSPC6HM"}],</v>
      </c>
      <c r="L89" s="12" t="str">
        <f>""</f>
        <v/>
      </c>
      <c r="M89" s="40"/>
    </row>
    <row r="90" spans="1:21" x14ac:dyDescent="0.3">
      <c r="A90" s="593"/>
      <c r="B90" s="594" t="str">
        <f>_xlfn.CONCAT(B89," ",C89," ",D89)</f>
        <v>Bayern 2-1 R. Madrid</v>
      </c>
      <c r="C90" s="595"/>
      <c r="D90" s="596"/>
      <c r="E90" s="67"/>
      <c r="F90" s="16" t="s">
        <v>36</v>
      </c>
      <c r="G90" s="112"/>
      <c r="H90" s="112"/>
      <c r="I90" s="112"/>
      <c r="K90" s="22" t="str">
        <f t="shared" si="1"/>
        <v/>
      </c>
      <c r="L90" s="12" t="str">
        <f>""</f>
        <v/>
      </c>
      <c r="M90" s="34"/>
    </row>
    <row r="91" spans="1:21" x14ac:dyDescent="0.3">
      <c r="A91" s="593"/>
      <c r="B91" s="594" t="s">
        <v>292</v>
      </c>
      <c r="C91" s="595"/>
      <c r="D91" s="596"/>
      <c r="E91" s="67"/>
      <c r="F91" s="16" t="s">
        <v>32</v>
      </c>
      <c r="G91" s="112"/>
      <c r="H91" s="112"/>
      <c r="I91" s="112"/>
      <c r="K91" s="22" t="str">
        <f t="shared" si="1"/>
        <v/>
      </c>
      <c r="L91" s="12" t="str">
        <f>""</f>
        <v/>
      </c>
    </row>
    <row r="92" spans="1:21" x14ac:dyDescent="0.3">
      <c r="A92" s="597"/>
      <c r="B92" s="598" t="s">
        <v>972</v>
      </c>
      <c r="C92" s="599"/>
      <c r="D92" s="600"/>
      <c r="E92" s="67"/>
      <c r="F92" s="16" t="s">
        <v>57</v>
      </c>
      <c r="G92" s="112"/>
      <c r="H92" s="112"/>
      <c r="I92" s="112"/>
      <c r="K92" s="22" t="str">
        <f t="shared" si="1"/>
        <v/>
      </c>
      <c r="L92" s="12" t="str">
        <f>""</f>
        <v/>
      </c>
    </row>
    <row r="93" spans="1:21" x14ac:dyDescent="0.3">
      <c r="E93" s="67"/>
      <c r="K93" s="22" t="str">
        <f t="shared" si="1"/>
        <v/>
      </c>
      <c r="L93" s="12" t="str">
        <f>""</f>
        <v/>
      </c>
    </row>
    <row r="94" spans="1:21" x14ac:dyDescent="0.3">
      <c r="E94" s="67"/>
      <c r="K94" s="22" t="str">
        <f t="shared" si="1"/>
        <v/>
      </c>
    </row>
    <row r="95" spans="1:21" x14ac:dyDescent="0.3">
      <c r="A95" s="589">
        <v>2000</v>
      </c>
      <c r="B95" s="590" t="s">
        <v>150</v>
      </c>
      <c r="C95" s="591" t="s">
        <v>140</v>
      </c>
      <c r="D95" s="592" t="s">
        <v>20</v>
      </c>
      <c r="E95" s="67"/>
      <c r="G95" s="14" t="s">
        <v>3</v>
      </c>
      <c r="H95" s="14" t="s">
        <v>20</v>
      </c>
      <c r="I95" s="14" t="s">
        <v>48</v>
      </c>
      <c r="J95" s="12">
        <v>11</v>
      </c>
      <c r="K95" s="22" t="str">
        <f t="shared" si="1"/>
        <v>[{order:"11",result:"R. Madrid 3-0 Valencia",playerday:"Fernando Morientes",year:"2000", category:"Champions",prow:["ChampionsWin","Played Euro 2000","Liverpool"], pcolumn: ["Real Madrid","Valencia","LaLigaWin"],ylink:"https://www.youtube.com/watch?v=NheGyuANjiI"}],</v>
      </c>
      <c r="L95" s="12" t="str">
        <f>""</f>
        <v/>
      </c>
      <c r="M95" s="40" t="str">
        <f>""</f>
        <v/>
      </c>
      <c r="S95" s="14"/>
      <c r="T95" s="14"/>
      <c r="U95" s="14"/>
    </row>
    <row r="96" spans="1:21" x14ac:dyDescent="0.3">
      <c r="A96" s="593"/>
      <c r="B96" s="594" t="str">
        <f>_xlfn.CONCAT(B95," ",C95," ",D95)</f>
        <v>R. Madrid 3-0 Valencia</v>
      </c>
      <c r="C96" s="595"/>
      <c r="D96" s="596"/>
      <c r="E96" s="67"/>
      <c r="F96" s="16" t="s">
        <v>34</v>
      </c>
      <c r="G96" s="112"/>
      <c r="H96" s="112"/>
      <c r="I96" s="112"/>
      <c r="K96" s="22" t="str">
        <f t="shared" si="1"/>
        <v/>
      </c>
      <c r="L96" s="12" t="str">
        <f>""</f>
        <v/>
      </c>
      <c r="M96" s="34" t="str">
        <f>""</f>
        <v/>
      </c>
      <c r="R96" s="31"/>
      <c r="S96" s="106"/>
      <c r="T96" s="106"/>
      <c r="U96" s="106"/>
    </row>
    <row r="97" spans="1:21" x14ac:dyDescent="0.3">
      <c r="A97" s="593"/>
      <c r="B97" s="594" t="s">
        <v>207</v>
      </c>
      <c r="C97" s="595"/>
      <c r="D97" s="596"/>
      <c r="E97" s="67"/>
      <c r="F97" s="16" t="s">
        <v>57</v>
      </c>
      <c r="G97" s="112"/>
      <c r="H97" s="112"/>
      <c r="I97" s="112"/>
      <c r="K97" s="22" t="str">
        <f t="shared" si="1"/>
        <v/>
      </c>
      <c r="L97" s="12" t="str">
        <f>""</f>
        <v/>
      </c>
      <c r="M97" s="32" t="str">
        <f>""</f>
        <v/>
      </c>
      <c r="R97" s="31"/>
      <c r="S97" s="106"/>
      <c r="T97" s="106"/>
      <c r="U97" s="106"/>
    </row>
    <row r="98" spans="1:21" x14ac:dyDescent="0.3">
      <c r="A98" s="597"/>
      <c r="B98" s="598" t="s">
        <v>932</v>
      </c>
      <c r="C98" s="599"/>
      <c r="D98" s="600"/>
      <c r="E98" s="67"/>
      <c r="F98" s="16" t="s">
        <v>9</v>
      </c>
      <c r="G98" s="112"/>
      <c r="H98" s="112"/>
      <c r="I98" s="112"/>
      <c r="K98" s="22" t="str">
        <f t="shared" si="1"/>
        <v/>
      </c>
      <c r="L98" s="12" t="str">
        <f>""</f>
        <v/>
      </c>
      <c r="M98" s="32" t="str">
        <f>""</f>
        <v/>
      </c>
      <c r="R98" s="31"/>
      <c r="S98" s="106"/>
      <c r="T98" s="106"/>
      <c r="U98" s="106"/>
    </row>
    <row r="99" spans="1:21" x14ac:dyDescent="0.3">
      <c r="E99" s="67"/>
      <c r="K99" s="22" t="str">
        <f t="shared" si="1"/>
        <v/>
      </c>
      <c r="L99" s="12" t="str">
        <f>""</f>
        <v/>
      </c>
    </row>
    <row r="100" spans="1:21" x14ac:dyDescent="0.3">
      <c r="E100" s="67"/>
      <c r="K100" s="22" t="str">
        <f t="shared" si="1"/>
        <v/>
      </c>
    </row>
    <row r="101" spans="1:21" x14ac:dyDescent="0.3">
      <c r="A101" s="589">
        <v>2000</v>
      </c>
      <c r="B101" s="590" t="s">
        <v>110</v>
      </c>
      <c r="C101" s="591" t="s">
        <v>132</v>
      </c>
      <c r="D101" s="592" t="s">
        <v>55</v>
      </c>
      <c r="E101" s="67"/>
      <c r="G101" s="14" t="s">
        <v>110</v>
      </c>
      <c r="H101" s="14" t="s">
        <v>55</v>
      </c>
      <c r="I101" s="14" t="s">
        <v>254</v>
      </c>
      <c r="J101" s="12">
        <v>83</v>
      </c>
      <c r="K101" s="22" t="str">
        <f t="shared" si="1"/>
        <v>[{order:"83",result:"Galatasaray 3-2 Monaco",playerday:"Gheorghe Hagi",year:"2000", category:"Champions",prow:["DL","CC","Played Euro 2000"], pcolumn: ["Galatasaray","Monaco","ROU"],ylink:"https://www.youtube.com/watch?v=2o18LN-ml4Y"}],</v>
      </c>
      <c r="L101" s="12" t="str">
        <f>""</f>
        <v/>
      </c>
      <c r="M101" s="40"/>
    </row>
    <row r="102" spans="1:21" x14ac:dyDescent="0.3">
      <c r="A102" s="593"/>
      <c r="B102" s="594" t="str">
        <f>_xlfn.CONCAT(B101," ",C101," ",D101)</f>
        <v>Galatasaray 3-2 Monaco</v>
      </c>
      <c r="C102" s="595"/>
      <c r="D102" s="596"/>
      <c r="E102" s="67"/>
      <c r="F102" s="16" t="s">
        <v>47</v>
      </c>
      <c r="G102" s="112"/>
      <c r="H102" s="112"/>
      <c r="I102" s="112"/>
      <c r="K102" s="22" t="str">
        <f t="shared" si="1"/>
        <v/>
      </c>
      <c r="L102" s="12" t="str">
        <f>""</f>
        <v/>
      </c>
      <c r="M102" s="34"/>
    </row>
    <row r="103" spans="1:21" x14ac:dyDescent="0.3">
      <c r="A103" s="593"/>
      <c r="B103" s="594" t="s">
        <v>973</v>
      </c>
      <c r="C103" s="595"/>
      <c r="D103" s="596"/>
      <c r="E103" s="67"/>
      <c r="F103" s="16" t="s">
        <v>33</v>
      </c>
      <c r="G103" s="112"/>
      <c r="H103" s="112"/>
      <c r="I103" s="112"/>
      <c r="K103" s="22" t="str">
        <f t="shared" si="1"/>
        <v/>
      </c>
      <c r="L103" s="12" t="str">
        <f>""</f>
        <v/>
      </c>
    </row>
    <row r="104" spans="1:21" x14ac:dyDescent="0.3">
      <c r="A104" s="597"/>
      <c r="B104" s="598" t="s">
        <v>974</v>
      </c>
      <c r="C104" s="599"/>
      <c r="D104" s="600"/>
      <c r="E104" s="67"/>
      <c r="F104" s="16" t="s">
        <v>57</v>
      </c>
      <c r="G104" s="112"/>
      <c r="H104" s="112"/>
      <c r="I104" s="112"/>
      <c r="K104" s="22" t="str">
        <f t="shared" si="1"/>
        <v/>
      </c>
      <c r="L104" s="12" t="str">
        <f>""</f>
        <v/>
      </c>
    </row>
    <row r="105" spans="1:21" x14ac:dyDescent="0.3">
      <c r="E105" s="67"/>
      <c r="K105" s="22" t="str">
        <f t="shared" si="1"/>
        <v/>
      </c>
      <c r="L105" s="12" t="str">
        <f>""</f>
        <v/>
      </c>
    </row>
    <row r="106" spans="1:21" x14ac:dyDescent="0.3">
      <c r="E106" s="67"/>
      <c r="K106" s="22" t="str">
        <f t="shared" si="1"/>
        <v/>
      </c>
    </row>
    <row r="107" spans="1:21" x14ac:dyDescent="0.3">
      <c r="A107" s="589">
        <v>2000</v>
      </c>
      <c r="B107" s="590" t="s">
        <v>5</v>
      </c>
      <c r="C107" s="591" t="s">
        <v>116</v>
      </c>
      <c r="D107" s="592" t="s">
        <v>70</v>
      </c>
      <c r="E107" s="67"/>
      <c r="G107" s="14" t="s">
        <v>5</v>
      </c>
      <c r="H107" s="14" t="s">
        <v>70</v>
      </c>
      <c r="I107" s="14" t="s">
        <v>105</v>
      </c>
      <c r="J107" s="12">
        <v>306</v>
      </c>
      <c r="K107" s="22" t="str">
        <f t="shared" si="1"/>
        <v>[{order:"306",result:"Chelsea 1-2 Lazio",playerday:"Siniša Mihajlović",year:"2000", category:"Champions",prow:["DF","DF","DF"], pcolumn: ["Chelsea","Lazio","SRB"],ylink:"https://www.youtube.com/watch?v=khEoNiVoRTY"}],</v>
      </c>
      <c r="L107" s="12" t="str">
        <f>""</f>
        <v/>
      </c>
      <c r="M107" s="40"/>
    </row>
    <row r="108" spans="1:21" x14ac:dyDescent="0.3">
      <c r="A108" s="593"/>
      <c r="B108" s="594" t="str">
        <f>_xlfn.CONCAT(B107," ",C107," ",D107)</f>
        <v>Chelsea 1-2 Lazio</v>
      </c>
      <c r="C108" s="595"/>
      <c r="D108" s="596"/>
      <c r="E108" s="67"/>
      <c r="F108" s="16" t="s">
        <v>52</v>
      </c>
      <c r="G108" s="112"/>
      <c r="H108" s="112"/>
      <c r="I108" s="112"/>
      <c r="K108" s="22" t="str">
        <f t="shared" si="1"/>
        <v/>
      </c>
      <c r="L108" s="12" t="str">
        <f>""</f>
        <v/>
      </c>
      <c r="M108" s="34"/>
    </row>
    <row r="109" spans="1:21" x14ac:dyDescent="0.3">
      <c r="A109" s="593"/>
      <c r="B109" s="594" t="s">
        <v>594</v>
      </c>
      <c r="C109" s="595"/>
      <c r="D109" s="596"/>
      <c r="E109" s="67"/>
      <c r="F109" s="16" t="s">
        <v>52</v>
      </c>
      <c r="G109" s="112"/>
      <c r="H109" s="112"/>
      <c r="I109" s="112"/>
      <c r="K109" s="22" t="str">
        <f t="shared" si="1"/>
        <v/>
      </c>
      <c r="L109" s="12" t="str">
        <f>""</f>
        <v/>
      </c>
    </row>
    <row r="110" spans="1:21" x14ac:dyDescent="0.3">
      <c r="A110" s="597"/>
      <c r="B110" s="598" t="s">
        <v>970</v>
      </c>
      <c r="C110" s="599"/>
      <c r="D110" s="600"/>
      <c r="E110" s="67"/>
      <c r="F110" s="16" t="s">
        <v>52</v>
      </c>
      <c r="G110" s="112"/>
      <c r="H110" s="112"/>
      <c r="I110" s="112"/>
      <c r="K110" s="22" t="str">
        <f t="shared" si="1"/>
        <v/>
      </c>
      <c r="L110" s="12" t="str">
        <f>""</f>
        <v/>
      </c>
    </row>
    <row r="111" spans="1:21" x14ac:dyDescent="0.3">
      <c r="E111" s="67"/>
      <c r="K111" s="22" t="str">
        <f t="shared" si="1"/>
        <v/>
      </c>
      <c r="L111" s="12" t="str">
        <f>""</f>
        <v/>
      </c>
    </row>
    <row r="112" spans="1:21" x14ac:dyDescent="0.3">
      <c r="E112" s="67"/>
      <c r="K112" s="22" t="str">
        <f>IF(A112&gt;0,"[{"&amp;"order:"&amp;CHAR(34)&amp;J112&amp;CHAR(34)&amp;",result:"&amp;CHAR(34)&amp;B113&amp;CHAR(34)&amp;",playerday:"&amp;CHAR(34)&amp;B129&amp;CHAR(34)&amp;",year:"&amp;CHAR(34)&amp;A112&amp;CHAR(34)&amp;", category:" &amp; CHAR(34) &amp;$A$1&amp;CHAR(34)&amp;",prow:["&amp;CHAR(34)&amp;F113&amp;CHAR(34)&amp;","&amp;CHAR(34)&amp;F114&amp;CHAR(34)&amp;","&amp;CHAR(34)&amp;F129&amp;CHAR(34)&amp;"], pcolumn: ["&amp;CHAR(34)&amp;G112&amp;CHAR(34)&amp;","&amp;CHAR(34)&amp;H112&amp;CHAR(34)&amp;","&amp;CHAR(34)&amp;I112&amp;CHAR(34)&amp;"]"&amp;",ylink:"&amp;CHAR(34)&amp;B114&amp;CHAR(34)&amp;"}"&amp;"],","")</f>
        <v/>
      </c>
    </row>
    <row r="113" spans="1:11" x14ac:dyDescent="0.3">
      <c r="A113" s="589">
        <v>2000</v>
      </c>
      <c r="B113" s="590" t="s">
        <v>55</v>
      </c>
      <c r="C113" s="591" t="s">
        <v>152</v>
      </c>
      <c r="D113" s="592" t="s">
        <v>517</v>
      </c>
      <c r="E113" s="67"/>
      <c r="G113" s="14" t="s">
        <v>7</v>
      </c>
      <c r="H113" s="14" t="s">
        <v>886</v>
      </c>
      <c r="I113" s="14" t="s">
        <v>517</v>
      </c>
      <c r="J113" s="12">
        <v>463</v>
      </c>
      <c r="K113" s="22" t="str">
        <f t="shared" ref="K113:K117" si="2">IF(A113&gt;0,"[{"&amp;"order:"&amp;CHAR(34)&amp;J113&amp;CHAR(34)&amp;",result:"&amp;CHAR(34)&amp;B114&amp;CHAR(34)&amp;",playerday:"&amp;CHAR(34)&amp;B116&amp;CHAR(34)&amp;",year:"&amp;CHAR(34)&amp;A113&amp;CHAR(34)&amp;", category:" &amp; CHAR(34) &amp;$A$1&amp;CHAR(34)&amp;",prow:["&amp;CHAR(34)&amp;F114&amp;CHAR(34)&amp;","&amp;CHAR(34)&amp;F115&amp;CHAR(34)&amp;","&amp;CHAR(34)&amp;F116&amp;CHAR(34)&amp;"], pcolumn: ["&amp;CHAR(34)&amp;G113&amp;CHAR(34)&amp;","&amp;CHAR(34)&amp;H113&amp;CHAR(34)&amp;","&amp;CHAR(34)&amp;I113&amp;CHAR(34)&amp;"]"&amp;",ylink:"&amp;CHAR(34)&amp;B115&amp;CHAR(34)&amp;"}"&amp;"],","")</f>
        <v>[{order:"463",result:"Monaco 0-1 Rangers",playerday:"Giovanni van Bronckhorst",year:"2000", category:"Champions",prow:["CC","DF","NED"], pcolumn: ["Barcelona","Feyenoord","Rangers"],ylink:"https://www.youtube.com/watch?v=khEoNiVoRTY"}],</v>
      </c>
    </row>
    <row r="114" spans="1:11" x14ac:dyDescent="0.3">
      <c r="A114" s="593"/>
      <c r="B114" s="594" t="str">
        <f>_xlfn.CONCAT(B113," ",C113," ",D113)</f>
        <v>Monaco 0-1 Rangers</v>
      </c>
      <c r="C114" s="595"/>
      <c r="D114" s="596"/>
      <c r="E114" s="67"/>
      <c r="F114" s="16" t="s">
        <v>33</v>
      </c>
      <c r="G114" s="112"/>
      <c r="H114" s="112"/>
      <c r="I114" s="112"/>
      <c r="K114" s="22" t="str">
        <f t="shared" si="2"/>
        <v/>
      </c>
    </row>
    <row r="115" spans="1:11" x14ac:dyDescent="0.3">
      <c r="A115" s="593"/>
      <c r="B115" s="594" t="s">
        <v>594</v>
      </c>
      <c r="C115" s="595"/>
      <c r="D115" s="596"/>
      <c r="E115" s="67"/>
      <c r="F115" s="16" t="s">
        <v>52</v>
      </c>
      <c r="G115" s="112"/>
      <c r="H115" s="112"/>
      <c r="I115" s="112"/>
      <c r="K115" s="22" t="str">
        <f t="shared" si="2"/>
        <v/>
      </c>
    </row>
    <row r="116" spans="1:11" x14ac:dyDescent="0.3">
      <c r="A116" s="597"/>
      <c r="B116" s="598" t="s">
        <v>1041</v>
      </c>
      <c r="C116" s="599"/>
      <c r="D116" s="600"/>
      <c r="E116" s="67"/>
      <c r="F116" s="16" t="s">
        <v>43</v>
      </c>
      <c r="G116" s="112"/>
      <c r="H116" s="112"/>
      <c r="I116" s="112"/>
      <c r="K116" s="22" t="str">
        <f t="shared" si="2"/>
        <v/>
      </c>
    </row>
    <row r="117" spans="1:11" x14ac:dyDescent="0.3">
      <c r="E117" s="67"/>
      <c r="K117" s="22" t="str">
        <f t="shared" si="2"/>
        <v/>
      </c>
    </row>
    <row r="118" spans="1:11" x14ac:dyDescent="0.3">
      <c r="E118" s="67"/>
      <c r="K118" s="22" t="str">
        <f>IF(A118&gt;0,"[{"&amp;"order:"&amp;CHAR(34)&amp;J118&amp;CHAR(34)&amp;",result:"&amp;CHAR(34)&amp;B119&amp;CHAR(34)&amp;",playerday:"&amp;CHAR(34)&amp;B135&amp;CHAR(34)&amp;",year:"&amp;CHAR(34)&amp;A118&amp;CHAR(34)&amp;", category:" &amp; CHAR(34) &amp;$A$1&amp;CHAR(34)&amp;",prow:["&amp;CHAR(34)&amp;F119&amp;CHAR(34)&amp;","&amp;CHAR(34)&amp;F120&amp;CHAR(34)&amp;","&amp;CHAR(34)&amp;F135&amp;CHAR(34)&amp;"], pcolumn: ["&amp;CHAR(34)&amp;G118&amp;CHAR(34)&amp;","&amp;CHAR(34)&amp;H118&amp;CHAR(34)&amp;","&amp;CHAR(34)&amp;I118&amp;CHAR(34)&amp;"]"&amp;",ylink:"&amp;CHAR(34)&amp;B120&amp;CHAR(34)&amp;"}"&amp;"],","")</f>
        <v/>
      </c>
    </row>
    <row r="119" spans="1:11" x14ac:dyDescent="0.3">
      <c r="E119" s="67"/>
      <c r="K119" s="22"/>
    </row>
    <row r="120" spans="1:11" x14ac:dyDescent="0.3">
      <c r="E120" s="67"/>
      <c r="K120" s="22"/>
    </row>
    <row r="121" spans="1:11" x14ac:dyDescent="0.3">
      <c r="E121" s="67"/>
      <c r="K121" s="22"/>
    </row>
    <row r="122" spans="1:11" x14ac:dyDescent="0.3">
      <c r="E122" s="67"/>
      <c r="K122" s="22"/>
    </row>
    <row r="123" spans="1:11" x14ac:dyDescent="0.3">
      <c r="E123" s="67"/>
      <c r="K123" s="22"/>
    </row>
    <row r="124" spans="1:11" x14ac:dyDescent="0.3">
      <c r="E124" s="67"/>
      <c r="K124" s="22"/>
    </row>
    <row r="125" spans="1:11" x14ac:dyDescent="0.3">
      <c r="E125" s="67"/>
      <c r="K125" s="22"/>
    </row>
    <row r="126" spans="1:11" x14ac:dyDescent="0.3">
      <c r="E126" s="67"/>
      <c r="K126" s="22"/>
    </row>
    <row r="127" spans="1:11" x14ac:dyDescent="0.3">
      <c r="E127" s="67"/>
      <c r="K127" s="22"/>
    </row>
    <row r="128" spans="1:11" x14ac:dyDescent="0.3">
      <c r="E128" s="67"/>
      <c r="K128" s="22"/>
    </row>
    <row r="129" spans="1:21" x14ac:dyDescent="0.3">
      <c r="E129" s="67"/>
      <c r="K129" s="22" t="str">
        <f t="shared" si="1"/>
        <v/>
      </c>
    </row>
    <row r="130" spans="1:21" s="390" customFormat="1" x14ac:dyDescent="0.3">
      <c r="A130" s="387"/>
      <c r="B130" s="388"/>
      <c r="C130" s="389"/>
      <c r="D130" s="388"/>
      <c r="E130" s="67"/>
      <c r="G130" s="391"/>
      <c r="H130" s="391"/>
      <c r="I130" s="391"/>
      <c r="J130" s="12"/>
      <c r="K130" s="22" t="str">
        <f t="shared" si="1"/>
        <v/>
      </c>
      <c r="M130" s="388"/>
      <c r="O130" s="392"/>
      <c r="R130" s="391"/>
      <c r="S130" s="391"/>
      <c r="T130" s="391"/>
      <c r="U130" s="391"/>
    </row>
    <row r="131" spans="1:21" x14ac:dyDescent="0.3">
      <c r="A131" s="406">
        <v>2001</v>
      </c>
      <c r="B131" s="407" t="s">
        <v>7</v>
      </c>
      <c r="C131" s="408" t="s">
        <v>141</v>
      </c>
      <c r="D131" s="409" t="s">
        <v>339</v>
      </c>
      <c r="E131" s="67"/>
      <c r="G131" s="14" t="s">
        <v>7</v>
      </c>
      <c r="H131" s="14" t="s">
        <v>339</v>
      </c>
      <c r="I131" s="14" t="s">
        <v>112</v>
      </c>
      <c r="J131" s="12">
        <v>238</v>
      </c>
      <c r="K131" s="22" t="str">
        <f t="shared" si="1"/>
        <v>[{order:"238",result:"Barcelona 2-0 Lyon",playerday:"Grégory Coupet",year:"2001", category:"Champions",prow:["PO","DF","FRA"], pcolumn: ["Barcelona","Lyon","ParisSG"],ylink:"https://www.youtube.com/watch?v=GCTSxgJSzdY"}],</v>
      </c>
      <c r="L131" s="12" t="str">
        <f>""</f>
        <v/>
      </c>
      <c r="M131" s="40"/>
    </row>
    <row r="132" spans="1:21" x14ac:dyDescent="0.3">
      <c r="A132" s="410"/>
      <c r="B132" s="53" t="str">
        <f>_xlfn.CONCAT(B131," ",C131," ",D131)</f>
        <v>Barcelona 2-0 Lyon</v>
      </c>
      <c r="C132" s="54"/>
      <c r="D132" s="411"/>
      <c r="E132" s="67"/>
      <c r="F132" s="16" t="s">
        <v>38</v>
      </c>
      <c r="G132" s="21"/>
      <c r="H132" s="21"/>
      <c r="I132" s="21"/>
      <c r="K132" s="22" t="str">
        <f t="shared" si="1"/>
        <v/>
      </c>
      <c r="L132" s="12" t="str">
        <f>""</f>
        <v/>
      </c>
      <c r="M132" s="34"/>
    </row>
    <row r="133" spans="1:21" x14ac:dyDescent="0.3">
      <c r="A133" s="410"/>
      <c r="B133" s="53" t="s">
        <v>394</v>
      </c>
      <c r="C133" s="54"/>
      <c r="D133" s="411"/>
      <c r="E133" s="67"/>
      <c r="F133" s="16" t="s">
        <v>52</v>
      </c>
      <c r="G133" s="21"/>
      <c r="H133" s="21"/>
      <c r="I133" s="21"/>
      <c r="K133" s="22" t="str">
        <f t="shared" si="1"/>
        <v/>
      </c>
      <c r="L133" s="12" t="str">
        <f>""</f>
        <v/>
      </c>
    </row>
    <row r="134" spans="1:21" x14ac:dyDescent="0.3">
      <c r="A134" s="412"/>
      <c r="B134" s="413" t="s">
        <v>976</v>
      </c>
      <c r="C134" s="414"/>
      <c r="D134" s="415"/>
      <c r="E134" s="67"/>
      <c r="F134" s="16" t="s">
        <v>36</v>
      </c>
      <c r="G134" s="21"/>
      <c r="H134" s="21"/>
      <c r="I134" s="21"/>
      <c r="K134" s="22" t="str">
        <f t="shared" si="1"/>
        <v/>
      </c>
      <c r="L134" s="12" t="str">
        <f>""</f>
        <v/>
      </c>
    </row>
    <row r="135" spans="1:21" x14ac:dyDescent="0.3">
      <c r="E135" s="67"/>
      <c r="K135" s="22" t="str">
        <f t="shared" si="1"/>
        <v/>
      </c>
      <c r="L135" s="12" t="str">
        <f>""</f>
        <v/>
      </c>
    </row>
    <row r="136" spans="1:21" x14ac:dyDescent="0.3">
      <c r="E136" s="67"/>
      <c r="K136" s="22" t="str">
        <f t="shared" si="1"/>
        <v/>
      </c>
    </row>
    <row r="137" spans="1:21" x14ac:dyDescent="0.3">
      <c r="A137" s="406">
        <v>2001</v>
      </c>
      <c r="B137" s="407" t="s">
        <v>17</v>
      </c>
      <c r="C137" s="408" t="s">
        <v>85</v>
      </c>
      <c r="D137" s="409" t="s">
        <v>20</v>
      </c>
      <c r="E137" s="67"/>
      <c r="G137" s="14" t="s">
        <v>17</v>
      </c>
      <c r="H137" s="14" t="s">
        <v>20</v>
      </c>
      <c r="I137" s="14" t="s">
        <v>60</v>
      </c>
      <c r="J137" s="12">
        <v>119</v>
      </c>
      <c r="K137" s="22" t="str">
        <f t="shared" si="1"/>
        <v>[{order:"119",result:"Bayern 1-1 Valencia",playerday:"Oliver Kahn",year:"2001", category:"Champions",prow:["PO","DF","LaLigaWin"], pcolumn: ["Bayern","Valencia","GER"],ylink:"https://www.youtube.com/watch?v=imGy71tsgtQ"}],</v>
      </c>
      <c r="L137" s="12" t="str">
        <f>""</f>
        <v/>
      </c>
      <c r="M137" s="40" t="str">
        <f>""</f>
        <v/>
      </c>
    </row>
    <row r="138" spans="1:21" x14ac:dyDescent="0.3">
      <c r="A138" s="410"/>
      <c r="B138" s="53" t="str">
        <f>_xlfn.CONCAT(B137," ",C137," ",D137)</f>
        <v>Bayern 1-1 Valencia</v>
      </c>
      <c r="C138" s="54"/>
      <c r="D138" s="411"/>
      <c r="E138" s="67"/>
      <c r="F138" s="16" t="s">
        <v>38</v>
      </c>
      <c r="G138" s="21"/>
      <c r="H138" s="21"/>
      <c r="I138" s="21"/>
      <c r="K138" s="22" t="str">
        <f t="shared" si="1"/>
        <v/>
      </c>
      <c r="L138" s="12" t="str">
        <f>""</f>
        <v/>
      </c>
      <c r="M138" s="34" t="str">
        <f>""</f>
        <v/>
      </c>
    </row>
    <row r="139" spans="1:21" x14ac:dyDescent="0.3">
      <c r="A139" s="410"/>
      <c r="B139" s="53" t="s">
        <v>255</v>
      </c>
      <c r="C139" s="54"/>
      <c r="D139" s="411"/>
      <c r="E139" s="67"/>
      <c r="F139" s="16" t="s">
        <v>52</v>
      </c>
      <c r="G139" s="21"/>
      <c r="H139" s="21"/>
      <c r="I139" s="21"/>
      <c r="K139" s="22" t="str">
        <f t="shared" si="1"/>
        <v/>
      </c>
      <c r="L139" s="12" t="str">
        <f>""</f>
        <v/>
      </c>
      <c r="M139" s="32" t="str">
        <f>""</f>
        <v/>
      </c>
    </row>
    <row r="140" spans="1:21" x14ac:dyDescent="0.3">
      <c r="A140" s="412"/>
      <c r="B140" s="413" t="s">
        <v>975</v>
      </c>
      <c r="C140" s="414"/>
      <c r="D140" s="415"/>
      <c r="E140" s="67"/>
      <c r="F140" s="16" t="s">
        <v>48</v>
      </c>
      <c r="G140" s="21"/>
      <c r="H140" s="21"/>
      <c r="I140" s="21"/>
      <c r="K140" s="22" t="str">
        <f t="shared" si="1"/>
        <v/>
      </c>
      <c r="L140" s="12" t="str">
        <f>""</f>
        <v/>
      </c>
      <c r="M140" s="32" t="str">
        <f>""</f>
        <v/>
      </c>
    </row>
    <row r="141" spans="1:21" x14ac:dyDescent="0.3">
      <c r="E141" s="67"/>
      <c r="K141" s="22" t="str">
        <f t="shared" si="1"/>
        <v/>
      </c>
      <c r="L141" s="12" t="str">
        <f>""</f>
        <v/>
      </c>
      <c r="M141" s="32" t="str">
        <f>""</f>
        <v/>
      </c>
    </row>
    <row r="142" spans="1:21" x14ac:dyDescent="0.3">
      <c r="E142" s="67"/>
      <c r="K142" s="22" t="str">
        <f t="shared" si="1"/>
        <v/>
      </c>
    </row>
    <row r="143" spans="1:21" x14ac:dyDescent="0.3">
      <c r="E143" s="67"/>
      <c r="K143" s="22" t="str">
        <f t="shared" si="1"/>
        <v/>
      </c>
    </row>
    <row r="144" spans="1:21" x14ac:dyDescent="0.3">
      <c r="E144" s="67"/>
      <c r="K144" s="22" t="str">
        <f t="shared" si="1"/>
        <v/>
      </c>
    </row>
    <row r="145" spans="1:21" x14ac:dyDescent="0.3">
      <c r="E145" s="67"/>
      <c r="K145" s="22" t="str">
        <f t="shared" si="1"/>
        <v/>
      </c>
    </row>
    <row r="146" spans="1:21" s="390" customFormat="1" x14ac:dyDescent="0.3">
      <c r="A146" s="387"/>
      <c r="B146" s="388"/>
      <c r="C146" s="389"/>
      <c r="D146" s="388"/>
      <c r="E146" s="67"/>
      <c r="G146" s="391"/>
      <c r="H146" s="391"/>
      <c r="I146" s="391"/>
      <c r="J146" s="12"/>
      <c r="K146" s="22" t="str">
        <f t="shared" si="1"/>
        <v/>
      </c>
      <c r="M146" s="388"/>
      <c r="O146" s="392"/>
      <c r="R146" s="391"/>
      <c r="S146" s="391"/>
      <c r="T146" s="391"/>
      <c r="U146" s="391"/>
    </row>
    <row r="147" spans="1:21" x14ac:dyDescent="0.3">
      <c r="A147" s="416">
        <v>2002</v>
      </c>
      <c r="B147" s="417" t="s">
        <v>150</v>
      </c>
      <c r="C147" s="418" t="s">
        <v>118</v>
      </c>
      <c r="D147" s="419" t="s">
        <v>109</v>
      </c>
      <c r="E147" s="67"/>
      <c r="G147" s="14" t="s">
        <v>109</v>
      </c>
      <c r="H147" s="14" t="s">
        <v>34</v>
      </c>
      <c r="I147" s="14" t="s">
        <v>36</v>
      </c>
      <c r="J147" s="12">
        <v>25</v>
      </c>
      <c r="K147" s="22" t="str">
        <f t="shared" si="1"/>
        <v>[{order:"25",result:"R. Madrid 2-1 Leverkusen",playerday:"Zinédine Zidane",year:"2002", category:"Champions",prow:["Real Madrid","CC","Played WC 2002"], pcolumn: ["Leverkusen","ChampionsWin","FRA"],ylink:"https://www.youtube.com/watch?v=ca-O58vdPTQ"}],</v>
      </c>
      <c r="L147" s="12" t="str">
        <f>""</f>
        <v/>
      </c>
      <c r="M147" s="40" t="str">
        <f>""</f>
        <v/>
      </c>
    </row>
    <row r="148" spans="1:21" x14ac:dyDescent="0.3">
      <c r="A148" s="420"/>
      <c r="B148" s="74" t="str">
        <f>_xlfn.CONCAT(B147," ",C147," ",D147)</f>
        <v>R. Madrid 2-1 Leverkusen</v>
      </c>
      <c r="C148" s="75"/>
      <c r="D148" s="421"/>
      <c r="E148" s="67"/>
      <c r="F148" s="16" t="s">
        <v>3</v>
      </c>
      <c r="G148" s="153"/>
      <c r="H148" s="153"/>
      <c r="I148" s="153"/>
      <c r="K148" s="22" t="str">
        <f t="shared" ref="K148:K211" si="3">IF(A148&gt;0,"[{"&amp;"order:"&amp;CHAR(34)&amp;J148&amp;CHAR(34)&amp;",result:"&amp;CHAR(34)&amp;B149&amp;CHAR(34)&amp;",playerday:"&amp;CHAR(34)&amp;B151&amp;CHAR(34)&amp;",year:"&amp;CHAR(34)&amp;A148&amp;CHAR(34)&amp;", category:" &amp; CHAR(34) &amp;$A$1&amp;CHAR(34)&amp;",prow:["&amp;CHAR(34)&amp;F149&amp;CHAR(34)&amp;","&amp;CHAR(34)&amp;F150&amp;CHAR(34)&amp;","&amp;CHAR(34)&amp;F151&amp;CHAR(34)&amp;"], pcolumn: ["&amp;CHAR(34)&amp;G148&amp;CHAR(34)&amp;","&amp;CHAR(34)&amp;H148&amp;CHAR(34)&amp;","&amp;CHAR(34)&amp;I148&amp;CHAR(34)&amp;"]"&amp;",ylink:"&amp;CHAR(34)&amp;B150&amp;CHAR(34)&amp;"}"&amp;"],","")</f>
        <v/>
      </c>
      <c r="L148" s="12" t="str">
        <f>""</f>
        <v/>
      </c>
      <c r="M148" s="34" t="str">
        <f>""</f>
        <v/>
      </c>
    </row>
    <row r="149" spans="1:21" x14ac:dyDescent="0.3">
      <c r="A149" s="420"/>
      <c r="B149" s="74" t="s">
        <v>209</v>
      </c>
      <c r="C149" s="75"/>
      <c r="D149" s="421"/>
      <c r="E149" s="67"/>
      <c r="F149" s="16" t="s">
        <v>33</v>
      </c>
      <c r="G149" s="153"/>
      <c r="H149" s="153"/>
      <c r="I149" s="153"/>
      <c r="K149" s="22" t="str">
        <f t="shared" si="3"/>
        <v/>
      </c>
      <c r="L149" s="12" t="str">
        <f>""</f>
        <v/>
      </c>
      <c r="M149" s="32" t="str">
        <f>""</f>
        <v/>
      </c>
    </row>
    <row r="150" spans="1:21" x14ac:dyDescent="0.3">
      <c r="A150" s="422"/>
      <c r="B150" s="423" t="s">
        <v>969</v>
      </c>
      <c r="C150" s="424"/>
      <c r="D150" s="425"/>
      <c r="E150" s="67"/>
      <c r="F150" s="16" t="s">
        <v>45</v>
      </c>
      <c r="G150" s="153"/>
      <c r="H150" s="153"/>
      <c r="I150" s="153"/>
      <c r="K150" s="22" t="str">
        <f t="shared" si="3"/>
        <v/>
      </c>
      <c r="L150" s="12" t="str">
        <f>""</f>
        <v/>
      </c>
      <c r="M150" s="32" t="str">
        <f>""</f>
        <v/>
      </c>
    </row>
    <row r="151" spans="1:21" x14ac:dyDescent="0.3">
      <c r="E151" s="67"/>
      <c r="K151" s="22" t="str">
        <f t="shared" si="3"/>
        <v/>
      </c>
      <c r="L151" s="12" t="str">
        <f>""</f>
        <v/>
      </c>
    </row>
    <row r="152" spans="1:21" x14ac:dyDescent="0.3">
      <c r="E152" s="67"/>
      <c r="K152" s="22" t="str">
        <f t="shared" si="3"/>
        <v/>
      </c>
    </row>
    <row r="153" spans="1:21" x14ac:dyDescent="0.3">
      <c r="A153" s="416">
        <v>2002</v>
      </c>
      <c r="B153" s="417" t="s">
        <v>79</v>
      </c>
      <c r="C153" s="418" t="s">
        <v>115</v>
      </c>
      <c r="D153" s="419" t="s">
        <v>4</v>
      </c>
      <c r="E153" s="67"/>
      <c r="G153" s="14" t="s">
        <v>79</v>
      </c>
      <c r="H153" s="14" t="s">
        <v>4</v>
      </c>
      <c r="I153" s="14" t="s">
        <v>53</v>
      </c>
      <c r="J153" s="12">
        <v>109</v>
      </c>
      <c r="K153" s="22" t="str">
        <f t="shared" si="3"/>
        <v>[{order:"109",result:"Celtic 4-3 Juventus",playerday:"Henrik Larsson",year:"2002", category:"Champions",prow:["CC","DL","Played WC 2002"], pcolumn: ["Celtic","Juventus","ENG"],ylink:"https://www.youtube.com/watch?v=T1gjaKkKX28"}],</v>
      </c>
      <c r="L153" s="12" t="str">
        <f>""</f>
        <v/>
      </c>
      <c r="M153" s="40"/>
    </row>
    <row r="154" spans="1:21" x14ac:dyDescent="0.3">
      <c r="A154" s="420"/>
      <c r="B154" s="74" t="str">
        <f>_xlfn.CONCAT(B153," ",C153," ",D153)</f>
        <v>Celtic 4-3 Juventus</v>
      </c>
      <c r="C154" s="75"/>
      <c r="D154" s="421"/>
      <c r="E154" s="67"/>
      <c r="F154" s="16" t="s">
        <v>33</v>
      </c>
      <c r="G154" s="153"/>
      <c r="H154" s="153"/>
      <c r="I154" s="153"/>
      <c r="K154" s="22" t="str">
        <f t="shared" si="3"/>
        <v/>
      </c>
      <c r="L154" s="12" t="str">
        <f>""</f>
        <v/>
      </c>
      <c r="M154" s="34"/>
    </row>
    <row r="155" spans="1:21" x14ac:dyDescent="0.3">
      <c r="A155" s="420"/>
      <c r="B155" s="74" t="s">
        <v>347</v>
      </c>
      <c r="C155" s="75"/>
      <c r="D155" s="421"/>
      <c r="E155" s="67"/>
      <c r="F155" s="16" t="s">
        <v>47</v>
      </c>
      <c r="G155" s="153"/>
      <c r="H155" s="153"/>
      <c r="I155" s="153"/>
      <c r="K155" s="22" t="str">
        <f t="shared" si="3"/>
        <v/>
      </c>
      <c r="L155" s="12" t="str">
        <f>""</f>
        <v/>
      </c>
    </row>
    <row r="156" spans="1:21" x14ac:dyDescent="0.3">
      <c r="A156" s="422"/>
      <c r="B156" s="423" t="s">
        <v>1055</v>
      </c>
      <c r="C156" s="424"/>
      <c r="D156" s="425"/>
      <c r="E156" s="67"/>
      <c r="F156" s="16" t="s">
        <v>45</v>
      </c>
      <c r="G156" s="153"/>
      <c r="H156" s="153"/>
      <c r="I156" s="153"/>
      <c r="K156" s="22" t="str">
        <f t="shared" si="3"/>
        <v/>
      </c>
      <c r="L156" s="12" t="str">
        <f>""</f>
        <v/>
      </c>
    </row>
    <row r="157" spans="1:21" x14ac:dyDescent="0.3">
      <c r="E157" s="67"/>
      <c r="K157" s="22" t="str">
        <f t="shared" si="3"/>
        <v/>
      </c>
      <c r="L157" s="12" t="str">
        <f>""</f>
        <v/>
      </c>
    </row>
    <row r="158" spans="1:21" x14ac:dyDescent="0.3">
      <c r="E158" s="67"/>
      <c r="K158" s="22" t="str">
        <f t="shared" si="3"/>
        <v/>
      </c>
    </row>
    <row r="159" spans="1:21" x14ac:dyDescent="0.3">
      <c r="A159" s="416">
        <v>2002</v>
      </c>
      <c r="B159" s="417" t="s">
        <v>46</v>
      </c>
      <c r="C159" s="418" t="s">
        <v>122</v>
      </c>
      <c r="D159" s="419" t="s">
        <v>589</v>
      </c>
      <c r="E159" s="67"/>
      <c r="G159" s="14" t="s">
        <v>17</v>
      </c>
      <c r="H159" s="14" t="s">
        <v>46</v>
      </c>
      <c r="I159" s="14" t="s">
        <v>34</v>
      </c>
      <c r="J159" s="12">
        <v>591</v>
      </c>
      <c r="K159" s="22" t="str">
        <f t="shared" si="3"/>
        <v>[{order:"591",result:"Deportivo 3-1 Lens",playerday:"Roy Makaay",year:"2002", category:"Champions",prow:["namehas_R","DL","CC"], pcolumn: ["Bayern","Deportivo","ChampionsWin"],ylink:"https://www.youtube.com/watch?v=SWH-vGcJ-GU"}],</v>
      </c>
      <c r="L159" s="12" t="str">
        <f>""</f>
        <v/>
      </c>
      <c r="M159" s="40"/>
    </row>
    <row r="160" spans="1:21" x14ac:dyDescent="0.3">
      <c r="A160" s="420"/>
      <c r="B160" s="74" t="str">
        <f>_xlfn.CONCAT(B159," ",C159," ",D159)</f>
        <v>Deportivo 3-1 Lens</v>
      </c>
      <c r="C160" s="75"/>
      <c r="D160" s="421"/>
      <c r="E160" s="67"/>
      <c r="F160" s="16" t="s">
        <v>1390</v>
      </c>
      <c r="G160" s="153"/>
      <c r="H160" s="153"/>
      <c r="I160" s="153"/>
      <c r="K160" s="22" t="str">
        <f t="shared" si="3"/>
        <v/>
      </c>
      <c r="L160" s="12" t="str">
        <f>""</f>
        <v/>
      </c>
      <c r="M160" s="34"/>
    </row>
    <row r="161" spans="1:21" x14ac:dyDescent="0.3">
      <c r="A161" s="420"/>
      <c r="B161" s="74" t="s">
        <v>590</v>
      </c>
      <c r="C161" s="75"/>
      <c r="D161" s="421"/>
      <c r="E161" s="67"/>
      <c r="F161" s="16" t="s">
        <v>47</v>
      </c>
      <c r="G161" s="153"/>
      <c r="H161" s="153"/>
      <c r="I161" s="153"/>
      <c r="K161" s="22" t="str">
        <f t="shared" si="3"/>
        <v/>
      </c>
      <c r="L161" s="12" t="str">
        <f>""</f>
        <v/>
      </c>
    </row>
    <row r="162" spans="1:21" x14ac:dyDescent="0.3">
      <c r="A162" s="422"/>
      <c r="B162" s="423" t="s">
        <v>977</v>
      </c>
      <c r="C162" s="424"/>
      <c r="D162" s="425"/>
      <c r="E162" s="67"/>
      <c r="F162" s="16" t="s">
        <v>33</v>
      </c>
      <c r="G162" s="153"/>
      <c r="H162" s="153"/>
      <c r="I162" s="153"/>
      <c r="K162" s="22" t="str">
        <f t="shared" si="3"/>
        <v/>
      </c>
      <c r="L162" s="12" t="str">
        <f>""</f>
        <v/>
      </c>
    </row>
    <row r="163" spans="1:21" x14ac:dyDescent="0.3">
      <c r="E163" s="67"/>
      <c r="K163" s="22" t="str">
        <f t="shared" si="3"/>
        <v/>
      </c>
      <c r="L163" s="12" t="str">
        <f>""</f>
        <v/>
      </c>
    </row>
    <row r="164" spans="1:21" x14ac:dyDescent="0.3">
      <c r="E164" s="67"/>
      <c r="K164" s="22" t="str">
        <f t="shared" si="3"/>
        <v/>
      </c>
    </row>
    <row r="165" spans="1:21" x14ac:dyDescent="0.3">
      <c r="E165" s="67"/>
      <c r="K165" s="22" t="str">
        <f t="shared" si="3"/>
        <v/>
      </c>
    </row>
    <row r="166" spans="1:21" x14ac:dyDescent="0.3">
      <c r="E166" s="67"/>
      <c r="K166" s="22" t="str">
        <f t="shared" si="3"/>
        <v/>
      </c>
    </row>
    <row r="167" spans="1:21" s="390" customFormat="1" x14ac:dyDescent="0.3">
      <c r="A167" s="387"/>
      <c r="B167" s="388"/>
      <c r="C167" s="389"/>
      <c r="D167" s="388"/>
      <c r="E167" s="67"/>
      <c r="G167" s="391"/>
      <c r="H167" s="391"/>
      <c r="I167" s="391"/>
      <c r="J167" s="12"/>
      <c r="K167" s="22" t="str">
        <f t="shared" si="3"/>
        <v/>
      </c>
      <c r="M167" s="388"/>
      <c r="O167" s="392"/>
      <c r="R167" s="391"/>
      <c r="S167" s="391"/>
      <c r="T167" s="391"/>
      <c r="U167" s="391"/>
    </row>
    <row r="168" spans="1:21" x14ac:dyDescent="0.3">
      <c r="A168" s="426">
        <v>2003</v>
      </c>
      <c r="B168" s="427" t="s">
        <v>44</v>
      </c>
      <c r="C168" s="428" t="s">
        <v>275</v>
      </c>
      <c r="D168" s="429" t="s">
        <v>8</v>
      </c>
      <c r="E168" s="67"/>
      <c r="G168" s="14" t="s">
        <v>44</v>
      </c>
      <c r="H168" s="14" t="s">
        <v>8</v>
      </c>
      <c r="I168" s="14" t="s">
        <v>32</v>
      </c>
      <c r="J168" s="12">
        <v>69</v>
      </c>
      <c r="K168" s="22" t="str">
        <f t="shared" si="3"/>
        <v>[{order:"69",result:"Inter 1-5 Arsenal",playerday:"Thierry Henry",year:"2003", category:"Champions",prow:["FRA","DL","ChampionsWin"], pcolumn: ["Inter","Arsenal","Premier"],ylink:"https://www.youtube.com/watch?v=czFBu4n06kQ"}],</v>
      </c>
      <c r="L168" s="12" t="str">
        <f>""</f>
        <v/>
      </c>
    </row>
    <row r="169" spans="1:21" x14ac:dyDescent="0.3">
      <c r="A169" s="273"/>
      <c r="B169" s="40" t="str">
        <f>_xlfn.CONCAT(B168," ",C168," ",D168)</f>
        <v>Inter 1-5 Arsenal</v>
      </c>
      <c r="C169" s="41"/>
      <c r="D169" s="49"/>
      <c r="E169" s="67"/>
      <c r="F169" s="16" t="s">
        <v>36</v>
      </c>
      <c r="G169" s="64"/>
      <c r="H169" s="64"/>
      <c r="I169" s="64"/>
      <c r="K169" s="22" t="str">
        <f t="shared" si="3"/>
        <v/>
      </c>
      <c r="L169" s="12" t="str">
        <f>""</f>
        <v/>
      </c>
      <c r="M169" s="40"/>
    </row>
    <row r="170" spans="1:21" x14ac:dyDescent="0.3">
      <c r="A170" s="273"/>
      <c r="B170" s="40" t="s">
        <v>276</v>
      </c>
      <c r="C170" s="41"/>
      <c r="D170" s="49"/>
      <c r="E170" s="67"/>
      <c r="F170" s="16" t="s">
        <v>47</v>
      </c>
      <c r="G170" s="64"/>
      <c r="H170" s="64"/>
      <c r="I170" s="64"/>
      <c r="K170" s="22" t="str">
        <f t="shared" si="3"/>
        <v/>
      </c>
      <c r="L170" s="12" t="str">
        <f>""</f>
        <v/>
      </c>
      <c r="M170" s="34"/>
    </row>
    <row r="171" spans="1:21" x14ac:dyDescent="0.3">
      <c r="A171" s="274"/>
      <c r="B171" s="50" t="s">
        <v>982</v>
      </c>
      <c r="C171" s="51"/>
      <c r="D171" s="52"/>
      <c r="E171" s="67"/>
      <c r="F171" s="16" t="s">
        <v>34</v>
      </c>
      <c r="G171" s="64"/>
      <c r="H171" s="64"/>
      <c r="I171" s="64"/>
      <c r="K171" s="22" t="str">
        <f t="shared" si="3"/>
        <v/>
      </c>
      <c r="L171" s="12" t="str">
        <f>""</f>
        <v/>
      </c>
    </row>
    <row r="172" spans="1:21" x14ac:dyDescent="0.3">
      <c r="E172" s="67"/>
      <c r="K172" s="22" t="str">
        <f t="shared" si="3"/>
        <v/>
      </c>
      <c r="L172" s="12" t="str">
        <f>""</f>
        <v/>
      </c>
    </row>
    <row r="173" spans="1:21" x14ac:dyDescent="0.3">
      <c r="E173" s="67"/>
      <c r="K173" s="22" t="str">
        <f t="shared" si="3"/>
        <v/>
      </c>
    </row>
    <row r="174" spans="1:21" x14ac:dyDescent="0.3">
      <c r="A174" s="426">
        <v>2003</v>
      </c>
      <c r="B174" s="427" t="s">
        <v>11</v>
      </c>
      <c r="C174" s="428" t="s">
        <v>80</v>
      </c>
      <c r="D174" s="429" t="s">
        <v>4</v>
      </c>
      <c r="E174" s="67"/>
      <c r="G174" s="14" t="s">
        <v>11</v>
      </c>
      <c r="H174" s="14" t="s">
        <v>4</v>
      </c>
      <c r="I174" s="14" t="s">
        <v>77</v>
      </c>
      <c r="J174" s="12">
        <v>14</v>
      </c>
      <c r="K174" s="22" t="str">
        <f t="shared" si="3"/>
        <v>[{order:"14",result:"Milan 0-0 Juventus",playerday:"Paolo Maldini",year:"2003", category:"Champions",prow:["ChampionsWin","PO","DF"], pcolumn: ["Milan","Juventus","ITA"],ylink:"https://www.youtube.com/watch?v=fGT5raSCUSQ"}],</v>
      </c>
      <c r="L174" s="12" t="str">
        <f>""</f>
        <v/>
      </c>
      <c r="M174" s="32" t="str">
        <f>""</f>
        <v/>
      </c>
    </row>
    <row r="175" spans="1:21" x14ac:dyDescent="0.3">
      <c r="A175" s="273"/>
      <c r="B175" s="40" t="str">
        <f>_xlfn.CONCAT(B174," ",C174," ",D174)</f>
        <v>Milan 0-0 Juventus</v>
      </c>
      <c r="C175" s="41"/>
      <c r="D175" s="49"/>
      <c r="E175" s="67"/>
      <c r="F175" s="16" t="s">
        <v>34</v>
      </c>
      <c r="G175" s="64"/>
      <c r="H175" s="64"/>
      <c r="I175" s="64"/>
      <c r="K175" s="22" t="str">
        <f t="shared" si="3"/>
        <v/>
      </c>
      <c r="L175" s="12" t="str">
        <f>""</f>
        <v/>
      </c>
      <c r="M175" s="32" t="str">
        <f>""</f>
        <v/>
      </c>
    </row>
    <row r="176" spans="1:21" x14ac:dyDescent="0.3">
      <c r="A176" s="273"/>
      <c r="B176" s="40" t="s">
        <v>231</v>
      </c>
      <c r="C176" s="41"/>
      <c r="D176" s="49"/>
      <c r="E176" s="67"/>
      <c r="F176" s="16" t="s">
        <v>38</v>
      </c>
      <c r="G176" s="64"/>
      <c r="H176" s="64"/>
      <c r="I176" s="64"/>
      <c r="K176" s="22" t="str">
        <f t="shared" si="3"/>
        <v/>
      </c>
      <c r="L176" s="12" t="str">
        <f>""</f>
        <v/>
      </c>
      <c r="M176" s="40" t="str">
        <f>""</f>
        <v/>
      </c>
    </row>
    <row r="177" spans="1:13" x14ac:dyDescent="0.3">
      <c r="A177" s="274"/>
      <c r="B177" s="50" t="s">
        <v>1056</v>
      </c>
      <c r="C177" s="51"/>
      <c r="D177" s="52"/>
      <c r="E177" s="67"/>
      <c r="F177" s="16" t="s">
        <v>52</v>
      </c>
      <c r="G177" s="64"/>
      <c r="H177" s="64"/>
      <c r="I177" s="64"/>
      <c r="K177" s="22" t="str">
        <f t="shared" si="3"/>
        <v/>
      </c>
      <c r="L177" s="12" t="str">
        <f>""</f>
        <v/>
      </c>
      <c r="M177" s="34" t="str">
        <f>""</f>
        <v/>
      </c>
    </row>
    <row r="178" spans="1:13" x14ac:dyDescent="0.3">
      <c r="E178" s="67"/>
      <c r="K178" s="22" t="str">
        <f t="shared" si="3"/>
        <v/>
      </c>
      <c r="L178" s="12" t="str">
        <f>""</f>
        <v/>
      </c>
    </row>
    <row r="179" spans="1:13" x14ac:dyDescent="0.3">
      <c r="E179" s="67"/>
      <c r="K179" s="22" t="str">
        <f t="shared" si="3"/>
        <v/>
      </c>
    </row>
    <row r="180" spans="1:13" x14ac:dyDescent="0.3">
      <c r="A180" s="426">
        <v>2003</v>
      </c>
      <c r="B180" s="427" t="s">
        <v>21</v>
      </c>
      <c r="C180" s="428" t="s">
        <v>115</v>
      </c>
      <c r="D180" s="429" t="s">
        <v>150</v>
      </c>
      <c r="E180" s="67"/>
      <c r="G180" s="14" t="s">
        <v>21</v>
      </c>
      <c r="H180" s="14" t="s">
        <v>3</v>
      </c>
      <c r="I180" s="14" t="s">
        <v>34</v>
      </c>
      <c r="J180" s="12">
        <v>118</v>
      </c>
      <c r="K180" s="22" t="str">
        <f t="shared" si="3"/>
        <v>[{order:"118",result:"Man Utd 4-3 R. Madrid",playerday:"Ronaldo Nazario",year:"2003", category:"Champions",prow:["DL","BRA","LaLigaWin"], pcolumn: ["Man Utd","Real Madrid","ChampionsWin"],ylink:"https://www.youtube.com/watch?v=MI7H-8F1Rm8"}],</v>
      </c>
      <c r="L180" s="12" t="str">
        <f>""</f>
        <v/>
      </c>
    </row>
    <row r="181" spans="1:13" x14ac:dyDescent="0.3">
      <c r="A181" s="273"/>
      <c r="B181" s="40" t="str">
        <f>_xlfn.CONCAT(B180," ",C180," ",D180)</f>
        <v>Man Utd 4-3 R. Madrid</v>
      </c>
      <c r="C181" s="41"/>
      <c r="D181" s="49"/>
      <c r="E181" s="67"/>
      <c r="F181" s="16" t="s">
        <v>47</v>
      </c>
      <c r="G181" s="64"/>
      <c r="H181" s="64"/>
      <c r="I181" s="64"/>
      <c r="K181" s="22" t="str">
        <f t="shared" si="3"/>
        <v/>
      </c>
      <c r="L181" s="12" t="str">
        <f>""</f>
        <v/>
      </c>
    </row>
    <row r="182" spans="1:13" x14ac:dyDescent="0.3">
      <c r="A182" s="273"/>
      <c r="B182" s="40" t="s">
        <v>356</v>
      </c>
      <c r="C182" s="41"/>
      <c r="D182" s="49"/>
      <c r="E182" s="67"/>
      <c r="F182" s="16" t="s">
        <v>35</v>
      </c>
      <c r="G182" s="64"/>
      <c r="H182" s="64"/>
      <c r="I182" s="64"/>
      <c r="K182" s="22" t="str">
        <f t="shared" si="3"/>
        <v/>
      </c>
      <c r="L182" s="12" t="str">
        <f>""</f>
        <v/>
      </c>
    </row>
    <row r="183" spans="1:13" x14ac:dyDescent="0.3">
      <c r="A183" s="274"/>
      <c r="B183" s="50" t="s">
        <v>893</v>
      </c>
      <c r="C183" s="51"/>
      <c r="D183" s="52"/>
      <c r="E183" s="67"/>
      <c r="F183" s="16" t="s">
        <v>48</v>
      </c>
      <c r="G183" s="64"/>
      <c r="H183" s="64"/>
      <c r="I183" s="64"/>
      <c r="K183" s="22" t="str">
        <f t="shared" si="3"/>
        <v/>
      </c>
      <c r="L183" s="12" t="str">
        <f>""</f>
        <v/>
      </c>
      <c r="M183" s="40"/>
    </row>
    <row r="184" spans="1:13" x14ac:dyDescent="0.3">
      <c r="E184" s="67"/>
      <c r="K184" s="22" t="str">
        <f t="shared" si="3"/>
        <v/>
      </c>
      <c r="L184" s="12" t="str">
        <f>""</f>
        <v/>
      </c>
      <c r="M184" s="34"/>
    </row>
    <row r="185" spans="1:13" x14ac:dyDescent="0.3">
      <c r="E185" s="67"/>
      <c r="K185" s="22" t="str">
        <f t="shared" si="3"/>
        <v/>
      </c>
      <c r="M185" s="34"/>
    </row>
    <row r="186" spans="1:13" x14ac:dyDescent="0.3">
      <c r="A186" s="426">
        <v>2003</v>
      </c>
      <c r="B186" s="427" t="s">
        <v>17</v>
      </c>
      <c r="C186" s="428" t="s">
        <v>116</v>
      </c>
      <c r="D186" s="429" t="s">
        <v>339</v>
      </c>
      <c r="E186" s="67"/>
      <c r="G186" s="14" t="s">
        <v>60</v>
      </c>
      <c r="H186" s="14" t="s">
        <v>339</v>
      </c>
      <c r="I186" s="14" t="s">
        <v>35</v>
      </c>
      <c r="J186" s="12">
        <v>155</v>
      </c>
      <c r="K186" s="22" t="str">
        <f t="shared" si="3"/>
        <v>[{order:"155",result:"Bayern 1-2 Lyon",playerday:"Juninho Pernambucano",year:"2003", category:"Champions",prow:["CC","CC","CC"], pcolumn: ["GER","Lyon","BRA"],ylink:"https://www.youtube.com/watch?v=2oV8C91ORW0"}],</v>
      </c>
      <c r="L186" s="12" t="str">
        <f>""</f>
        <v/>
      </c>
    </row>
    <row r="187" spans="1:13" x14ac:dyDescent="0.3">
      <c r="A187" s="273"/>
      <c r="B187" s="40" t="str">
        <f>_xlfn.CONCAT(B186," ",C186," ",D186)</f>
        <v>Bayern 1-2 Lyon</v>
      </c>
      <c r="C187" s="41"/>
      <c r="D187" s="49"/>
      <c r="E187" s="67"/>
      <c r="F187" s="16" t="s">
        <v>33</v>
      </c>
      <c r="G187" s="64"/>
      <c r="H187" s="64"/>
      <c r="I187" s="64"/>
      <c r="K187" s="22" t="str">
        <f t="shared" si="3"/>
        <v/>
      </c>
      <c r="L187" s="12" t="str">
        <f>""</f>
        <v/>
      </c>
    </row>
    <row r="188" spans="1:13" x14ac:dyDescent="0.3">
      <c r="A188" s="273"/>
      <c r="B188" s="40" t="s">
        <v>542</v>
      </c>
      <c r="C188" s="41"/>
      <c r="D188" s="49"/>
      <c r="E188" s="67"/>
      <c r="F188" s="16" t="s">
        <v>33</v>
      </c>
      <c r="G188" s="64"/>
      <c r="H188" s="64"/>
      <c r="I188" s="64"/>
      <c r="K188" s="22" t="str">
        <f t="shared" si="3"/>
        <v/>
      </c>
      <c r="L188" s="12" t="str">
        <f>""</f>
        <v/>
      </c>
    </row>
    <row r="189" spans="1:13" x14ac:dyDescent="0.3">
      <c r="A189" s="274"/>
      <c r="B189" s="50" t="s">
        <v>1238</v>
      </c>
      <c r="C189" s="51"/>
      <c r="D189" s="52"/>
      <c r="E189" s="67"/>
      <c r="F189" s="16" t="s">
        <v>33</v>
      </c>
      <c r="G189" s="64"/>
      <c r="H189" s="64"/>
      <c r="I189" s="64"/>
      <c r="K189" s="22" t="str">
        <f t="shared" si="3"/>
        <v/>
      </c>
      <c r="L189" s="12" t="str">
        <f>""</f>
        <v/>
      </c>
    </row>
    <row r="190" spans="1:13" x14ac:dyDescent="0.3">
      <c r="E190" s="67"/>
      <c r="K190" s="22" t="str">
        <f t="shared" si="3"/>
        <v/>
      </c>
      <c r="M190" s="40"/>
    </row>
    <row r="191" spans="1:13" x14ac:dyDescent="0.3">
      <c r="E191" s="67"/>
      <c r="K191" s="22" t="str">
        <f t="shared" si="3"/>
        <v/>
      </c>
      <c r="M191" s="40"/>
    </row>
    <row r="192" spans="1:13" x14ac:dyDescent="0.3">
      <c r="A192" s="426">
        <v>2003</v>
      </c>
      <c r="B192" s="427" t="s">
        <v>55</v>
      </c>
      <c r="C192" s="428" t="s">
        <v>701</v>
      </c>
      <c r="D192" s="429" t="s">
        <v>46</v>
      </c>
      <c r="E192" s="67"/>
      <c r="G192" s="14" t="s">
        <v>55</v>
      </c>
      <c r="H192" s="14" t="s">
        <v>46</v>
      </c>
      <c r="I192" s="14" t="s">
        <v>64</v>
      </c>
      <c r="J192" s="12">
        <v>297</v>
      </c>
      <c r="K192" s="22" t="str">
        <f t="shared" si="3"/>
        <v>[{order:"297",result:"Monaco 8-3 Deportivo",playerday:"Dado Pršo",year:"2003", category:"Champions",prow:["DL","DL","DL"], pcolumn: ["Monaco","Deportivo","CRO"],ylink:"https://www.youtube.com/watch?v=uLPxzpabRu0"}],</v>
      </c>
      <c r="L192" s="12" t="str">
        <f>""</f>
        <v/>
      </c>
    </row>
    <row r="193" spans="1:21" x14ac:dyDescent="0.3">
      <c r="A193" s="273"/>
      <c r="B193" s="40" t="str">
        <f>_xlfn.CONCAT(B192," ",C192," ",D192)</f>
        <v>Monaco 8-3 Deportivo</v>
      </c>
      <c r="C193" s="41"/>
      <c r="D193" s="49"/>
      <c r="E193" s="67"/>
      <c r="F193" s="16" t="s">
        <v>47</v>
      </c>
      <c r="G193" s="64"/>
      <c r="H193" s="64"/>
      <c r="I193" s="64"/>
      <c r="K193" s="22" t="str">
        <f t="shared" si="3"/>
        <v/>
      </c>
      <c r="L193" s="12" t="str">
        <f>""</f>
        <v/>
      </c>
      <c r="M193" s="32" t="s">
        <v>702</v>
      </c>
    </row>
    <row r="194" spans="1:21" x14ac:dyDescent="0.3">
      <c r="A194" s="273"/>
      <c r="B194" s="40" t="s">
        <v>703</v>
      </c>
      <c r="C194" s="41"/>
      <c r="D194" s="49"/>
      <c r="E194" s="67"/>
      <c r="F194" s="16" t="s">
        <v>47</v>
      </c>
      <c r="G194" s="64"/>
      <c r="H194" s="64"/>
      <c r="I194" s="64"/>
      <c r="K194" s="22" t="str">
        <f t="shared" si="3"/>
        <v/>
      </c>
      <c r="L194" s="12" t="str">
        <f>""</f>
        <v/>
      </c>
    </row>
    <row r="195" spans="1:21" x14ac:dyDescent="0.3">
      <c r="A195" s="274"/>
      <c r="B195" s="50" t="s">
        <v>1057</v>
      </c>
      <c r="C195" s="51"/>
      <c r="D195" s="52"/>
      <c r="E195" s="67"/>
      <c r="F195" s="16" t="s">
        <v>47</v>
      </c>
      <c r="G195" s="64"/>
      <c r="H195" s="64"/>
      <c r="I195" s="64"/>
      <c r="K195" s="22" t="str">
        <f t="shared" si="3"/>
        <v/>
      </c>
      <c r="L195" s="12" t="str">
        <f>""</f>
        <v/>
      </c>
    </row>
    <row r="196" spans="1:21" s="133" customFormat="1" x14ac:dyDescent="0.3">
      <c r="A196" s="66"/>
      <c r="B196" s="128"/>
      <c r="C196" s="129"/>
      <c r="D196" s="130"/>
      <c r="E196" s="67"/>
      <c r="F196" s="131"/>
      <c r="G196" s="132"/>
      <c r="H196" s="132"/>
      <c r="I196" s="132"/>
      <c r="J196" s="12"/>
      <c r="K196" s="22" t="str">
        <f t="shared" si="3"/>
        <v/>
      </c>
      <c r="M196" s="130"/>
      <c r="O196" s="134"/>
      <c r="R196" s="132"/>
      <c r="S196" s="132"/>
      <c r="T196" s="132"/>
      <c r="U196" s="132"/>
    </row>
    <row r="197" spans="1:21" s="133" customFormat="1" x14ac:dyDescent="0.3">
      <c r="A197" s="66"/>
      <c r="B197" s="128"/>
      <c r="C197" s="129"/>
      <c r="D197" s="130"/>
      <c r="E197" s="67"/>
      <c r="F197" s="131"/>
      <c r="G197" s="132"/>
      <c r="H197" s="132"/>
      <c r="I197" s="132"/>
      <c r="J197" s="12"/>
      <c r="K197" s="22" t="str">
        <f t="shared" si="3"/>
        <v/>
      </c>
      <c r="M197" s="130"/>
      <c r="O197" s="134"/>
      <c r="R197" s="132"/>
      <c r="S197" s="132"/>
      <c r="T197" s="132"/>
      <c r="U197" s="132"/>
    </row>
    <row r="198" spans="1:21" s="133" customFormat="1" x14ac:dyDescent="0.3">
      <c r="A198" s="66"/>
      <c r="B198" s="128"/>
      <c r="C198" s="129"/>
      <c r="D198" s="130"/>
      <c r="E198" s="67"/>
      <c r="F198" s="131"/>
      <c r="G198" s="132"/>
      <c r="H198" s="132"/>
      <c r="I198" s="132"/>
      <c r="J198" s="12"/>
      <c r="K198" s="22" t="str">
        <f t="shared" si="3"/>
        <v/>
      </c>
      <c r="M198" s="130"/>
      <c r="O198" s="134"/>
      <c r="R198" s="132"/>
      <c r="S198" s="132"/>
      <c r="T198" s="132"/>
      <c r="U198" s="132"/>
    </row>
    <row r="199" spans="1:21" s="133" customFormat="1" x14ac:dyDescent="0.3">
      <c r="A199" s="66"/>
      <c r="B199" s="128"/>
      <c r="C199" s="129"/>
      <c r="D199" s="130"/>
      <c r="E199" s="67"/>
      <c r="F199" s="131"/>
      <c r="G199" s="132"/>
      <c r="H199" s="132"/>
      <c r="I199" s="132"/>
      <c r="J199" s="12"/>
      <c r="K199" s="22" t="str">
        <f t="shared" si="3"/>
        <v/>
      </c>
      <c r="M199" s="130"/>
      <c r="O199" s="134"/>
      <c r="R199" s="132"/>
      <c r="S199" s="132"/>
      <c r="T199" s="132"/>
      <c r="U199" s="132"/>
    </row>
    <row r="200" spans="1:21" s="133" customFormat="1" x14ac:dyDescent="0.3">
      <c r="A200" s="66"/>
      <c r="B200" s="128"/>
      <c r="C200" s="129"/>
      <c r="D200" s="130"/>
      <c r="E200" s="67"/>
      <c r="F200" s="131"/>
      <c r="G200" s="132"/>
      <c r="H200" s="132"/>
      <c r="I200" s="132"/>
      <c r="J200" s="12"/>
      <c r="K200" s="22" t="str">
        <f t="shared" si="3"/>
        <v/>
      </c>
      <c r="M200" s="130"/>
      <c r="O200" s="134"/>
      <c r="R200" s="132"/>
      <c r="S200" s="132"/>
      <c r="T200" s="132"/>
      <c r="U200" s="132"/>
    </row>
    <row r="201" spans="1:21" s="133" customFormat="1" x14ac:dyDescent="0.3">
      <c r="A201" s="66"/>
      <c r="B201" s="128"/>
      <c r="C201" s="129"/>
      <c r="D201" s="130"/>
      <c r="E201" s="67"/>
      <c r="F201" s="131"/>
      <c r="G201" s="132"/>
      <c r="H201" s="132"/>
      <c r="I201" s="132"/>
      <c r="J201" s="12"/>
      <c r="K201" s="22" t="str">
        <f t="shared" si="3"/>
        <v/>
      </c>
      <c r="M201" s="130"/>
      <c r="O201" s="134"/>
      <c r="R201" s="132"/>
      <c r="S201" s="132"/>
      <c r="T201" s="132"/>
      <c r="U201" s="132"/>
    </row>
    <row r="202" spans="1:21" s="436" customFormat="1" x14ac:dyDescent="0.3">
      <c r="A202" s="430"/>
      <c r="B202" s="431"/>
      <c r="C202" s="432"/>
      <c r="D202" s="433"/>
      <c r="E202" s="67"/>
      <c r="F202" s="434"/>
      <c r="G202" s="435"/>
      <c r="H202" s="435"/>
      <c r="I202" s="435"/>
      <c r="J202" s="12"/>
      <c r="K202" s="22" t="str">
        <f t="shared" si="3"/>
        <v/>
      </c>
      <c r="M202" s="433"/>
      <c r="O202" s="437"/>
      <c r="R202" s="435"/>
      <c r="S202" s="435"/>
      <c r="T202" s="435"/>
      <c r="U202" s="435"/>
    </row>
    <row r="203" spans="1:21" x14ac:dyDescent="0.3">
      <c r="A203" s="601">
        <v>2004</v>
      </c>
      <c r="B203" s="602" t="s">
        <v>24</v>
      </c>
      <c r="C203" s="603" t="s">
        <v>152</v>
      </c>
      <c r="D203" s="604" t="s">
        <v>4</v>
      </c>
      <c r="E203" s="67"/>
      <c r="G203" s="31" t="s">
        <v>24</v>
      </c>
      <c r="H203" s="31" t="s">
        <v>4</v>
      </c>
      <c r="I203" s="31" t="s">
        <v>247</v>
      </c>
      <c r="J203" s="12">
        <v>79</v>
      </c>
      <c r="K203" s="22" t="str">
        <f t="shared" si="3"/>
        <v>[{order:"79",result:"Ajax 0-1 Juventus",playerday:"Pavel Nedvěd",year:"2004", category:"Champions",prow:["CC","DL","Played Euro 2004"], pcolumn: ["Ajax","Juventus","CZE"],ylink:"https://www.youtube.com/watch?v=8O6GHrPvumQ"}],</v>
      </c>
      <c r="L203" s="12" t="str">
        <f>""</f>
        <v/>
      </c>
      <c r="M203" s="40"/>
    </row>
    <row r="204" spans="1:21" x14ac:dyDescent="0.3">
      <c r="A204" s="605"/>
      <c r="B204" s="606" t="str">
        <f>_xlfn.CONCAT(B203," ",C203," ",D203)</f>
        <v>Ajax 0-1 Juventus</v>
      </c>
      <c r="C204" s="607"/>
      <c r="D204" s="608"/>
      <c r="E204" s="67"/>
      <c r="F204" s="16" t="s">
        <v>33</v>
      </c>
      <c r="G204" s="613"/>
      <c r="H204" s="613"/>
      <c r="I204" s="613"/>
      <c r="K204" s="22" t="str">
        <f t="shared" si="3"/>
        <v/>
      </c>
      <c r="L204" s="12" t="str">
        <f>""</f>
        <v/>
      </c>
      <c r="M204" s="34"/>
    </row>
    <row r="205" spans="1:21" x14ac:dyDescent="0.3">
      <c r="A205" s="605"/>
      <c r="B205" s="606" t="s">
        <v>246</v>
      </c>
      <c r="C205" s="607"/>
      <c r="D205" s="608"/>
      <c r="E205" s="67"/>
      <c r="F205" s="16" t="s">
        <v>47</v>
      </c>
      <c r="G205" s="613"/>
      <c r="H205" s="613"/>
      <c r="I205" s="613"/>
      <c r="K205" s="22" t="str">
        <f t="shared" si="3"/>
        <v/>
      </c>
      <c r="L205" s="12" t="str">
        <f>""</f>
        <v/>
      </c>
    </row>
    <row r="206" spans="1:21" x14ac:dyDescent="0.3">
      <c r="A206" s="609"/>
      <c r="B206" s="610" t="s">
        <v>927</v>
      </c>
      <c r="C206" s="611"/>
      <c r="D206" s="612"/>
      <c r="E206" s="67"/>
      <c r="F206" s="16" t="s">
        <v>106</v>
      </c>
      <c r="G206" s="613"/>
      <c r="H206" s="613"/>
      <c r="I206" s="613"/>
      <c r="K206" s="22" t="str">
        <f t="shared" si="3"/>
        <v/>
      </c>
      <c r="L206" s="12" t="str">
        <f>""</f>
        <v/>
      </c>
    </row>
    <row r="207" spans="1:21" x14ac:dyDescent="0.3">
      <c r="E207" s="67"/>
      <c r="K207" s="22" t="str">
        <f t="shared" si="3"/>
        <v/>
      </c>
      <c r="L207" s="12" t="str">
        <f>""</f>
        <v/>
      </c>
      <c r="M207" s="32" t="str">
        <f>""</f>
        <v/>
      </c>
    </row>
    <row r="208" spans="1:21" x14ac:dyDescent="0.3">
      <c r="E208" s="67"/>
      <c r="K208" s="22" t="str">
        <f t="shared" si="3"/>
        <v/>
      </c>
    </row>
    <row r="209" spans="1:13" x14ac:dyDescent="0.3">
      <c r="A209" s="601">
        <v>2004</v>
      </c>
      <c r="B209" s="602" t="s">
        <v>51</v>
      </c>
      <c r="C209" s="603" t="s">
        <v>140</v>
      </c>
      <c r="D209" s="604" t="s">
        <v>55</v>
      </c>
      <c r="E209" s="67"/>
      <c r="G209" s="31" t="s">
        <v>51</v>
      </c>
      <c r="H209" s="31" t="s">
        <v>55</v>
      </c>
      <c r="I209" s="31" t="s">
        <v>106</v>
      </c>
      <c r="J209" s="12">
        <v>27</v>
      </c>
      <c r="K209" s="22" t="str">
        <f t="shared" si="3"/>
        <v>[{order:"27",result:"Porto 3-0 Monaco",playerday:"Vítor Baía",year:"2004", category:"Champions",prow:["ChampionsWin","POR","DL"], pcolumn: ["Porto","Monaco","Played Euro 2004"],ylink:"https://www.youtube.com/watch?v=ms4XLL58UUs"}],</v>
      </c>
      <c r="L209" s="12" t="str">
        <f>""</f>
        <v/>
      </c>
      <c r="M209" s="40" t="str">
        <f>""</f>
        <v/>
      </c>
    </row>
    <row r="210" spans="1:13" x14ac:dyDescent="0.3">
      <c r="A210" s="605"/>
      <c r="B210" s="606" t="str">
        <f>_xlfn.CONCAT(B209," ",C209," ",D209)</f>
        <v>Porto 3-0 Monaco</v>
      </c>
      <c r="C210" s="607"/>
      <c r="D210" s="608"/>
      <c r="E210" s="67"/>
      <c r="F210" s="16" t="s">
        <v>34</v>
      </c>
      <c r="G210" s="613"/>
      <c r="H210" s="613"/>
      <c r="I210" s="613"/>
      <c r="K210" s="22" t="str">
        <f t="shared" si="3"/>
        <v/>
      </c>
      <c r="L210" s="12" t="str">
        <f>""</f>
        <v/>
      </c>
      <c r="M210" s="34" t="str">
        <f>""</f>
        <v/>
      </c>
    </row>
    <row r="211" spans="1:13" x14ac:dyDescent="0.3">
      <c r="A211" s="605"/>
      <c r="B211" s="606" t="s">
        <v>206</v>
      </c>
      <c r="C211" s="607"/>
      <c r="D211" s="608"/>
      <c r="E211" s="67"/>
      <c r="F211" s="16" t="s">
        <v>58</v>
      </c>
      <c r="G211" s="613"/>
      <c r="H211" s="613"/>
      <c r="I211" s="613"/>
      <c r="K211" s="22" t="str">
        <f t="shared" si="3"/>
        <v/>
      </c>
      <c r="L211" s="12" t="str">
        <f>""</f>
        <v/>
      </c>
      <c r="M211" s="32" t="str">
        <f>""</f>
        <v/>
      </c>
    </row>
    <row r="212" spans="1:13" x14ac:dyDescent="0.3">
      <c r="A212" s="609"/>
      <c r="B212" s="610" t="s">
        <v>1058</v>
      </c>
      <c r="C212" s="611"/>
      <c r="D212" s="612"/>
      <c r="E212" s="67"/>
      <c r="F212" s="16" t="s">
        <v>47</v>
      </c>
      <c r="G212" s="613"/>
      <c r="H212" s="613"/>
      <c r="I212" s="613"/>
      <c r="K212" s="22" t="str">
        <f t="shared" ref="K212:K284" si="4">IF(A212&gt;0,"[{"&amp;"order:"&amp;CHAR(34)&amp;J212&amp;CHAR(34)&amp;",result:"&amp;CHAR(34)&amp;B213&amp;CHAR(34)&amp;",playerday:"&amp;CHAR(34)&amp;B215&amp;CHAR(34)&amp;",year:"&amp;CHAR(34)&amp;A212&amp;CHAR(34)&amp;", category:" &amp; CHAR(34) &amp;$A$1&amp;CHAR(34)&amp;",prow:["&amp;CHAR(34)&amp;F213&amp;CHAR(34)&amp;","&amp;CHAR(34)&amp;F214&amp;CHAR(34)&amp;","&amp;CHAR(34)&amp;F215&amp;CHAR(34)&amp;"], pcolumn: ["&amp;CHAR(34)&amp;G212&amp;CHAR(34)&amp;","&amp;CHAR(34)&amp;H212&amp;CHAR(34)&amp;","&amp;CHAR(34)&amp;I212&amp;CHAR(34)&amp;"]"&amp;",ylink:"&amp;CHAR(34)&amp;B214&amp;CHAR(34)&amp;"}"&amp;"],","")</f>
        <v/>
      </c>
      <c r="L212" s="12" t="str">
        <f>""</f>
        <v/>
      </c>
      <c r="M212" s="32" t="str">
        <f>""</f>
        <v/>
      </c>
    </row>
    <row r="213" spans="1:13" x14ac:dyDescent="0.3">
      <c r="E213" s="67"/>
      <c r="K213" s="22" t="str">
        <f t="shared" si="4"/>
        <v/>
      </c>
      <c r="L213" s="12" t="str">
        <f>""</f>
        <v/>
      </c>
    </row>
    <row r="214" spans="1:13" x14ac:dyDescent="0.3">
      <c r="E214" s="67"/>
      <c r="K214" s="22" t="str">
        <f t="shared" si="4"/>
        <v/>
      </c>
    </row>
    <row r="215" spans="1:13" x14ac:dyDescent="0.3">
      <c r="A215" s="601">
        <v>2004</v>
      </c>
      <c r="B215" s="602" t="s">
        <v>55</v>
      </c>
      <c r="C215" s="603" t="s">
        <v>122</v>
      </c>
      <c r="D215" s="604" t="s">
        <v>150</v>
      </c>
      <c r="E215" s="67"/>
      <c r="G215" s="31" t="s">
        <v>55</v>
      </c>
      <c r="H215" s="31" t="s">
        <v>48</v>
      </c>
      <c r="I215" s="31" t="s">
        <v>106</v>
      </c>
      <c r="J215" s="12">
        <v>37</v>
      </c>
      <c r="K215" s="22" t="str">
        <f t="shared" si="4"/>
        <v>[{order:"37",result:"Monaco 3-1 R. Madrid",playerday:"Fernando Morientes",year:"2004", category:"Champions",prow:["Real Madrid","DL","ChampionsWin"], pcolumn: ["Monaco","LaLigaWin","Played Euro 2004"],ylink:"https://www.youtube.com/watch?v=w6lXZWSyp84"}],</v>
      </c>
      <c r="L215" s="12" t="str">
        <f>""</f>
        <v/>
      </c>
      <c r="M215" s="40"/>
    </row>
    <row r="216" spans="1:13" x14ac:dyDescent="0.3">
      <c r="A216" s="605"/>
      <c r="B216" s="606" t="str">
        <f>_xlfn.CONCAT(B215," ",C215," ",D215,)</f>
        <v>Monaco 3-1 R. Madrid</v>
      </c>
      <c r="C216" s="607"/>
      <c r="D216" s="608"/>
      <c r="E216" s="67"/>
      <c r="F216" s="16" t="s">
        <v>3</v>
      </c>
      <c r="G216" s="613"/>
      <c r="H216" s="613"/>
      <c r="I216" s="613"/>
      <c r="K216" s="22" t="str">
        <f t="shared" si="4"/>
        <v/>
      </c>
      <c r="L216" s="12" t="str">
        <f>""</f>
        <v/>
      </c>
      <c r="M216" s="34"/>
    </row>
    <row r="217" spans="1:13" x14ac:dyDescent="0.3">
      <c r="A217" s="605"/>
      <c r="B217" s="606" t="s">
        <v>212</v>
      </c>
      <c r="C217" s="607"/>
      <c r="D217" s="608"/>
      <c r="E217" s="67"/>
      <c r="F217" s="16" t="s">
        <v>47</v>
      </c>
      <c r="G217" s="613"/>
      <c r="H217" s="613"/>
      <c r="I217" s="613"/>
      <c r="K217" s="22" t="str">
        <f t="shared" si="4"/>
        <v/>
      </c>
      <c r="L217" s="12" t="str">
        <f>""</f>
        <v/>
      </c>
    </row>
    <row r="218" spans="1:13" x14ac:dyDescent="0.3">
      <c r="A218" s="609"/>
      <c r="B218" s="610" t="s">
        <v>932</v>
      </c>
      <c r="C218" s="611"/>
      <c r="D218" s="612"/>
      <c r="E218" s="67"/>
      <c r="F218" s="16" t="s">
        <v>34</v>
      </c>
      <c r="G218" s="613"/>
      <c r="H218" s="613"/>
      <c r="I218" s="613"/>
      <c r="K218" s="22" t="str">
        <f t="shared" si="4"/>
        <v/>
      </c>
      <c r="L218" s="12" t="str">
        <f>""</f>
        <v/>
      </c>
    </row>
    <row r="219" spans="1:13" x14ac:dyDescent="0.3">
      <c r="E219" s="67"/>
      <c r="K219" s="22" t="str">
        <f t="shared" si="4"/>
        <v/>
      </c>
      <c r="L219" s="12" t="str">
        <f>""</f>
        <v/>
      </c>
    </row>
    <row r="220" spans="1:13" x14ac:dyDescent="0.3">
      <c r="E220" s="67"/>
      <c r="K220" s="22" t="str">
        <f t="shared" si="4"/>
        <v/>
      </c>
      <c r="L220" s="12" t="str">
        <f>""</f>
        <v/>
      </c>
    </row>
    <row r="221" spans="1:13" x14ac:dyDescent="0.3">
      <c r="A221" s="601">
        <v>2004</v>
      </c>
      <c r="B221" s="602" t="s">
        <v>46</v>
      </c>
      <c r="C221" s="603" t="s">
        <v>142</v>
      </c>
      <c r="D221" s="604" t="s">
        <v>11</v>
      </c>
      <c r="E221" s="67"/>
      <c r="G221" s="31" t="s">
        <v>46</v>
      </c>
      <c r="H221" s="31" t="s">
        <v>11</v>
      </c>
      <c r="I221" s="31" t="s">
        <v>40</v>
      </c>
      <c r="J221" s="12">
        <v>113</v>
      </c>
      <c r="K221" s="22" t="str">
        <f t="shared" si="4"/>
        <v>[{order:"113",result:"Deportivo 4-0 Milan",playerday:"Fran",year:"2004", category:"Champions",prow:["CC","DL","Played Euro 2004"], pcolumn: ["Deportivo","Milan","ESP"],ylink:"https://www.youtube.com/watch?v=nLxavokhgtI"}],</v>
      </c>
      <c r="L221" s="12" t="str">
        <f>""</f>
        <v/>
      </c>
      <c r="M221" s="40"/>
    </row>
    <row r="222" spans="1:13" x14ac:dyDescent="0.3">
      <c r="A222" s="605"/>
      <c r="B222" s="606" t="str">
        <f>_xlfn.CONCAT(B221," ",C221," ",D221,)</f>
        <v>Deportivo 4-0 Milan</v>
      </c>
      <c r="C222" s="607"/>
      <c r="D222" s="608"/>
      <c r="E222" s="67"/>
      <c r="F222" s="16" t="s">
        <v>33</v>
      </c>
      <c r="G222" s="613"/>
      <c r="H222" s="613"/>
      <c r="I222" s="613"/>
      <c r="K222" s="22" t="str">
        <f t="shared" si="4"/>
        <v/>
      </c>
      <c r="L222" s="12" t="str">
        <f>""</f>
        <v/>
      </c>
      <c r="M222" s="34" t="s">
        <v>1059</v>
      </c>
    </row>
    <row r="223" spans="1:13" x14ac:dyDescent="0.3">
      <c r="A223" s="605"/>
      <c r="B223" s="606" t="s">
        <v>262</v>
      </c>
      <c r="C223" s="607"/>
      <c r="D223" s="608"/>
      <c r="E223" s="67"/>
      <c r="F223" s="16" t="s">
        <v>47</v>
      </c>
      <c r="G223" s="613"/>
      <c r="H223" s="613"/>
      <c r="I223" s="613"/>
      <c r="K223" s="22" t="str">
        <f t="shared" si="4"/>
        <v/>
      </c>
      <c r="L223" s="12" t="str">
        <f>""</f>
        <v/>
      </c>
    </row>
    <row r="224" spans="1:13" x14ac:dyDescent="0.3">
      <c r="A224" s="609"/>
      <c r="B224" s="610" t="s">
        <v>1060</v>
      </c>
      <c r="C224" s="611"/>
      <c r="D224" s="612"/>
      <c r="E224" s="67"/>
      <c r="F224" s="16" t="s">
        <v>106</v>
      </c>
      <c r="G224" s="613"/>
      <c r="H224" s="613"/>
      <c r="I224" s="613"/>
      <c r="K224" s="22" t="str">
        <f t="shared" si="4"/>
        <v/>
      </c>
      <c r="L224" s="12" t="str">
        <f>""</f>
        <v/>
      </c>
    </row>
    <row r="225" spans="1:13" x14ac:dyDescent="0.3">
      <c r="E225" s="67"/>
      <c r="K225" s="22" t="str">
        <f t="shared" si="4"/>
        <v/>
      </c>
      <c r="L225" s="12" t="str">
        <f>""</f>
        <v/>
      </c>
    </row>
    <row r="226" spans="1:13" x14ac:dyDescent="0.3">
      <c r="E226" s="67"/>
      <c r="K226" s="22" t="str">
        <f t="shared" si="4"/>
        <v/>
      </c>
      <c r="L226" s="12" t="str">
        <f>""</f>
        <v/>
      </c>
    </row>
    <row r="227" spans="1:13" x14ac:dyDescent="0.3">
      <c r="A227" s="601">
        <v>2004</v>
      </c>
      <c r="B227" s="602" t="s">
        <v>51</v>
      </c>
      <c r="C227" s="603" t="s">
        <v>85</v>
      </c>
      <c r="D227" s="604" t="s">
        <v>21</v>
      </c>
      <c r="E227" s="67"/>
      <c r="G227" s="31" t="s">
        <v>21</v>
      </c>
      <c r="H227" s="31" t="s">
        <v>51</v>
      </c>
      <c r="I227" s="31" t="s">
        <v>58</v>
      </c>
      <c r="J227" s="12">
        <v>106</v>
      </c>
      <c r="K227" s="22" t="str">
        <f t="shared" si="4"/>
        <v>[{order:"106",result:"Porto 1-1 Man Utd",playerday:"Costinha",year:"2004", category:"Champions",prow:["CC","DL","Played Euro 2004"], pcolumn: ["Man Utd","Porto","POR"],ylink:"https://www.youtube.com/watch?v=wO6WsbkFu5k"}],</v>
      </c>
      <c r="L227" s="12" t="str">
        <f>""</f>
        <v/>
      </c>
      <c r="M227" s="40"/>
    </row>
    <row r="228" spans="1:13" x14ac:dyDescent="0.3">
      <c r="A228" s="605"/>
      <c r="B228" s="606" t="str">
        <f>_xlfn.CONCAT(B227," ",C227," ",D227,)</f>
        <v>Porto 1-1 Man Utd</v>
      </c>
      <c r="C228" s="607"/>
      <c r="D228" s="608"/>
      <c r="E228" s="67"/>
      <c r="F228" s="16" t="s">
        <v>33</v>
      </c>
      <c r="G228" s="613"/>
      <c r="H228" s="613"/>
      <c r="I228" s="613"/>
      <c r="K228" s="22" t="str">
        <f t="shared" si="4"/>
        <v/>
      </c>
      <c r="L228" s="12" t="str">
        <f>""</f>
        <v/>
      </c>
      <c r="M228" s="34"/>
    </row>
    <row r="229" spans="1:13" x14ac:dyDescent="0.3">
      <c r="A229" s="605"/>
      <c r="B229" s="606" t="s">
        <v>282</v>
      </c>
      <c r="C229" s="607"/>
      <c r="D229" s="608"/>
      <c r="E229" s="67"/>
      <c r="F229" s="16" t="s">
        <v>47</v>
      </c>
      <c r="G229" s="613"/>
      <c r="H229" s="613"/>
      <c r="I229" s="613"/>
      <c r="K229" s="22" t="str">
        <f t="shared" si="4"/>
        <v/>
      </c>
      <c r="L229" s="12" t="str">
        <f>""</f>
        <v/>
      </c>
    </row>
    <row r="230" spans="1:13" x14ac:dyDescent="0.3">
      <c r="A230" s="609"/>
      <c r="B230" s="610" t="s">
        <v>1061</v>
      </c>
      <c r="C230" s="611"/>
      <c r="D230" s="612"/>
      <c r="E230" s="67"/>
      <c r="F230" s="16" t="s">
        <v>106</v>
      </c>
      <c r="G230" s="613"/>
      <c r="H230" s="613"/>
      <c r="I230" s="613"/>
      <c r="K230" s="22" t="str">
        <f t="shared" si="4"/>
        <v/>
      </c>
      <c r="L230" s="12" t="str">
        <f>""</f>
        <v/>
      </c>
    </row>
    <row r="231" spans="1:13" x14ac:dyDescent="0.3">
      <c r="E231" s="67"/>
      <c r="K231" s="22" t="str">
        <f t="shared" si="4"/>
        <v/>
      </c>
      <c r="L231" s="12" t="str">
        <f>""</f>
        <v/>
      </c>
    </row>
    <row r="232" spans="1:13" x14ac:dyDescent="0.3">
      <c r="E232" s="67"/>
      <c r="K232" s="22" t="str">
        <f t="shared" si="4"/>
        <v/>
      </c>
      <c r="L232" s="12" t="str">
        <f>""</f>
        <v/>
      </c>
    </row>
    <row r="233" spans="1:13" x14ac:dyDescent="0.3">
      <c r="A233" s="601">
        <v>2004</v>
      </c>
      <c r="B233" s="602" t="s">
        <v>74</v>
      </c>
      <c r="C233" s="603" t="s">
        <v>85</v>
      </c>
      <c r="D233" s="604" t="s">
        <v>109</v>
      </c>
      <c r="E233" s="67"/>
      <c r="G233" s="31" t="s">
        <v>74</v>
      </c>
      <c r="H233" s="31" t="s">
        <v>109</v>
      </c>
      <c r="I233" s="31" t="s">
        <v>55</v>
      </c>
      <c r="J233" s="12">
        <v>152</v>
      </c>
      <c r="K233" s="22" t="str">
        <f t="shared" si="4"/>
        <v>[{order:"152",result:"Roma 1-1 Leverkusen",playerday:"Dimitar Berbatov",year:"2004", category:"Champions",prow:["DL","CC","Played Euro 2004"], pcolumn: ["Roma","Leverkusen","Monaco"],ylink:"https://www.youtube.com/shorts/uZnXpn0-3rU"}],</v>
      </c>
      <c r="L233" s="12" t="str">
        <f>""</f>
        <v/>
      </c>
      <c r="M233" s="40"/>
    </row>
    <row r="234" spans="1:13" x14ac:dyDescent="0.3">
      <c r="A234" s="605"/>
      <c r="B234" s="606" t="str">
        <f>_xlfn.CONCAT(B233," ",C233," ",D233,)</f>
        <v>Roma 1-1 Leverkusen</v>
      </c>
      <c r="C234" s="607"/>
      <c r="D234" s="608"/>
      <c r="E234" s="67"/>
      <c r="F234" s="16" t="s">
        <v>47</v>
      </c>
      <c r="G234" s="613"/>
      <c r="H234" s="613"/>
      <c r="I234" s="613"/>
      <c r="K234" s="22" t="str">
        <f t="shared" si="4"/>
        <v/>
      </c>
      <c r="L234" s="12" t="str">
        <f>""</f>
        <v/>
      </c>
      <c r="M234" s="34" t="s">
        <v>457</v>
      </c>
    </row>
    <row r="235" spans="1:13" x14ac:dyDescent="0.3">
      <c r="A235" s="605"/>
      <c r="B235" s="606" t="s">
        <v>458</v>
      </c>
      <c r="C235" s="607"/>
      <c r="D235" s="608"/>
      <c r="E235" s="67"/>
      <c r="F235" s="16" t="s">
        <v>33</v>
      </c>
      <c r="G235" s="613"/>
      <c r="H235" s="613"/>
      <c r="I235" s="613"/>
      <c r="K235" s="22" t="str">
        <f t="shared" si="4"/>
        <v/>
      </c>
      <c r="L235" s="12" t="str">
        <f>""</f>
        <v/>
      </c>
    </row>
    <row r="236" spans="1:13" x14ac:dyDescent="0.3">
      <c r="A236" s="609"/>
      <c r="B236" s="610" t="s">
        <v>934</v>
      </c>
      <c r="C236" s="611"/>
      <c r="D236" s="612"/>
      <c r="E236" s="67"/>
      <c r="F236" s="16" t="s">
        <v>106</v>
      </c>
      <c r="G236" s="613"/>
      <c r="H236" s="613"/>
      <c r="I236" s="613"/>
      <c r="K236" s="22" t="str">
        <f t="shared" si="4"/>
        <v/>
      </c>
      <c r="L236" s="12" t="str">
        <f>""</f>
        <v/>
      </c>
    </row>
    <row r="237" spans="1:13" x14ac:dyDescent="0.3">
      <c r="E237" s="67"/>
      <c r="K237" s="22" t="str">
        <f t="shared" si="4"/>
        <v/>
      </c>
      <c r="L237" s="12" t="str">
        <f>""</f>
        <v/>
      </c>
    </row>
    <row r="238" spans="1:13" x14ac:dyDescent="0.3">
      <c r="E238" s="67"/>
      <c r="K238" s="22" t="str">
        <f t="shared" si="4"/>
        <v/>
      </c>
    </row>
    <row r="239" spans="1:13" x14ac:dyDescent="0.3">
      <c r="A239" s="601">
        <v>2004</v>
      </c>
      <c r="B239" s="602" t="s">
        <v>9</v>
      </c>
      <c r="C239" s="603" t="s">
        <v>122</v>
      </c>
      <c r="D239" s="604" t="s">
        <v>184</v>
      </c>
      <c r="E239" s="67"/>
      <c r="G239" s="31" t="s">
        <v>9</v>
      </c>
      <c r="H239" s="31" t="s">
        <v>184</v>
      </c>
      <c r="I239" s="31" t="s">
        <v>53</v>
      </c>
      <c r="J239" s="12">
        <v>185</v>
      </c>
      <c r="K239" s="22" t="str">
        <f t="shared" si="4"/>
        <v>[{order:"185",result:"Liverpool 3-1 Olympiakos",playerday:"Steven Gerrard",year:"2004", category:"Champions",prow:["DF","CC","Played Euro 2004"], pcolumn: ["Liverpool","Olympiakos","ENG"],ylink:"https://www.youtube.com/watch?v=LgMjNN88m5o"}],</v>
      </c>
      <c r="L239" s="12" t="str">
        <f>""</f>
        <v/>
      </c>
      <c r="M239" s="40"/>
    </row>
    <row r="240" spans="1:13" x14ac:dyDescent="0.3">
      <c r="A240" s="605"/>
      <c r="B240" s="606" t="str">
        <f>_xlfn.CONCAT(B239," ",C239," ",D239,)</f>
        <v>Liverpool 3-1 Olympiakos</v>
      </c>
      <c r="C240" s="607"/>
      <c r="D240" s="608"/>
      <c r="E240" s="67"/>
      <c r="F240" s="16" t="s">
        <v>52</v>
      </c>
      <c r="G240" s="613"/>
      <c r="H240" s="613"/>
      <c r="I240" s="613"/>
      <c r="K240" s="22" t="str">
        <f t="shared" si="4"/>
        <v/>
      </c>
      <c r="L240" s="12" t="str">
        <f>""</f>
        <v/>
      </c>
      <c r="M240" s="34"/>
    </row>
    <row r="241" spans="1:21" x14ac:dyDescent="0.3">
      <c r="A241" s="605"/>
      <c r="B241" s="606" t="s">
        <v>460</v>
      </c>
      <c r="C241" s="607"/>
      <c r="D241" s="608"/>
      <c r="E241" s="67"/>
      <c r="F241" s="16" t="s">
        <v>33</v>
      </c>
      <c r="G241" s="613"/>
      <c r="H241" s="613"/>
      <c r="I241" s="613"/>
      <c r="K241" s="22" t="str">
        <f t="shared" si="4"/>
        <v/>
      </c>
      <c r="L241" s="12" t="str">
        <f>""</f>
        <v/>
      </c>
    </row>
    <row r="242" spans="1:21" x14ac:dyDescent="0.3">
      <c r="A242" s="609"/>
      <c r="B242" s="610" t="s">
        <v>933</v>
      </c>
      <c r="C242" s="611"/>
      <c r="D242" s="612"/>
      <c r="E242" s="67"/>
      <c r="F242" s="16" t="s">
        <v>106</v>
      </c>
      <c r="G242" s="613"/>
      <c r="H242" s="613"/>
      <c r="I242" s="613"/>
      <c r="K242" s="22" t="str">
        <f t="shared" si="4"/>
        <v/>
      </c>
      <c r="L242" s="12" t="str">
        <f>""</f>
        <v/>
      </c>
    </row>
    <row r="243" spans="1:21" x14ac:dyDescent="0.3">
      <c r="E243" s="67"/>
      <c r="K243" s="22" t="str">
        <f t="shared" si="4"/>
        <v/>
      </c>
      <c r="L243" s="12" t="str">
        <f>""</f>
        <v/>
      </c>
    </row>
    <row r="244" spans="1:21" x14ac:dyDescent="0.3">
      <c r="E244" s="67"/>
      <c r="K244" s="22" t="str">
        <f t="shared" si="4"/>
        <v/>
      </c>
    </row>
    <row r="245" spans="1:21" s="390" customFormat="1" x14ac:dyDescent="0.3">
      <c r="A245" s="387"/>
      <c r="B245" s="388"/>
      <c r="C245" s="389"/>
      <c r="D245" s="388"/>
      <c r="E245" s="67"/>
      <c r="G245" s="391"/>
      <c r="H245" s="391"/>
      <c r="I245" s="391"/>
      <c r="J245" s="12"/>
      <c r="K245" s="22" t="str">
        <f t="shared" si="4"/>
        <v/>
      </c>
      <c r="M245" s="388"/>
      <c r="O245" s="392"/>
      <c r="R245" s="391"/>
      <c r="S245" s="391"/>
      <c r="T245" s="391"/>
      <c r="U245" s="391"/>
    </row>
    <row r="246" spans="1:21" x14ac:dyDescent="0.3">
      <c r="A246" s="450">
        <v>2005</v>
      </c>
      <c r="B246" s="451" t="s">
        <v>5</v>
      </c>
      <c r="C246" s="452" t="s">
        <v>92</v>
      </c>
      <c r="D246" s="453" t="s">
        <v>7</v>
      </c>
      <c r="E246" s="67"/>
      <c r="G246" s="14" t="s">
        <v>1476</v>
      </c>
      <c r="H246" s="14" t="s">
        <v>11</v>
      </c>
      <c r="I246" s="14" t="s">
        <v>54</v>
      </c>
      <c r="J246" s="12">
        <v>446</v>
      </c>
      <c r="K246" s="22" t="str">
        <f t="shared" si="4"/>
        <v>[{order:"446",result:"Chelsea 4-2 Barcelona",playerday:"Ronaldinho",year:"2005", category:"Champions",prow:["Barcelona","startR","BRA"], pcolumn: ["words1","Milan","Played WC 2006"],ylink:"https://www.youtube.com/watch?v=fygu4KrxJqc"}],</v>
      </c>
      <c r="L246" s="12" t="str">
        <f>""</f>
        <v/>
      </c>
    </row>
    <row r="247" spans="1:21" x14ac:dyDescent="0.3">
      <c r="A247" s="454"/>
      <c r="B247" s="81" t="str">
        <f>_xlfn.CONCAT(B246," ",C246," ",D246)</f>
        <v>Chelsea 4-2 Barcelona</v>
      </c>
      <c r="C247" s="82"/>
      <c r="D247" s="455"/>
      <c r="E247" s="67"/>
      <c r="F247" s="16" t="s">
        <v>7</v>
      </c>
      <c r="G247" s="154"/>
      <c r="H247" s="154"/>
      <c r="I247" s="154"/>
      <c r="K247" s="22" t="str">
        <f t="shared" si="4"/>
        <v/>
      </c>
      <c r="L247" s="12" t="str">
        <f>""</f>
        <v/>
      </c>
      <c r="M247" s="32" t="s">
        <v>935</v>
      </c>
    </row>
    <row r="248" spans="1:21" x14ac:dyDescent="0.3">
      <c r="A248" s="454"/>
      <c r="B248" s="81" t="s">
        <v>1168</v>
      </c>
      <c r="C248" s="82"/>
      <c r="D248" s="455"/>
      <c r="E248" s="67"/>
      <c r="F248" s="16" t="s">
        <v>876</v>
      </c>
      <c r="G248" s="154"/>
      <c r="H248" s="154"/>
      <c r="I248" s="154"/>
      <c r="K248" s="22" t="str">
        <f t="shared" si="4"/>
        <v/>
      </c>
      <c r="L248" s="12" t="str">
        <f>""</f>
        <v/>
      </c>
    </row>
    <row r="249" spans="1:21" x14ac:dyDescent="0.3">
      <c r="A249" s="456"/>
      <c r="B249" s="457" t="s">
        <v>1049</v>
      </c>
      <c r="C249" s="458"/>
      <c r="D249" s="459"/>
      <c r="E249" s="67"/>
      <c r="F249" s="16" t="s">
        <v>35</v>
      </c>
      <c r="G249" s="154"/>
      <c r="H249" s="154"/>
      <c r="I249" s="154"/>
      <c r="K249" s="22" t="str">
        <f t="shared" si="4"/>
        <v/>
      </c>
      <c r="L249" s="12" t="str">
        <f>""</f>
        <v/>
      </c>
      <c r="M249" s="40"/>
    </row>
    <row r="250" spans="1:21" x14ac:dyDescent="0.3">
      <c r="E250" s="67"/>
      <c r="K250" s="22" t="str">
        <f t="shared" si="4"/>
        <v/>
      </c>
      <c r="L250" s="12" t="str">
        <f>""</f>
        <v/>
      </c>
      <c r="M250" s="34"/>
    </row>
    <row r="251" spans="1:21" x14ac:dyDescent="0.3">
      <c r="E251" s="67"/>
      <c r="K251" s="22" t="str">
        <f t="shared" si="4"/>
        <v/>
      </c>
      <c r="M251" s="34"/>
    </row>
    <row r="252" spans="1:21" x14ac:dyDescent="0.3">
      <c r="A252" s="450">
        <v>2005</v>
      </c>
      <c r="B252" s="451" t="s">
        <v>9</v>
      </c>
      <c r="C252" s="452" t="s">
        <v>83</v>
      </c>
      <c r="D252" s="453" t="s">
        <v>5</v>
      </c>
      <c r="E252" s="67"/>
      <c r="G252" s="14" t="s">
        <v>40</v>
      </c>
      <c r="H252" s="14" t="s">
        <v>34</v>
      </c>
      <c r="I252" s="14" t="s">
        <v>68</v>
      </c>
      <c r="J252" s="12">
        <v>327</v>
      </c>
      <c r="K252" s="22" t="str">
        <f t="shared" si="4"/>
        <v>[{order:"327",result:"Liverpool 1-0 Chelsea",playerday:"Luis García Sanz",year:"2005", category:"Champions",prow:["Liverpool","Chelsea","CC"], pcolumn: ["ESP","ChampionsWin","Atletico"],ylink:"https://www.youtube.com/watch?v=pQ1Z7WQVOBc"}],</v>
      </c>
      <c r="L252" s="12" t="str">
        <f>""</f>
        <v/>
      </c>
    </row>
    <row r="253" spans="1:21" x14ac:dyDescent="0.3">
      <c r="A253" s="454"/>
      <c r="B253" s="81" t="str">
        <f>_xlfn.CONCAT(B252," ",C252," ",D252)</f>
        <v>Liverpool 1-0 Chelsea</v>
      </c>
      <c r="C253" s="82"/>
      <c r="D253" s="455"/>
      <c r="E253" s="67"/>
      <c r="F253" s="16" t="s">
        <v>9</v>
      </c>
      <c r="G253" s="154"/>
      <c r="H253" s="154"/>
      <c r="I253" s="154"/>
      <c r="K253" s="22" t="str">
        <f t="shared" si="4"/>
        <v/>
      </c>
      <c r="L253" s="12" t="str">
        <f>""</f>
        <v/>
      </c>
    </row>
    <row r="254" spans="1:21" x14ac:dyDescent="0.3">
      <c r="A254" s="454"/>
      <c r="B254" s="81" t="s">
        <v>762</v>
      </c>
      <c r="C254" s="82"/>
      <c r="D254" s="455"/>
      <c r="E254" s="67"/>
      <c r="F254" s="16" t="s">
        <v>5</v>
      </c>
      <c r="G254" s="154"/>
      <c r="H254" s="154"/>
      <c r="I254" s="154"/>
      <c r="K254" s="22" t="str">
        <f t="shared" si="4"/>
        <v/>
      </c>
      <c r="L254" s="12" t="str">
        <f>""</f>
        <v/>
      </c>
    </row>
    <row r="255" spans="1:21" x14ac:dyDescent="0.3">
      <c r="A255" s="456"/>
      <c r="B255" s="457" t="s">
        <v>926</v>
      </c>
      <c r="C255" s="458"/>
      <c r="D255" s="459"/>
      <c r="E255" s="67"/>
      <c r="F255" s="16" t="s">
        <v>33</v>
      </c>
      <c r="G255" s="154"/>
      <c r="H255" s="154"/>
      <c r="I255" s="154"/>
      <c r="K255" s="22" t="str">
        <f t="shared" si="4"/>
        <v/>
      </c>
      <c r="L255" s="12" t="str">
        <f>""</f>
        <v/>
      </c>
    </row>
    <row r="256" spans="1:21" x14ac:dyDescent="0.3">
      <c r="E256" s="67"/>
      <c r="K256" s="22" t="str">
        <f t="shared" si="4"/>
        <v/>
      </c>
      <c r="L256" s="12" t="str">
        <f>""</f>
        <v/>
      </c>
      <c r="M256" s="40"/>
    </row>
    <row r="257" spans="1:13" x14ac:dyDescent="0.3">
      <c r="E257" s="67"/>
      <c r="K257" s="22" t="str">
        <f t="shared" si="4"/>
        <v/>
      </c>
      <c r="M257" s="40"/>
    </row>
    <row r="258" spans="1:13" x14ac:dyDescent="0.3">
      <c r="A258" s="450">
        <v>2005</v>
      </c>
      <c r="B258" s="451" t="s">
        <v>9</v>
      </c>
      <c r="C258" s="452" t="s">
        <v>124</v>
      </c>
      <c r="D258" s="453" t="s">
        <v>11</v>
      </c>
      <c r="E258" s="67"/>
      <c r="G258" s="14" t="s">
        <v>9</v>
      </c>
      <c r="H258" s="14" t="s">
        <v>11</v>
      </c>
      <c r="I258" s="14" t="s">
        <v>32</v>
      </c>
      <c r="J258" s="12">
        <v>4</v>
      </c>
      <c r="K258" s="22" t="str">
        <f t="shared" si="4"/>
        <v>[{order:"4",result:"Liverpool 3-3 Milan",playerday:"Jerzy Dudek",year:"2005", category:"Champions",prow:["ChampionsWin","DL","PO"], pcolumn: ["Liverpool","Milan","Premier"],ylink:"https://www.youtube.com/watch?v=3ojXHf293M8"}],</v>
      </c>
      <c r="L258" s="12" t="str">
        <f>""</f>
        <v/>
      </c>
      <c r="M258" s="34" t="str">
        <f>""</f>
        <v/>
      </c>
    </row>
    <row r="259" spans="1:13" x14ac:dyDescent="0.3">
      <c r="A259" s="454"/>
      <c r="B259" s="81" t="str">
        <f>_xlfn.CONCAT(B258," ",C258," ",D258)</f>
        <v>Liverpool 3-3 Milan</v>
      </c>
      <c r="C259" s="82"/>
      <c r="D259" s="455"/>
      <c r="E259" s="67"/>
      <c r="F259" s="16" t="s">
        <v>34</v>
      </c>
      <c r="G259" s="154"/>
      <c r="H259" s="154"/>
      <c r="I259" s="154"/>
      <c r="K259" s="22" t="str">
        <f t="shared" si="4"/>
        <v/>
      </c>
      <c r="L259" s="12" t="str">
        <f>""</f>
        <v/>
      </c>
      <c r="M259" s="32" t="str">
        <f>""</f>
        <v/>
      </c>
    </row>
    <row r="260" spans="1:13" x14ac:dyDescent="0.3">
      <c r="A260" s="454"/>
      <c r="B260" s="81" t="s">
        <v>203</v>
      </c>
      <c r="C260" s="82"/>
      <c r="D260" s="455"/>
      <c r="E260" s="67"/>
      <c r="F260" s="16" t="s">
        <v>47</v>
      </c>
      <c r="G260" s="154"/>
      <c r="H260" s="154"/>
      <c r="I260" s="154"/>
      <c r="K260" s="22" t="str">
        <f t="shared" si="4"/>
        <v/>
      </c>
      <c r="L260" s="12" t="str">
        <f>""</f>
        <v/>
      </c>
      <c r="M260" s="32" t="str">
        <f>""</f>
        <v/>
      </c>
    </row>
    <row r="261" spans="1:13" x14ac:dyDescent="0.3">
      <c r="A261" s="456"/>
      <c r="B261" s="457" t="s">
        <v>925</v>
      </c>
      <c r="C261" s="458"/>
      <c r="D261" s="459"/>
      <c r="E261" s="67"/>
      <c r="F261" s="16" t="s">
        <v>38</v>
      </c>
      <c r="G261" s="154"/>
      <c r="H261" s="154"/>
      <c r="I261" s="154"/>
      <c r="K261" s="22" t="str">
        <f t="shared" si="4"/>
        <v/>
      </c>
      <c r="L261" s="12" t="str">
        <f>""</f>
        <v/>
      </c>
      <c r="M261" s="32" t="str">
        <f>""</f>
        <v/>
      </c>
    </row>
    <row r="262" spans="1:13" x14ac:dyDescent="0.3">
      <c r="E262" s="67"/>
      <c r="F262" s="22"/>
      <c r="G262" s="67"/>
      <c r="H262" s="67"/>
      <c r="I262" s="67"/>
      <c r="K262" s="22" t="str">
        <f t="shared" si="4"/>
        <v/>
      </c>
      <c r="L262" s="12" t="str">
        <f>""</f>
        <v/>
      </c>
    </row>
    <row r="263" spans="1:13" x14ac:dyDescent="0.3">
      <c r="E263" s="67"/>
      <c r="F263" s="22"/>
      <c r="G263" s="67"/>
      <c r="H263" s="67"/>
      <c r="I263" s="67"/>
      <c r="K263" s="22" t="str">
        <f t="shared" si="4"/>
        <v/>
      </c>
    </row>
    <row r="264" spans="1:13" x14ac:dyDescent="0.3">
      <c r="A264" s="450">
        <v>2005</v>
      </c>
      <c r="B264" s="451" t="s">
        <v>7</v>
      </c>
      <c r="C264" s="452" t="s">
        <v>321</v>
      </c>
      <c r="D264" s="453" t="s">
        <v>707</v>
      </c>
      <c r="E264" s="67"/>
      <c r="G264" s="14" t="s">
        <v>412</v>
      </c>
      <c r="H264" s="14" t="s">
        <v>121</v>
      </c>
      <c r="I264" s="14" t="s">
        <v>7</v>
      </c>
      <c r="J264" s="12">
        <v>351</v>
      </c>
      <c r="K264" s="22" t="str">
        <f t="shared" si="4"/>
        <v>[{order:"351",result:"Barcelona 5-0 Panathinaikos",playerday:"Samuel Eto'o",year:"2005", category:"Champions",prow:["DL","DL","DL"], pcolumn: ["CMR","GRE","Barcelona"],ylink:"https://www.youtube.com/watch?v=CMfvERZr56k"}],</v>
      </c>
      <c r="L264" s="12" t="str">
        <f>""</f>
        <v/>
      </c>
      <c r="M264" s="40"/>
    </row>
    <row r="265" spans="1:13" x14ac:dyDescent="0.3">
      <c r="A265" s="454"/>
      <c r="B265" s="81" t="str">
        <f>_xlfn.CONCAT(B264," ",C264," ",D264)</f>
        <v>Barcelona 5-0 Panathinaikos</v>
      </c>
      <c r="C265" s="82"/>
      <c r="D265" s="455"/>
      <c r="E265" s="67"/>
      <c r="F265" s="16" t="s">
        <v>47</v>
      </c>
      <c r="G265" s="154"/>
      <c r="H265" s="154"/>
      <c r="I265" s="154"/>
      <c r="K265" s="22" t="str">
        <f t="shared" si="4"/>
        <v/>
      </c>
      <c r="L265" s="12" t="str">
        <f>""</f>
        <v/>
      </c>
      <c r="M265" s="34"/>
    </row>
    <row r="266" spans="1:13" x14ac:dyDescent="0.3">
      <c r="A266" s="454"/>
      <c r="B266" s="81" t="s">
        <v>708</v>
      </c>
      <c r="C266" s="82"/>
      <c r="D266" s="455"/>
      <c r="E266" s="67"/>
      <c r="F266" s="16" t="s">
        <v>47</v>
      </c>
      <c r="G266" s="154"/>
      <c r="H266" s="154"/>
      <c r="I266" s="154"/>
      <c r="K266" s="22" t="str">
        <f t="shared" si="4"/>
        <v/>
      </c>
      <c r="L266" s="12" t="str">
        <f>""</f>
        <v/>
      </c>
    </row>
    <row r="267" spans="1:13" x14ac:dyDescent="0.3">
      <c r="A267" s="456"/>
      <c r="B267" s="457" t="s">
        <v>924</v>
      </c>
      <c r="C267" s="458"/>
      <c r="D267" s="459"/>
      <c r="E267" s="67"/>
      <c r="F267" s="16" t="s">
        <v>47</v>
      </c>
      <c r="G267" s="154"/>
      <c r="H267" s="154"/>
      <c r="I267" s="154"/>
      <c r="K267" s="22" t="str">
        <f>IF(A267&gt;0,"[{"&amp;"order:"&amp;CHAR(34)&amp;J267&amp;CHAR(34)&amp;",result:"&amp;CHAR(34)&amp;B268&amp;CHAR(34)&amp;",playerday:"&amp;CHAR(34)&amp;B282&amp;CHAR(34)&amp;",year:"&amp;CHAR(34)&amp;A267&amp;CHAR(34)&amp;", category:" &amp; CHAR(34) &amp;$A$1&amp;CHAR(34)&amp;",prow:["&amp;CHAR(34)&amp;F268&amp;CHAR(34)&amp;","&amp;CHAR(34)&amp;F269&amp;CHAR(34)&amp;","&amp;CHAR(34)&amp;F282&amp;CHAR(34)&amp;"], pcolumn: ["&amp;CHAR(34)&amp;G267&amp;CHAR(34)&amp;","&amp;CHAR(34)&amp;H267&amp;CHAR(34)&amp;","&amp;CHAR(34)&amp;I267&amp;CHAR(34)&amp;"]"&amp;",ylink:"&amp;CHAR(34)&amp;B269&amp;CHAR(34)&amp;"}"&amp;"],","")</f>
        <v/>
      </c>
      <c r="L267" s="12" t="str">
        <f>""</f>
        <v/>
      </c>
    </row>
    <row r="268" spans="1:13" x14ac:dyDescent="0.3">
      <c r="E268" s="67"/>
      <c r="F268" s="22"/>
      <c r="G268" s="67"/>
      <c r="H268" s="67"/>
      <c r="I268" s="67"/>
      <c r="K268" s="22" t="str">
        <f>IF(A268&gt;0,"[{"&amp;"order:"&amp;CHAR(34)&amp;J268&amp;CHAR(34)&amp;",result:"&amp;CHAR(34)&amp;B269&amp;CHAR(34)&amp;",playerday:"&amp;CHAR(34)&amp;B283&amp;CHAR(34)&amp;",year:"&amp;CHAR(34)&amp;A268&amp;CHAR(34)&amp;", category:" &amp; CHAR(34) &amp;$A$1&amp;CHAR(34)&amp;",prow:["&amp;CHAR(34)&amp;F269&amp;CHAR(34)&amp;","&amp;CHAR(34)&amp;F282&amp;CHAR(34)&amp;","&amp;CHAR(34)&amp;F283&amp;CHAR(34)&amp;"], pcolumn: ["&amp;CHAR(34)&amp;G268&amp;CHAR(34)&amp;","&amp;CHAR(34)&amp;H268&amp;CHAR(34)&amp;","&amp;CHAR(34)&amp;I268&amp;CHAR(34)&amp;"]"&amp;",ylink:"&amp;CHAR(34)&amp;B282&amp;CHAR(34)&amp;"}"&amp;"],","")</f>
        <v/>
      </c>
      <c r="L268" s="12" t="str">
        <f>""</f>
        <v/>
      </c>
    </row>
    <row r="269" spans="1:13" x14ac:dyDescent="0.3">
      <c r="E269" s="67"/>
      <c r="F269" s="22"/>
      <c r="G269" s="67"/>
      <c r="H269" s="67"/>
      <c r="I269" s="67"/>
      <c r="K269" s="22" t="str">
        <f>IF(A269&gt;0,"[{"&amp;"order:"&amp;CHAR(34)&amp;J269&amp;CHAR(34)&amp;",result:"&amp;CHAR(34)&amp;B282&amp;CHAR(34)&amp;",playerday:"&amp;CHAR(34)&amp;B284&amp;CHAR(34)&amp;",year:"&amp;CHAR(34)&amp;A269&amp;CHAR(34)&amp;", category:" &amp; CHAR(34) &amp;$A$1&amp;CHAR(34)&amp;",prow:["&amp;CHAR(34)&amp;F282&amp;CHAR(34)&amp;","&amp;CHAR(34)&amp;F283&amp;CHAR(34)&amp;","&amp;CHAR(34)&amp;F284&amp;CHAR(34)&amp;"], pcolumn: ["&amp;CHAR(34)&amp;G269&amp;CHAR(34)&amp;","&amp;CHAR(34)&amp;H269&amp;CHAR(34)&amp;","&amp;CHAR(34)&amp;I269&amp;CHAR(34)&amp;"]"&amp;",ylink:"&amp;CHAR(34)&amp;B283&amp;CHAR(34)&amp;"}"&amp;"],","")</f>
        <v/>
      </c>
    </row>
    <row r="270" spans="1:13" x14ac:dyDescent="0.3">
      <c r="A270" s="450">
        <v>2005</v>
      </c>
      <c r="B270" s="451" t="s">
        <v>740</v>
      </c>
      <c r="C270" s="452" t="s">
        <v>140</v>
      </c>
      <c r="D270" s="453" t="s">
        <v>21</v>
      </c>
      <c r="E270" s="67"/>
      <c r="G270" s="14" t="s">
        <v>740</v>
      </c>
      <c r="H270" s="14" t="s">
        <v>342</v>
      </c>
      <c r="I270" s="14" t="s">
        <v>147</v>
      </c>
      <c r="J270" s="12">
        <v>515</v>
      </c>
      <c r="K270" s="22" t="str">
        <f t="shared" ref="K270:K272" si="5">IF(A270&gt;0,"[{"&amp;"order:"&amp;CHAR(34)&amp;J270&amp;CHAR(34)&amp;",result:"&amp;CHAR(34)&amp;B271&amp;CHAR(34)&amp;",playerday:"&amp;CHAR(34)&amp;B273&amp;CHAR(34)&amp;",year:"&amp;CHAR(34)&amp;A270&amp;CHAR(34)&amp;", category:" &amp; CHAR(34) &amp;$A$1&amp;CHAR(34)&amp;",prow:["&amp;CHAR(34)&amp;F271&amp;CHAR(34)&amp;","&amp;CHAR(34)&amp;F272&amp;CHAR(34)&amp;","&amp;CHAR(34)&amp;F273&amp;CHAR(34)&amp;"], pcolumn: ["&amp;CHAR(34)&amp;G270&amp;CHAR(34)&amp;","&amp;CHAR(34)&amp;H270&amp;CHAR(34)&amp;","&amp;CHAR(34)&amp;I270&amp;CHAR(34)&amp;"]"&amp;",ylink:"&amp;CHAR(34)&amp;B272&amp;CHAR(34)&amp;"}"&amp;"],","")</f>
        <v>[{order:"515",result:"Fenerbahce 3-0 Man Utd",playerday:"Tuncay Şanlı",year:"2005", category:"Champions",prow:["DL","DL","DL"], pcolumn: ["Fenerbahce","TUR","Played Euro 2008"],ylink:"https://www.youtube.com/watch?v=aLeNV1mD3ew"}],</v>
      </c>
      <c r="L270" s="12" t="str">
        <f>""</f>
        <v/>
      </c>
      <c r="M270" s="40"/>
    </row>
    <row r="271" spans="1:13" x14ac:dyDescent="0.3">
      <c r="A271" s="454"/>
      <c r="B271" s="81" t="str">
        <f>_xlfn.CONCAT(B270," ",C270," ",D270)</f>
        <v>Fenerbahce 3-0 Man Utd</v>
      </c>
      <c r="C271" s="82"/>
      <c r="D271" s="455"/>
      <c r="E271" s="67"/>
      <c r="F271" s="16" t="s">
        <v>47</v>
      </c>
      <c r="G271" s="154"/>
      <c r="H271" s="154"/>
      <c r="I271" s="154"/>
      <c r="K271" s="22" t="str">
        <f t="shared" si="5"/>
        <v/>
      </c>
      <c r="L271" s="12" t="str">
        <f>""</f>
        <v/>
      </c>
      <c r="M271" s="34"/>
    </row>
    <row r="272" spans="1:13" x14ac:dyDescent="0.3">
      <c r="A272" s="454"/>
      <c r="B272" s="81" t="s">
        <v>1593</v>
      </c>
      <c r="C272" s="82"/>
      <c r="D272" s="455"/>
      <c r="E272" s="67"/>
      <c r="F272" s="16" t="s">
        <v>47</v>
      </c>
      <c r="G272" s="154"/>
      <c r="H272" s="154"/>
      <c r="I272" s="154"/>
      <c r="K272" s="22" t="str">
        <f t="shared" si="5"/>
        <v/>
      </c>
      <c r="L272" s="12" t="str">
        <f>""</f>
        <v/>
      </c>
    </row>
    <row r="273" spans="1:21" x14ac:dyDescent="0.3">
      <c r="A273" s="456"/>
      <c r="B273" s="457" t="s">
        <v>1594</v>
      </c>
      <c r="C273" s="458"/>
      <c r="D273" s="459"/>
      <c r="E273" s="67"/>
      <c r="F273" s="16" t="s">
        <v>47</v>
      </c>
      <c r="G273" s="154"/>
      <c r="H273" s="154"/>
      <c r="I273" s="154"/>
      <c r="K273" s="22" t="str">
        <f>IF(A273&gt;0,"[{"&amp;"order:"&amp;CHAR(34)&amp;J273&amp;CHAR(34)&amp;",result:"&amp;CHAR(34)&amp;B274&amp;CHAR(34)&amp;",playerday:"&amp;CHAR(34)&amp;B288&amp;CHAR(34)&amp;",year:"&amp;CHAR(34)&amp;A273&amp;CHAR(34)&amp;", category:" &amp; CHAR(34) &amp;$A$1&amp;CHAR(34)&amp;",prow:["&amp;CHAR(34)&amp;F274&amp;CHAR(34)&amp;","&amp;CHAR(34)&amp;F275&amp;CHAR(34)&amp;","&amp;CHAR(34)&amp;F288&amp;CHAR(34)&amp;"], pcolumn: ["&amp;CHAR(34)&amp;G273&amp;CHAR(34)&amp;","&amp;CHAR(34)&amp;H273&amp;CHAR(34)&amp;","&amp;CHAR(34)&amp;I273&amp;CHAR(34)&amp;"]"&amp;",ylink:"&amp;CHAR(34)&amp;B275&amp;CHAR(34)&amp;"}"&amp;"],","")</f>
        <v/>
      </c>
      <c r="L273" s="12" t="str">
        <f>""</f>
        <v/>
      </c>
    </row>
    <row r="274" spans="1:21" x14ac:dyDescent="0.3">
      <c r="E274" s="67"/>
      <c r="F274" s="22"/>
      <c r="G274" s="67"/>
      <c r="H274" s="67"/>
      <c r="I274" s="67"/>
      <c r="K274" s="22" t="str">
        <f>IF(A274&gt;0,"[{"&amp;"order:"&amp;CHAR(34)&amp;J274&amp;CHAR(34)&amp;",result:"&amp;CHAR(34)&amp;B275&amp;CHAR(34)&amp;",playerday:"&amp;CHAR(34)&amp;B289&amp;CHAR(34)&amp;",year:"&amp;CHAR(34)&amp;A274&amp;CHAR(34)&amp;", category:" &amp; CHAR(34) &amp;$A$1&amp;CHAR(34)&amp;",prow:["&amp;CHAR(34)&amp;F275&amp;CHAR(34)&amp;","&amp;CHAR(34)&amp;F288&amp;CHAR(34)&amp;","&amp;CHAR(34)&amp;F289&amp;CHAR(34)&amp;"], pcolumn: ["&amp;CHAR(34)&amp;G274&amp;CHAR(34)&amp;","&amp;CHAR(34)&amp;H274&amp;CHAR(34)&amp;","&amp;CHAR(34)&amp;I274&amp;CHAR(34)&amp;"]"&amp;",ylink:"&amp;CHAR(34)&amp;B288&amp;CHAR(34)&amp;"}"&amp;"],","")</f>
        <v/>
      </c>
      <c r="L274" s="12" t="str">
        <f>""</f>
        <v/>
      </c>
    </row>
    <row r="275" spans="1:21" x14ac:dyDescent="0.3">
      <c r="E275" s="67"/>
      <c r="F275" s="22"/>
      <c r="G275" s="67"/>
      <c r="H275" s="67"/>
      <c r="I275" s="67"/>
      <c r="K275" s="22" t="str">
        <f>IF(A275&gt;0,"[{"&amp;"order:"&amp;CHAR(34)&amp;J275&amp;CHAR(34)&amp;",result:"&amp;CHAR(34)&amp;B288&amp;CHAR(34)&amp;",playerday:"&amp;CHAR(34)&amp;B290&amp;CHAR(34)&amp;",year:"&amp;CHAR(34)&amp;A275&amp;CHAR(34)&amp;", category:" &amp; CHAR(34) &amp;$A$1&amp;CHAR(34)&amp;",prow:["&amp;CHAR(34)&amp;F288&amp;CHAR(34)&amp;","&amp;CHAR(34)&amp;F289&amp;CHAR(34)&amp;","&amp;CHAR(34)&amp;F290&amp;CHAR(34)&amp;"], pcolumn: ["&amp;CHAR(34)&amp;G275&amp;CHAR(34)&amp;","&amp;CHAR(34)&amp;H275&amp;CHAR(34)&amp;","&amp;CHAR(34)&amp;I275&amp;CHAR(34)&amp;"]"&amp;",ylink:"&amp;CHAR(34)&amp;B289&amp;CHAR(34)&amp;"}"&amp;"],","")</f>
        <v/>
      </c>
    </row>
    <row r="276" spans="1:21" x14ac:dyDescent="0.3">
      <c r="E276" s="67"/>
      <c r="F276" s="22"/>
      <c r="G276" s="67"/>
      <c r="H276" s="67"/>
      <c r="I276" s="67"/>
      <c r="K276" s="22"/>
    </row>
    <row r="277" spans="1:21" x14ac:dyDescent="0.3">
      <c r="E277" s="67"/>
      <c r="F277" s="22"/>
      <c r="G277" s="67"/>
      <c r="H277" s="67"/>
      <c r="I277" s="67"/>
      <c r="K277" s="22"/>
    </row>
    <row r="278" spans="1:21" x14ac:dyDescent="0.3">
      <c r="E278" s="67"/>
      <c r="F278" s="22"/>
      <c r="G278" s="67"/>
      <c r="H278" s="67"/>
      <c r="I278" s="67"/>
      <c r="K278" s="22"/>
    </row>
    <row r="279" spans="1:21" x14ac:dyDescent="0.3">
      <c r="E279" s="67"/>
      <c r="F279" s="22"/>
      <c r="G279" s="67"/>
      <c r="H279" s="67"/>
      <c r="I279" s="67"/>
      <c r="K279" s="22"/>
    </row>
    <row r="280" spans="1:21" x14ac:dyDescent="0.3">
      <c r="E280" s="67"/>
      <c r="F280" s="22"/>
      <c r="G280" s="67"/>
      <c r="H280" s="67"/>
      <c r="I280" s="67"/>
      <c r="K280" s="22"/>
    </row>
    <row r="281" spans="1:21" x14ac:dyDescent="0.3">
      <c r="E281" s="67"/>
      <c r="F281" s="22"/>
      <c r="G281" s="67"/>
      <c r="H281" s="67"/>
      <c r="I281" s="67"/>
      <c r="K281" s="22"/>
    </row>
    <row r="282" spans="1:21" x14ac:dyDescent="0.3">
      <c r="E282" s="67"/>
      <c r="F282" s="22"/>
      <c r="G282" s="67"/>
      <c r="H282" s="67"/>
      <c r="I282" s="67"/>
      <c r="K282" s="22" t="str">
        <f t="shared" si="4"/>
        <v/>
      </c>
    </row>
    <row r="283" spans="1:21" x14ac:dyDescent="0.3">
      <c r="E283" s="67"/>
      <c r="F283" s="22"/>
      <c r="G283" s="67"/>
      <c r="H283" s="67"/>
      <c r="I283" s="67"/>
      <c r="K283" s="22" t="str">
        <f t="shared" si="4"/>
        <v/>
      </c>
    </row>
    <row r="284" spans="1:21" x14ac:dyDescent="0.3">
      <c r="E284" s="67"/>
      <c r="F284" s="22"/>
      <c r="G284" s="67"/>
      <c r="H284" s="67"/>
      <c r="I284" s="67"/>
      <c r="K284" s="22" t="str">
        <f t="shared" si="4"/>
        <v/>
      </c>
    </row>
    <row r="285" spans="1:21" x14ac:dyDescent="0.3">
      <c r="E285" s="67"/>
      <c r="F285" s="22"/>
      <c r="G285" s="67"/>
      <c r="H285" s="67"/>
      <c r="I285" s="67"/>
      <c r="K285" s="22" t="str">
        <f>IF(A285&gt;0,"[{"&amp;"order:"&amp;CHAR(34)&amp;J285&amp;CHAR(34)&amp;",result:"&amp;CHAR(34)&amp;B286&amp;CHAR(34)&amp;",playerday:"&amp;CHAR(34)&amp;B297&amp;CHAR(34)&amp;",year:"&amp;CHAR(34)&amp;A285&amp;CHAR(34)&amp;", category:" &amp; CHAR(34) &amp;$A$1&amp;CHAR(34)&amp;",prow:["&amp;CHAR(34)&amp;F286&amp;CHAR(34)&amp;","&amp;CHAR(34)&amp;F287&amp;CHAR(34)&amp;","&amp;CHAR(34)&amp;F297&amp;CHAR(34)&amp;"], pcolumn: ["&amp;CHAR(34)&amp;G285&amp;CHAR(34)&amp;","&amp;CHAR(34)&amp;H285&amp;CHAR(34)&amp;","&amp;CHAR(34)&amp;I285&amp;CHAR(34)&amp;"]"&amp;",ylink:"&amp;CHAR(34)&amp;B287&amp;CHAR(34)&amp;"}"&amp;"],","")</f>
        <v/>
      </c>
    </row>
    <row r="286" spans="1:21" x14ac:dyDescent="0.3">
      <c r="E286" s="67"/>
      <c r="F286" s="22"/>
      <c r="G286" s="67"/>
      <c r="H286" s="67"/>
      <c r="I286" s="67"/>
      <c r="K286" s="22" t="str">
        <f>IF(A286&gt;0,"[{"&amp;"order:"&amp;CHAR(34)&amp;J286&amp;CHAR(34)&amp;",result:"&amp;CHAR(34)&amp;B287&amp;CHAR(34)&amp;",playerday:"&amp;CHAR(34)&amp;B298&amp;CHAR(34)&amp;",year:"&amp;CHAR(34)&amp;A286&amp;CHAR(34)&amp;", category:" &amp; CHAR(34) &amp;$A$1&amp;CHAR(34)&amp;",prow:["&amp;CHAR(34)&amp;F287&amp;CHAR(34)&amp;","&amp;CHAR(34)&amp;F297&amp;CHAR(34)&amp;","&amp;CHAR(34)&amp;F298&amp;CHAR(34)&amp;"], pcolumn: ["&amp;CHAR(34)&amp;G286&amp;CHAR(34)&amp;","&amp;CHAR(34)&amp;H286&amp;CHAR(34)&amp;","&amp;CHAR(34)&amp;I286&amp;CHAR(34)&amp;"]"&amp;",ylink:"&amp;CHAR(34)&amp;B297&amp;CHAR(34)&amp;"}"&amp;"],","")</f>
        <v/>
      </c>
    </row>
    <row r="287" spans="1:21" s="390" customFormat="1" x14ac:dyDescent="0.3">
      <c r="A287" s="387"/>
      <c r="B287" s="388"/>
      <c r="C287" s="389"/>
      <c r="D287" s="388"/>
      <c r="E287" s="67"/>
      <c r="F287" s="393"/>
      <c r="G287" s="387"/>
      <c r="H287" s="387"/>
      <c r="I287" s="387"/>
      <c r="J287" s="12"/>
      <c r="K287" s="22" t="str">
        <f>IF(A287&gt;0,"[{"&amp;"order:"&amp;CHAR(34)&amp;J287&amp;CHAR(34)&amp;",result:"&amp;CHAR(34)&amp;B297&amp;CHAR(34)&amp;",playerday:"&amp;CHAR(34)&amp;B299&amp;CHAR(34)&amp;",year:"&amp;CHAR(34)&amp;A287&amp;CHAR(34)&amp;", category:" &amp; CHAR(34) &amp;$A$1&amp;CHAR(34)&amp;",prow:["&amp;CHAR(34)&amp;F297&amp;CHAR(34)&amp;","&amp;CHAR(34)&amp;F298&amp;CHAR(34)&amp;","&amp;CHAR(34)&amp;F299&amp;CHAR(34)&amp;"], pcolumn: ["&amp;CHAR(34)&amp;G287&amp;CHAR(34)&amp;","&amp;CHAR(34)&amp;H287&amp;CHAR(34)&amp;","&amp;CHAR(34)&amp;I287&amp;CHAR(34)&amp;"]"&amp;",ylink:"&amp;CHAR(34)&amp;B298&amp;CHAR(34)&amp;"}"&amp;"],","")</f>
        <v/>
      </c>
      <c r="M287" s="388"/>
      <c r="O287" s="392"/>
      <c r="R287" s="391"/>
      <c r="S287" s="391"/>
      <c r="T287" s="391"/>
      <c r="U287" s="391"/>
    </row>
    <row r="288" spans="1:21" x14ac:dyDescent="0.3">
      <c r="E288" s="67"/>
      <c r="F288" s="33"/>
      <c r="G288" s="33"/>
      <c r="H288" s="33"/>
      <c r="I288" s="33"/>
      <c r="K288" s="33"/>
    </row>
    <row r="289" spans="1:13" x14ac:dyDescent="0.3">
      <c r="E289" s="67"/>
      <c r="F289" s="33"/>
      <c r="G289" s="33"/>
      <c r="H289" s="33"/>
      <c r="I289" s="33"/>
      <c r="K289" s="33"/>
    </row>
    <row r="290" spans="1:13" x14ac:dyDescent="0.3">
      <c r="E290" s="67"/>
      <c r="F290" s="33"/>
      <c r="G290" s="33"/>
      <c r="H290" s="33"/>
      <c r="I290" s="33"/>
      <c r="K290" s="33"/>
    </row>
    <row r="291" spans="1:13" x14ac:dyDescent="0.3">
      <c r="A291" s="462">
        <v>2006</v>
      </c>
      <c r="B291" s="463" t="s">
        <v>418</v>
      </c>
      <c r="C291" s="464" t="s">
        <v>132</v>
      </c>
      <c r="D291" s="465" t="s">
        <v>1327</v>
      </c>
      <c r="E291" s="67"/>
      <c r="G291" s="14" t="s">
        <v>561</v>
      </c>
      <c r="H291" s="31" t="s">
        <v>1437</v>
      </c>
      <c r="I291" s="14" t="s">
        <v>32</v>
      </c>
      <c r="J291" s="12">
        <v>517</v>
      </c>
      <c r="K291" s="22" t="str">
        <f t="shared" ref="K291:K292" si="6">IF(A291&gt;0,"[{"&amp;"order:"&amp;CHAR(34)&amp;J291&amp;CHAR(34)&amp;",result:"&amp;CHAR(34)&amp;B292&amp;CHAR(34)&amp;",playerday:"&amp;CHAR(34)&amp;B294&amp;CHAR(34)&amp;",year:"&amp;CHAR(34)&amp;A291&amp;CHAR(34)&amp;", category:" &amp; CHAR(34) &amp;$A$1&amp;CHAR(34)&amp;",prow:["&amp;CHAR(34)&amp;F292&amp;CHAR(34)&amp;","&amp;CHAR(34)&amp;F293&amp;CHAR(34)&amp;","&amp;CHAR(34)&amp;F294&amp;CHAR(34)&amp;"], pcolumn: ["&amp;CHAR(34)&amp;G291&amp;CHAR(34)&amp;","&amp;CHAR(34)&amp;H291&amp;CHAR(34)&amp;","&amp;CHAR(34)&amp;I291&amp;CHAR(34)&amp;"]"&amp;",ylink:"&amp;CHAR(34)&amp;B293&amp;CHAR(34)&amp;"}"&amp;"],","")</f>
        <v>[{order:"517",result:"Hamburg 3-2 CSKA Moscow",playerday:"Yuri Zhirkov",year:"2006", category:"Champions",prow:["DF","Chelsea","namehas_Y"], pcolumn: ["RUS","namehas_Z","Premier"],ylink:"https://www.youtube.com/watch?v=qQT73Gv-OAU"}],</v>
      </c>
    </row>
    <row r="292" spans="1:13" x14ac:dyDescent="0.3">
      <c r="A292" s="466"/>
      <c r="B292" s="88" t="str">
        <f>_xlfn.CONCAT(B291," ",C291," ",D291)</f>
        <v>Hamburg 3-2 CSKA Moscow</v>
      </c>
      <c r="C292" s="89"/>
      <c r="D292" s="467"/>
      <c r="E292" s="67"/>
      <c r="F292" s="16" t="s">
        <v>52</v>
      </c>
      <c r="G292" s="64"/>
      <c r="H292" s="64"/>
      <c r="I292" s="64" t="s">
        <v>107</v>
      </c>
      <c r="K292" s="22" t="str">
        <f t="shared" si="6"/>
        <v/>
      </c>
    </row>
    <row r="293" spans="1:13" x14ac:dyDescent="0.3">
      <c r="A293" s="466"/>
      <c r="B293" s="88" t="s">
        <v>1328</v>
      </c>
      <c r="C293" s="89"/>
      <c r="D293" s="467"/>
      <c r="E293" s="67"/>
      <c r="F293" s="16" t="s">
        <v>5</v>
      </c>
      <c r="G293" s="64"/>
      <c r="H293" s="64"/>
      <c r="I293" s="64"/>
      <c r="K293" s="22" t="str">
        <f>IF(A293&gt;0,"[{"&amp;"order:"&amp;CHAR(34)&amp;J293&amp;CHAR(34)&amp;",result:"&amp;CHAR(34)&amp;B294&amp;CHAR(34)&amp;",playerday:"&amp;CHAR(34)&amp;#REF!&amp;CHAR(34)&amp;",year:"&amp;CHAR(34)&amp;A293&amp;CHAR(34)&amp;", category:" &amp; CHAR(34) &amp;$A$1&amp;CHAR(34)&amp;",prow:["&amp;CHAR(34)&amp;F294&amp;CHAR(34)&amp;","&amp;CHAR(34)&amp;F295&amp;CHAR(34)&amp;","&amp;CHAR(34)&amp;#REF!&amp;CHAR(34)&amp;"], pcolumn: ["&amp;CHAR(34)&amp;G293&amp;CHAR(34)&amp;","&amp;CHAR(34)&amp;H293&amp;CHAR(34)&amp;","&amp;CHAR(34)&amp;I293&amp;CHAR(34)&amp;"]"&amp;",ylink:"&amp;CHAR(34)&amp;B295&amp;CHAR(34)&amp;"}"&amp;"],","")</f>
        <v/>
      </c>
    </row>
    <row r="294" spans="1:13" x14ac:dyDescent="0.3">
      <c r="A294" s="468"/>
      <c r="B294" s="469" t="s">
        <v>1329</v>
      </c>
      <c r="C294" s="470"/>
      <c r="D294" s="471"/>
      <c r="E294" s="67"/>
      <c r="F294" s="16" t="s">
        <v>1428</v>
      </c>
      <c r="G294" s="64"/>
      <c r="H294" s="64"/>
      <c r="I294" s="64"/>
      <c r="K294" s="22" t="str">
        <f>IF(A294&gt;0,"[{"&amp;"order:"&amp;CHAR(34)&amp;J294&amp;CHAR(34)&amp;",result:"&amp;CHAR(34)&amp;B295&amp;CHAR(34)&amp;",playerday:"&amp;CHAR(34)&amp;B296&amp;CHAR(34)&amp;",year:"&amp;CHAR(34)&amp;A294&amp;CHAR(34)&amp;", category:" &amp; CHAR(34) &amp;$A$1&amp;CHAR(34)&amp;",prow:["&amp;CHAR(34)&amp;F295&amp;CHAR(34)&amp;","&amp;CHAR(34)&amp;#REF!&amp;CHAR(34)&amp;","&amp;CHAR(34)&amp;F296&amp;CHAR(34)&amp;"], pcolumn: ["&amp;CHAR(34)&amp;G294&amp;CHAR(34)&amp;","&amp;CHAR(34)&amp;H294&amp;CHAR(34)&amp;","&amp;CHAR(34)&amp;I294&amp;CHAR(34)&amp;"]"&amp;",ylink:"&amp;CHAR(34)&amp;#REF!&amp;CHAR(34)&amp;"}"&amp;"],","")</f>
        <v/>
      </c>
    </row>
    <row r="295" spans="1:13" x14ac:dyDescent="0.3">
      <c r="D295" s="32" t="s">
        <v>1326</v>
      </c>
      <c r="E295" s="67"/>
      <c r="F295" s="22"/>
      <c r="G295" s="67"/>
      <c r="H295" s="67"/>
      <c r="I295" s="67"/>
      <c r="K295" s="22" t="str">
        <f>IF(A295&gt;0,"[{"&amp;"order:"&amp;CHAR(34)&amp;J295&amp;CHAR(34)&amp;",result:"&amp;CHAR(34)&amp;#REF!&amp;CHAR(34)&amp;",playerday:"&amp;CHAR(34)&amp;B297&amp;CHAR(34)&amp;",year:"&amp;CHAR(34)&amp;A295&amp;CHAR(34)&amp;", category:" &amp; CHAR(34) &amp;$A$1&amp;CHAR(34)&amp;",prow:["&amp;CHAR(34)&amp;#REF!&amp;CHAR(34)&amp;","&amp;CHAR(34)&amp;F296&amp;CHAR(34)&amp;","&amp;CHAR(34)&amp;F297&amp;CHAR(34)&amp;"], pcolumn: ["&amp;CHAR(34)&amp;G295&amp;CHAR(34)&amp;","&amp;CHAR(34)&amp;H295&amp;CHAR(34)&amp;","&amp;CHAR(34)&amp;I295&amp;CHAR(34)&amp;"]"&amp;",ylink:"&amp;CHAR(34)&amp;B296&amp;CHAR(34)&amp;"}"&amp;"],","")</f>
        <v/>
      </c>
    </row>
    <row r="296" spans="1:13" x14ac:dyDescent="0.3">
      <c r="E296" s="67"/>
      <c r="F296" s="33"/>
      <c r="G296" s="33"/>
      <c r="H296" s="33"/>
      <c r="I296" s="33"/>
      <c r="K296" s="22"/>
    </row>
    <row r="297" spans="1:13" x14ac:dyDescent="0.3">
      <c r="A297" s="462">
        <v>2006</v>
      </c>
      <c r="B297" s="463" t="s">
        <v>27</v>
      </c>
      <c r="C297" s="464" t="s">
        <v>80</v>
      </c>
      <c r="D297" s="465" t="s">
        <v>8</v>
      </c>
      <c r="E297" s="67"/>
      <c r="G297" s="14" t="s">
        <v>27</v>
      </c>
      <c r="H297" s="31" t="s">
        <v>8</v>
      </c>
      <c r="I297" s="14" t="s">
        <v>42</v>
      </c>
      <c r="J297" s="12">
        <v>104</v>
      </c>
      <c r="K297" s="22" t="str">
        <f t="shared" ref="K297:K360" si="7">IF(A297&gt;0,"[{"&amp;"order:"&amp;CHAR(34)&amp;J297&amp;CHAR(34)&amp;",result:"&amp;CHAR(34)&amp;B298&amp;CHAR(34)&amp;",playerday:"&amp;CHAR(34)&amp;B300&amp;CHAR(34)&amp;",year:"&amp;CHAR(34)&amp;A297&amp;CHAR(34)&amp;", category:" &amp; CHAR(34) &amp;$A$1&amp;CHAR(34)&amp;",prow:["&amp;CHAR(34)&amp;F298&amp;CHAR(34)&amp;","&amp;CHAR(34)&amp;F299&amp;CHAR(34)&amp;","&amp;CHAR(34)&amp;F300&amp;CHAR(34)&amp;"], pcolumn: ["&amp;CHAR(34)&amp;G297&amp;CHAR(34)&amp;","&amp;CHAR(34)&amp;H297&amp;CHAR(34)&amp;","&amp;CHAR(34)&amp;I297&amp;CHAR(34)&amp;"]"&amp;",ylink:"&amp;CHAR(34)&amp;B299&amp;CHAR(34)&amp;"}"&amp;"],","")</f>
        <v>[{order:"104",result:"Villarreal 0-0 Arsenal",playerday:"Juan Román Riquelme",year:"2006", category:"Champions",prow:["PO","CC","Barcelona"], pcolumn: ["Villarreal","Arsenal","ARG"],ylink:"https://www.youtube.com/watch?v=42TuTfcxVJg"}],</v>
      </c>
      <c r="L297" s="12" t="str">
        <f>""</f>
        <v/>
      </c>
    </row>
    <row r="298" spans="1:13" x14ac:dyDescent="0.3">
      <c r="A298" s="466"/>
      <c r="B298" s="88" t="str">
        <f>_xlfn.CONCAT(B297," ",C297," ",D297)</f>
        <v>Villarreal 0-0 Arsenal</v>
      </c>
      <c r="C298" s="89"/>
      <c r="D298" s="467"/>
      <c r="E298" s="67"/>
      <c r="F298" s="16" t="s">
        <v>38</v>
      </c>
      <c r="G298" s="64"/>
      <c r="H298" s="64"/>
      <c r="I298" s="64" t="s">
        <v>107</v>
      </c>
      <c r="K298" s="22" t="str">
        <f t="shared" si="7"/>
        <v/>
      </c>
      <c r="L298" s="12" t="str">
        <f>""</f>
        <v/>
      </c>
      <c r="M298" s="40"/>
    </row>
    <row r="299" spans="1:13" x14ac:dyDescent="0.3">
      <c r="A299" s="466"/>
      <c r="B299" s="88" t="s">
        <v>274</v>
      </c>
      <c r="C299" s="89"/>
      <c r="D299" s="467"/>
      <c r="E299" s="67"/>
      <c r="F299" s="16" t="s">
        <v>33</v>
      </c>
      <c r="G299" s="64"/>
      <c r="H299" s="64"/>
      <c r="I299" s="64"/>
      <c r="K299" s="22" t="str">
        <f t="shared" si="7"/>
        <v/>
      </c>
      <c r="L299" s="12" t="str">
        <f>""</f>
        <v/>
      </c>
      <c r="M299" s="34"/>
    </row>
    <row r="300" spans="1:13" x14ac:dyDescent="0.3">
      <c r="A300" s="468"/>
      <c r="B300" s="469" t="s">
        <v>923</v>
      </c>
      <c r="C300" s="470"/>
      <c r="D300" s="471"/>
      <c r="E300" s="67"/>
      <c r="F300" s="16" t="s">
        <v>7</v>
      </c>
      <c r="G300" s="64"/>
      <c r="H300" s="64"/>
      <c r="I300" s="64"/>
      <c r="K300" s="22" t="str">
        <f t="shared" si="7"/>
        <v/>
      </c>
      <c r="L300" s="12" t="str">
        <f>""</f>
        <v/>
      </c>
    </row>
    <row r="301" spans="1:13" x14ac:dyDescent="0.3">
      <c r="E301" s="67"/>
      <c r="F301" s="22"/>
      <c r="G301" s="67"/>
      <c r="H301" s="67"/>
      <c r="I301" s="67"/>
      <c r="K301" s="22" t="str">
        <f t="shared" si="7"/>
        <v/>
      </c>
      <c r="L301" s="12" t="str">
        <f>""</f>
        <v/>
      </c>
    </row>
    <row r="302" spans="1:13" x14ac:dyDescent="0.3">
      <c r="E302" s="67"/>
      <c r="F302" s="22"/>
      <c r="G302" s="67"/>
      <c r="H302" s="67"/>
      <c r="I302" s="67"/>
      <c r="K302" s="22" t="str">
        <f t="shared" si="7"/>
        <v/>
      </c>
    </row>
    <row r="303" spans="1:13" x14ac:dyDescent="0.3">
      <c r="A303" s="462">
        <v>2006</v>
      </c>
      <c r="B303" s="463" t="s">
        <v>7</v>
      </c>
      <c r="C303" s="464" t="s">
        <v>118</v>
      </c>
      <c r="D303" s="465" t="s">
        <v>8</v>
      </c>
      <c r="E303" s="67"/>
      <c r="G303" s="14" t="s">
        <v>7</v>
      </c>
      <c r="H303" s="31" t="s">
        <v>34</v>
      </c>
      <c r="I303" s="14" t="s">
        <v>48</v>
      </c>
      <c r="J303" s="12">
        <v>142</v>
      </c>
      <c r="K303" s="22" t="str">
        <f t="shared" si="7"/>
        <v>[{order:"142",result:"Barcelona 2-1 Arsenal",playerday:"Juliano Belletti",year:"2006", category:"Champions",prow:["Arsenal","Chelsea","Played WC 2006"], pcolumn: ["Barcelona","ChampionsWin","LaLigaWin"],ylink:"https://www.youtube.com/watch?v=VsdMmDwCY10"}],</v>
      </c>
      <c r="L303" s="12" t="str">
        <f>""</f>
        <v/>
      </c>
      <c r="M303" s="32" t="str">
        <f>""</f>
        <v/>
      </c>
    </row>
    <row r="304" spans="1:13" x14ac:dyDescent="0.3">
      <c r="A304" s="466"/>
      <c r="B304" s="88" t="str">
        <f>_xlfn.CONCAT(B303," ",C303," ",D303)</f>
        <v>Barcelona 2-1 Arsenal</v>
      </c>
      <c r="C304" s="89"/>
      <c r="D304" s="467"/>
      <c r="E304" s="67"/>
      <c r="F304" s="16" t="s">
        <v>8</v>
      </c>
      <c r="G304" s="64"/>
      <c r="H304" s="64"/>
      <c r="I304" s="64" t="s">
        <v>107</v>
      </c>
      <c r="K304" s="22" t="str">
        <f t="shared" si="7"/>
        <v/>
      </c>
      <c r="L304" s="12" t="str">
        <f>""</f>
        <v/>
      </c>
      <c r="M304" s="40" t="str">
        <f>""</f>
        <v/>
      </c>
    </row>
    <row r="305" spans="1:13" x14ac:dyDescent="0.3">
      <c r="A305" s="466"/>
      <c r="B305" s="88" t="s">
        <v>204</v>
      </c>
      <c r="C305" s="89"/>
      <c r="D305" s="467"/>
      <c r="E305" s="67"/>
      <c r="F305" s="16" t="s">
        <v>5</v>
      </c>
      <c r="G305" s="64"/>
      <c r="H305" s="64"/>
      <c r="I305" s="64"/>
      <c r="K305" s="22" t="str">
        <f t="shared" si="7"/>
        <v/>
      </c>
      <c r="L305" s="12" t="str">
        <f>""</f>
        <v/>
      </c>
      <c r="M305" s="34" t="str">
        <f>""</f>
        <v/>
      </c>
    </row>
    <row r="306" spans="1:13" x14ac:dyDescent="0.3">
      <c r="A306" s="468"/>
      <c r="B306" s="469" t="s">
        <v>1062</v>
      </c>
      <c r="C306" s="470"/>
      <c r="D306" s="471"/>
      <c r="E306" s="67"/>
      <c r="F306" s="16" t="s">
        <v>54</v>
      </c>
      <c r="G306" s="64"/>
      <c r="H306" s="64"/>
      <c r="I306" s="64"/>
      <c r="K306" s="22" t="str">
        <f t="shared" si="7"/>
        <v/>
      </c>
      <c r="L306" s="12" t="str">
        <f>""</f>
        <v/>
      </c>
      <c r="M306" s="32" t="str">
        <f>""</f>
        <v/>
      </c>
    </row>
    <row r="307" spans="1:13" x14ac:dyDescent="0.3">
      <c r="E307" s="67"/>
      <c r="K307" s="22" t="str">
        <f t="shared" si="7"/>
        <v/>
      </c>
      <c r="L307" s="12" t="str">
        <f>""</f>
        <v/>
      </c>
    </row>
    <row r="308" spans="1:13" x14ac:dyDescent="0.3">
      <c r="E308" s="67"/>
      <c r="K308" s="22" t="str">
        <f t="shared" si="7"/>
        <v/>
      </c>
    </row>
    <row r="309" spans="1:13" x14ac:dyDescent="0.3">
      <c r="A309" s="462">
        <v>2006</v>
      </c>
      <c r="B309" s="463" t="s">
        <v>9</v>
      </c>
      <c r="C309" s="464" t="s">
        <v>132</v>
      </c>
      <c r="D309" s="465" t="s">
        <v>110</v>
      </c>
      <c r="E309" s="67"/>
      <c r="G309" s="14" t="s">
        <v>9</v>
      </c>
      <c r="H309" s="31" t="s">
        <v>110</v>
      </c>
      <c r="I309" s="14" t="s">
        <v>53</v>
      </c>
      <c r="J309" s="12">
        <v>229</v>
      </c>
      <c r="K309" s="22" t="str">
        <f t="shared" si="7"/>
        <v>[{order:"229",result:"Liverpool 3-2 Galatasaray",playerday:"Peter Crouch",year:"2006", category:"Champions",prow:["DL","Played WC 2006","ChampionsWin"], pcolumn: ["Liverpool","Galatasaray","ENG"],ylink:"https://www.youtube.com/watch?v=21rjSEuf6fA"}],</v>
      </c>
      <c r="L309" s="12" t="str">
        <f>""</f>
        <v/>
      </c>
    </row>
    <row r="310" spans="1:13" x14ac:dyDescent="0.3">
      <c r="A310" s="466"/>
      <c r="B310" s="88" t="str">
        <f>_xlfn.CONCAT(B309," ",C309," ",D309)</f>
        <v>Liverpool 3-2 Galatasaray</v>
      </c>
      <c r="C310" s="89"/>
      <c r="D310" s="467"/>
      <c r="E310" s="67"/>
      <c r="F310" s="16" t="s">
        <v>47</v>
      </c>
      <c r="G310" s="64"/>
      <c r="H310" s="64"/>
      <c r="I310" s="64" t="s">
        <v>107</v>
      </c>
      <c r="K310" s="22" t="str">
        <f t="shared" si="7"/>
        <v/>
      </c>
      <c r="L310" s="12" t="str">
        <f>""</f>
        <v/>
      </c>
      <c r="M310" s="32" t="s">
        <v>354</v>
      </c>
    </row>
    <row r="311" spans="1:13" x14ac:dyDescent="0.3">
      <c r="A311" s="466"/>
      <c r="B311" s="88" t="s">
        <v>353</v>
      </c>
      <c r="C311" s="89"/>
      <c r="D311" s="467"/>
      <c r="E311" s="67"/>
      <c r="F311" s="16" t="s">
        <v>54</v>
      </c>
      <c r="G311" s="64"/>
      <c r="H311" s="64"/>
      <c r="I311" s="64"/>
      <c r="K311" s="22" t="str">
        <f t="shared" si="7"/>
        <v/>
      </c>
      <c r="L311" s="12" t="str">
        <f>""</f>
        <v/>
      </c>
    </row>
    <row r="312" spans="1:13" x14ac:dyDescent="0.3">
      <c r="A312" s="468"/>
      <c r="B312" s="469" t="s">
        <v>936</v>
      </c>
      <c r="C312" s="470"/>
      <c r="D312" s="471"/>
      <c r="E312" s="67"/>
      <c r="F312" s="16" t="s">
        <v>34</v>
      </c>
      <c r="G312" s="64"/>
      <c r="H312" s="64"/>
      <c r="I312" s="64"/>
      <c r="K312" s="22" t="str">
        <f t="shared" si="7"/>
        <v/>
      </c>
      <c r="L312" s="12" t="str">
        <f>""</f>
        <v/>
      </c>
      <c r="M312" s="40"/>
    </row>
    <row r="313" spans="1:13" x14ac:dyDescent="0.3">
      <c r="E313" s="67"/>
      <c r="K313" s="22" t="str">
        <f t="shared" si="7"/>
        <v/>
      </c>
      <c r="L313" s="12" t="str">
        <f>""</f>
        <v/>
      </c>
      <c r="M313" s="34"/>
    </row>
    <row r="314" spans="1:13" x14ac:dyDescent="0.3">
      <c r="E314" s="67"/>
      <c r="K314" s="22" t="str">
        <f t="shared" si="7"/>
        <v/>
      </c>
      <c r="M314" s="34"/>
    </row>
    <row r="315" spans="1:13" x14ac:dyDescent="0.3">
      <c r="A315" s="462">
        <v>2006</v>
      </c>
      <c r="B315" s="463" t="s">
        <v>79</v>
      </c>
      <c r="C315" s="464" t="s">
        <v>83</v>
      </c>
      <c r="D315" s="465" t="s">
        <v>21</v>
      </c>
      <c r="E315" s="67"/>
      <c r="G315" s="14" t="s">
        <v>79</v>
      </c>
      <c r="H315" s="31" t="s">
        <v>21</v>
      </c>
      <c r="I315" s="14" t="s">
        <v>232</v>
      </c>
      <c r="J315" s="12">
        <v>226</v>
      </c>
      <c r="K315" s="22" t="str">
        <f t="shared" si="7"/>
        <v>[{order:"226",result:"Celtic 1-0 Man Utd",playerday:"Shunsuke Nakamura",year:"2006", category:"Champions",prow:["CC","DL","Played WC 2006"], pcolumn: ["Celtic","Man Utd","JPN"],ylink:"https://www.youtube.com/watch?v=fXfvXW5aMx0"}],</v>
      </c>
      <c r="L315" s="12" t="str">
        <f>""</f>
        <v/>
      </c>
      <c r="M315" s="32" t="s">
        <v>361</v>
      </c>
    </row>
    <row r="316" spans="1:13" x14ac:dyDescent="0.3">
      <c r="A316" s="466"/>
      <c r="B316" s="88" t="str">
        <f>_xlfn.CONCAT(B315," ",C315," ",D315)</f>
        <v>Celtic 1-0 Man Utd</v>
      </c>
      <c r="C316" s="89"/>
      <c r="D316" s="467"/>
      <c r="E316" s="67"/>
      <c r="F316" s="16" t="s">
        <v>33</v>
      </c>
      <c r="G316" s="64"/>
      <c r="H316" s="64"/>
      <c r="I316" s="64" t="s">
        <v>107</v>
      </c>
      <c r="K316" s="22" t="str">
        <f t="shared" si="7"/>
        <v/>
      </c>
      <c r="L316" s="12" t="str">
        <f>""</f>
        <v/>
      </c>
    </row>
    <row r="317" spans="1:13" x14ac:dyDescent="0.3">
      <c r="A317" s="466"/>
      <c r="B317" s="88" t="s">
        <v>360</v>
      </c>
      <c r="C317" s="89"/>
      <c r="D317" s="467"/>
      <c r="E317" s="67"/>
      <c r="F317" s="16" t="s">
        <v>47</v>
      </c>
      <c r="G317" s="64"/>
      <c r="H317" s="64"/>
      <c r="I317" s="64"/>
      <c r="K317" s="22" t="str">
        <f t="shared" si="7"/>
        <v/>
      </c>
      <c r="L317" s="12" t="str">
        <f>""</f>
        <v/>
      </c>
    </row>
    <row r="318" spans="1:13" x14ac:dyDescent="0.3">
      <c r="A318" s="468"/>
      <c r="B318" s="469" t="s">
        <v>922</v>
      </c>
      <c r="C318" s="470"/>
      <c r="D318" s="471"/>
      <c r="E318" s="67"/>
      <c r="F318" s="16" t="s">
        <v>54</v>
      </c>
      <c r="G318" s="64"/>
      <c r="H318" s="64"/>
      <c r="I318" s="64"/>
      <c r="K318" s="22" t="str">
        <f t="shared" si="7"/>
        <v/>
      </c>
      <c r="L318" s="12" t="str">
        <f>""</f>
        <v/>
      </c>
    </row>
    <row r="319" spans="1:13" x14ac:dyDescent="0.3">
      <c r="E319" s="67"/>
      <c r="K319" s="22" t="str">
        <f t="shared" si="7"/>
        <v/>
      </c>
      <c r="L319" s="12" t="str">
        <f>""</f>
        <v/>
      </c>
      <c r="M319" s="40"/>
    </row>
    <row r="320" spans="1:13" x14ac:dyDescent="0.3">
      <c r="E320" s="67"/>
      <c r="K320" s="22" t="str">
        <f t="shared" si="7"/>
        <v/>
      </c>
      <c r="M320" s="40"/>
    </row>
    <row r="321" spans="1:21" x14ac:dyDescent="0.3">
      <c r="A321" s="462">
        <v>2006</v>
      </c>
      <c r="B321" s="463" t="s">
        <v>44</v>
      </c>
      <c r="C321" s="464" t="s">
        <v>118</v>
      </c>
      <c r="D321" s="465" t="s">
        <v>27</v>
      </c>
      <c r="E321" s="67"/>
      <c r="G321" s="14" t="s">
        <v>27</v>
      </c>
      <c r="H321" s="31" t="s">
        <v>1491</v>
      </c>
      <c r="I321" s="14" t="s">
        <v>54</v>
      </c>
      <c r="J321" s="12">
        <v>427</v>
      </c>
      <c r="K321" s="22" t="str">
        <f t="shared" si="7"/>
        <v>[{order:"427",result:"Inter 2-1 Villarreal",playerday:"Rodolfo Arruabarrena",year:"2006", category:"Champions",prow:["ARG","DF","es0510"], pcolumn: ["Villarreal","namehas_RR","Played WC 2006"],ylink:"https://www.youtube.com/watch?v=b4zgWOAnmag&amp;t=35s"}],</v>
      </c>
      <c r="L321" s="12" t="str">
        <f>""</f>
        <v/>
      </c>
      <c r="M321" s="34"/>
    </row>
    <row r="322" spans="1:21" x14ac:dyDescent="0.3">
      <c r="A322" s="466"/>
      <c r="B322" s="88" t="str">
        <f>_xlfn.CONCAT(B321," ",C321," ",D321)</f>
        <v>Inter 2-1 Villarreal</v>
      </c>
      <c r="C322" s="89"/>
      <c r="D322" s="467"/>
      <c r="E322" s="67"/>
      <c r="F322" s="16" t="s">
        <v>42</v>
      </c>
      <c r="G322" s="64"/>
      <c r="H322" s="64"/>
      <c r="I322" s="64" t="s">
        <v>107</v>
      </c>
      <c r="K322" s="22" t="str">
        <f t="shared" si="7"/>
        <v/>
      </c>
      <c r="L322" s="12" t="str">
        <f>""</f>
        <v/>
      </c>
    </row>
    <row r="323" spans="1:21" x14ac:dyDescent="0.3">
      <c r="A323" s="466"/>
      <c r="B323" s="88" t="s">
        <v>524</v>
      </c>
      <c r="C323" s="89"/>
      <c r="D323" s="467"/>
      <c r="E323" s="67"/>
      <c r="F323" s="16" t="s">
        <v>52</v>
      </c>
      <c r="G323" s="64"/>
      <c r="H323" s="64"/>
      <c r="I323" s="64"/>
      <c r="K323" s="22" t="str">
        <f t="shared" si="7"/>
        <v/>
      </c>
      <c r="L323" s="12" t="str">
        <f>""</f>
        <v/>
      </c>
    </row>
    <row r="324" spans="1:21" x14ac:dyDescent="0.3">
      <c r="A324" s="468"/>
      <c r="B324" s="469" t="s">
        <v>921</v>
      </c>
      <c r="C324" s="470"/>
      <c r="D324" s="471"/>
      <c r="E324" s="67"/>
      <c r="F324" s="16" t="s">
        <v>1347</v>
      </c>
      <c r="G324" s="64"/>
      <c r="H324" s="64"/>
      <c r="I324" s="64"/>
      <c r="K324" s="22" t="str">
        <f t="shared" si="7"/>
        <v/>
      </c>
      <c r="L324" s="12" t="str">
        <f>""</f>
        <v/>
      </c>
    </row>
    <row r="325" spans="1:21" x14ac:dyDescent="0.3">
      <c r="E325" s="67"/>
      <c r="K325" s="22" t="str">
        <f t="shared" si="7"/>
        <v/>
      </c>
      <c r="L325" s="12" t="str">
        <f>""</f>
        <v/>
      </c>
    </row>
    <row r="326" spans="1:21" x14ac:dyDescent="0.3">
      <c r="E326" s="67"/>
      <c r="K326" s="22" t="str">
        <f t="shared" si="7"/>
        <v/>
      </c>
    </row>
    <row r="327" spans="1:21" x14ac:dyDescent="0.3">
      <c r="E327" s="67"/>
      <c r="K327" s="22" t="str">
        <f t="shared" si="7"/>
        <v/>
      </c>
    </row>
    <row r="328" spans="1:21" x14ac:dyDescent="0.3">
      <c r="E328" s="67"/>
      <c r="K328" s="22" t="str">
        <f t="shared" si="7"/>
        <v/>
      </c>
    </row>
    <row r="329" spans="1:21" x14ac:dyDescent="0.3">
      <c r="E329" s="67"/>
      <c r="K329" s="22" t="str">
        <f t="shared" si="7"/>
        <v/>
      </c>
    </row>
    <row r="330" spans="1:21" x14ac:dyDescent="0.3">
      <c r="E330" s="67"/>
      <c r="K330" s="22" t="str">
        <f t="shared" si="7"/>
        <v/>
      </c>
    </row>
    <row r="331" spans="1:21" s="390" customFormat="1" x14ac:dyDescent="0.3">
      <c r="A331" s="387"/>
      <c r="B331" s="388"/>
      <c r="C331" s="389"/>
      <c r="D331" s="388"/>
      <c r="E331" s="67"/>
      <c r="G331" s="391"/>
      <c r="H331" s="391"/>
      <c r="I331" s="391"/>
      <c r="J331" s="12"/>
      <c r="K331" s="22" t="str">
        <f t="shared" si="7"/>
        <v/>
      </c>
      <c r="M331" s="388"/>
      <c r="O331" s="392"/>
      <c r="R331" s="391"/>
      <c r="S331" s="391"/>
      <c r="T331" s="391"/>
      <c r="U331" s="391"/>
    </row>
    <row r="332" spans="1:21" x14ac:dyDescent="0.3">
      <c r="A332" s="145">
        <v>2007</v>
      </c>
      <c r="B332" s="146" t="s">
        <v>11</v>
      </c>
      <c r="C332" s="147" t="s">
        <v>140</v>
      </c>
      <c r="D332" s="146" t="s">
        <v>21</v>
      </c>
      <c r="E332" s="67"/>
      <c r="G332" s="14" t="s">
        <v>11</v>
      </c>
      <c r="H332" s="14" t="s">
        <v>21</v>
      </c>
      <c r="I332" s="14" t="s">
        <v>56</v>
      </c>
      <c r="J332" s="12">
        <v>56</v>
      </c>
      <c r="K332" s="22" t="str">
        <f t="shared" si="7"/>
        <v>[{order:"56",result:"Milan 3-0 Man Utd",playerday:"Kaká",year:"2007", category:"Champions",prow:["BRA","ChampionsWin","Real Madrid"], pcolumn: ["Milan","Man Utd","SerieAWin"],ylink:"https://www.youtube.com/watch?v=13damNjxiPI"}],</v>
      </c>
      <c r="L332" s="12" t="str">
        <f>""</f>
        <v/>
      </c>
      <c r="M332" s="40"/>
    </row>
    <row r="333" spans="1:21" x14ac:dyDescent="0.3">
      <c r="A333" s="90"/>
      <c r="B333" s="91" t="str">
        <f>_xlfn.CONCAT(B332," ",C332," ",D332)</f>
        <v>Milan 3-0 Man Utd</v>
      </c>
      <c r="C333" s="92"/>
      <c r="D333" s="91"/>
      <c r="E333" s="67"/>
      <c r="F333" s="16" t="s">
        <v>35</v>
      </c>
      <c r="G333" s="135"/>
      <c r="H333" s="135"/>
      <c r="I333" s="135"/>
      <c r="K333" s="22" t="str">
        <f t="shared" si="7"/>
        <v/>
      </c>
      <c r="L333" s="12" t="str">
        <f>""</f>
        <v/>
      </c>
      <c r="M333" s="34"/>
    </row>
    <row r="334" spans="1:21" x14ac:dyDescent="0.3">
      <c r="A334" s="90"/>
      <c r="B334" s="91" t="s">
        <v>249</v>
      </c>
      <c r="C334" s="92"/>
      <c r="D334" s="91"/>
      <c r="E334" s="67"/>
      <c r="F334" s="16" t="s">
        <v>34</v>
      </c>
      <c r="G334" s="135"/>
      <c r="H334" s="135"/>
      <c r="I334" s="135"/>
      <c r="K334" s="22" t="str">
        <f t="shared" si="7"/>
        <v/>
      </c>
      <c r="L334" s="12" t="str">
        <f>""</f>
        <v/>
      </c>
    </row>
    <row r="335" spans="1:21" x14ac:dyDescent="0.3">
      <c r="A335" s="90"/>
      <c r="B335" s="93" t="s">
        <v>920</v>
      </c>
      <c r="C335" s="92"/>
      <c r="D335" s="91"/>
      <c r="E335" s="67"/>
      <c r="F335" s="16" t="s">
        <v>3</v>
      </c>
      <c r="G335" s="135"/>
      <c r="H335" s="135"/>
      <c r="I335" s="135"/>
      <c r="K335" s="22" t="str">
        <f t="shared" si="7"/>
        <v/>
      </c>
      <c r="L335" s="12" t="str">
        <f>""</f>
        <v/>
      </c>
    </row>
    <row r="336" spans="1:21" x14ac:dyDescent="0.3">
      <c r="E336" s="67"/>
      <c r="K336" s="22" t="str">
        <f t="shared" si="7"/>
        <v/>
      </c>
      <c r="L336" s="12" t="str">
        <f>""</f>
        <v/>
      </c>
    </row>
    <row r="337" spans="1:22" x14ac:dyDescent="0.3">
      <c r="E337" s="67"/>
      <c r="K337" s="22" t="str">
        <f t="shared" si="7"/>
        <v/>
      </c>
    </row>
    <row r="338" spans="1:22" x14ac:dyDescent="0.3">
      <c r="A338" s="626">
        <v>2007</v>
      </c>
      <c r="B338" s="627" t="s">
        <v>17</v>
      </c>
      <c r="C338" s="628" t="s">
        <v>118</v>
      </c>
      <c r="D338" s="629" t="s">
        <v>150</v>
      </c>
      <c r="E338" s="67"/>
      <c r="G338" s="14" t="s">
        <v>17</v>
      </c>
      <c r="H338" s="14" t="s">
        <v>3</v>
      </c>
      <c r="I338" s="14" t="s">
        <v>46</v>
      </c>
      <c r="J338" s="12">
        <v>125</v>
      </c>
      <c r="K338" s="22" t="str">
        <f t="shared" si="7"/>
        <v>[{order:"125",result:"Bayern 2-1 R. Madrid",playerday:"Roy Makaay",year:"2007", category:"Champions",prow:["DL","LaLigaWin","BRA"], pcolumn: ["Bayern","Real Madrid","Deportivo"],ylink:"https://www.youtube.com/watch?v=8SoNBNg6VkE"}],</v>
      </c>
      <c r="L338" s="12" t="str">
        <f>""</f>
        <v/>
      </c>
    </row>
    <row r="339" spans="1:22" x14ac:dyDescent="0.3">
      <c r="A339" s="213"/>
      <c r="B339" s="91" t="str">
        <f>_xlfn.CONCAT(B338," ",C338," ",D338)</f>
        <v>Bayern 2-1 R. Madrid</v>
      </c>
      <c r="C339" s="92"/>
      <c r="D339" s="214"/>
      <c r="E339" s="67"/>
      <c r="F339" s="16" t="s">
        <v>47</v>
      </c>
      <c r="G339" s="135"/>
      <c r="H339" s="135"/>
      <c r="I339" s="135"/>
      <c r="K339" s="22" t="str">
        <f t="shared" si="7"/>
        <v/>
      </c>
      <c r="L339" s="12" t="str">
        <f>""</f>
        <v/>
      </c>
      <c r="M339" s="40" t="s">
        <v>351</v>
      </c>
    </row>
    <row r="340" spans="1:22" x14ac:dyDescent="0.3">
      <c r="A340" s="213"/>
      <c r="B340" s="91" t="s">
        <v>352</v>
      </c>
      <c r="C340" s="92"/>
      <c r="D340" s="214"/>
      <c r="E340" s="67"/>
      <c r="F340" s="16" t="s">
        <v>48</v>
      </c>
      <c r="G340" s="135"/>
      <c r="H340" s="135"/>
      <c r="I340" s="135"/>
      <c r="K340" s="22" t="str">
        <f t="shared" si="7"/>
        <v/>
      </c>
      <c r="L340" s="12" t="str">
        <f>""</f>
        <v/>
      </c>
      <c r="M340" s="34"/>
    </row>
    <row r="341" spans="1:22" x14ac:dyDescent="0.3">
      <c r="A341" s="215"/>
      <c r="B341" s="216" t="s">
        <v>977</v>
      </c>
      <c r="C341" s="217"/>
      <c r="D341" s="218"/>
      <c r="E341" s="67"/>
      <c r="F341" s="16" t="s">
        <v>35</v>
      </c>
      <c r="G341" s="135"/>
      <c r="H341" s="135"/>
      <c r="I341" s="135"/>
      <c r="K341" s="22" t="str">
        <f t="shared" si="7"/>
        <v/>
      </c>
      <c r="L341" s="12" t="str">
        <f>""</f>
        <v/>
      </c>
    </row>
    <row r="342" spans="1:22" x14ac:dyDescent="0.3">
      <c r="E342" s="67"/>
      <c r="K342" s="22" t="str">
        <f t="shared" si="7"/>
        <v/>
      </c>
      <c r="L342" s="12" t="str">
        <f>""</f>
        <v/>
      </c>
    </row>
    <row r="343" spans="1:22" x14ac:dyDescent="0.3">
      <c r="E343" s="67"/>
      <c r="K343" s="22" t="str">
        <f t="shared" si="7"/>
        <v/>
      </c>
    </row>
    <row r="344" spans="1:22" x14ac:dyDescent="0.3">
      <c r="A344" s="626">
        <v>2007</v>
      </c>
      <c r="B344" s="627" t="s">
        <v>11</v>
      </c>
      <c r="C344" s="628" t="s">
        <v>118</v>
      </c>
      <c r="D344" s="629" t="s">
        <v>9</v>
      </c>
      <c r="E344" s="67"/>
      <c r="G344" s="14" t="s">
        <v>11</v>
      </c>
      <c r="H344" s="14" t="s">
        <v>9</v>
      </c>
      <c r="I344" s="14" t="s">
        <v>56</v>
      </c>
      <c r="J344" s="12">
        <v>20</v>
      </c>
      <c r="K344" s="22" t="str">
        <f t="shared" si="7"/>
        <v>[{order:"20",result:"Milan 2-1 Liverpool",playerday:"Filippo Inzaghi",year:"2007", category:"Champions",prow:["ChampionsWin","DL","ITA"], pcolumn: ["Milan","Liverpool","SerieAWin"],ylink:"https://www.youtube.com/watch?v=HB3JnHb_IG4"}],</v>
      </c>
      <c r="L344" s="12" t="str">
        <f>""</f>
        <v/>
      </c>
      <c r="M344" s="32" t="str">
        <f>""</f>
        <v/>
      </c>
      <c r="N344" s="11"/>
      <c r="O344" s="11"/>
      <c r="P344" s="11"/>
      <c r="Q344" s="11"/>
      <c r="V344" s="11"/>
    </row>
    <row r="345" spans="1:22" x14ac:dyDescent="0.3">
      <c r="A345" s="213"/>
      <c r="B345" s="91" t="str">
        <f>_xlfn.CONCAT(B344," ",C344," ",D344)</f>
        <v>Milan 2-1 Liverpool</v>
      </c>
      <c r="C345" s="92"/>
      <c r="D345" s="214"/>
      <c r="E345" s="67"/>
      <c r="F345" s="16" t="s">
        <v>34</v>
      </c>
      <c r="G345" s="135"/>
      <c r="H345" s="135"/>
      <c r="I345" s="135"/>
      <c r="K345" s="22" t="str">
        <f t="shared" si="7"/>
        <v/>
      </c>
      <c r="L345" s="12" t="str">
        <f>""</f>
        <v/>
      </c>
      <c r="M345" s="32" t="str">
        <f>""</f>
        <v/>
      </c>
      <c r="N345" s="11"/>
      <c r="O345" s="11"/>
      <c r="P345" s="11"/>
      <c r="Q345" s="11"/>
      <c r="V345" s="11"/>
    </row>
    <row r="346" spans="1:22" x14ac:dyDescent="0.3">
      <c r="A346" s="213"/>
      <c r="B346" s="91" t="s">
        <v>205</v>
      </c>
      <c r="C346" s="92"/>
      <c r="D346" s="214"/>
      <c r="E346" s="67"/>
      <c r="F346" s="16" t="s">
        <v>47</v>
      </c>
      <c r="G346" s="135"/>
      <c r="H346" s="135"/>
      <c r="I346" s="135"/>
      <c r="K346" s="22" t="str">
        <f t="shared" si="7"/>
        <v/>
      </c>
      <c r="L346" s="12" t="str">
        <f>""</f>
        <v/>
      </c>
      <c r="M346" s="40" t="str">
        <f>""</f>
        <v/>
      </c>
      <c r="N346" s="11"/>
      <c r="O346" s="11"/>
      <c r="P346" s="11"/>
      <c r="Q346" s="11"/>
      <c r="V346" s="11"/>
    </row>
    <row r="347" spans="1:22" x14ac:dyDescent="0.3">
      <c r="A347" s="215"/>
      <c r="B347" s="216" t="s">
        <v>1169</v>
      </c>
      <c r="C347" s="217"/>
      <c r="D347" s="218"/>
      <c r="E347" s="67"/>
      <c r="F347" s="16" t="s">
        <v>77</v>
      </c>
      <c r="G347" s="135"/>
      <c r="H347" s="135"/>
      <c r="I347" s="135"/>
      <c r="K347" s="22" t="str">
        <f t="shared" si="7"/>
        <v/>
      </c>
      <c r="L347" s="12" t="str">
        <f>""</f>
        <v/>
      </c>
      <c r="M347" s="34" t="str">
        <f>""</f>
        <v/>
      </c>
      <c r="N347" s="11"/>
      <c r="O347" s="11"/>
      <c r="P347" s="11"/>
      <c r="Q347" s="11"/>
      <c r="V347" s="11"/>
    </row>
    <row r="348" spans="1:22" x14ac:dyDescent="0.3">
      <c r="E348" s="67"/>
      <c r="K348" s="22" t="str">
        <f t="shared" si="7"/>
        <v/>
      </c>
      <c r="L348" s="12" t="str">
        <f>""</f>
        <v/>
      </c>
      <c r="M348" s="32" t="str">
        <f>""</f>
        <v/>
      </c>
      <c r="N348" s="11"/>
      <c r="O348" s="11"/>
      <c r="P348" s="11"/>
      <c r="Q348" s="11"/>
      <c r="V348" s="11"/>
    </row>
    <row r="349" spans="1:22" x14ac:dyDescent="0.3">
      <c r="E349" s="67"/>
      <c r="K349" s="22" t="str">
        <f t="shared" si="7"/>
        <v/>
      </c>
      <c r="N349" s="11"/>
      <c r="O349" s="11"/>
      <c r="P349" s="11"/>
      <c r="Q349" s="11"/>
      <c r="V349" s="11"/>
    </row>
    <row r="350" spans="1:22" x14ac:dyDescent="0.3">
      <c r="A350" s="626">
        <v>2007</v>
      </c>
      <c r="B350" s="627" t="s">
        <v>79</v>
      </c>
      <c r="C350" s="628" t="s">
        <v>118</v>
      </c>
      <c r="D350" s="629" t="s">
        <v>11</v>
      </c>
      <c r="E350" s="67"/>
      <c r="G350" s="14" t="s">
        <v>79</v>
      </c>
      <c r="H350" s="14" t="s">
        <v>11</v>
      </c>
      <c r="I350" s="14" t="s">
        <v>35</v>
      </c>
      <c r="J350" s="12">
        <v>308</v>
      </c>
      <c r="K350" s="22" t="str">
        <f t="shared" si="7"/>
        <v>[{order:"308",result:"Celtic 2-1 Milan",playerday:"Dida",year:"2007", category:"Champions",prow:["PO","Played WC 2006","ChampionsWin"], pcolumn: ["Celtic","Milan","BRA"],ylink:"https://www.youtube.com/watch?v=GJCi1Ojg2Hw"}],</v>
      </c>
      <c r="L350" s="12" t="str">
        <f>""</f>
        <v/>
      </c>
      <c r="N350" s="11"/>
      <c r="O350" s="11"/>
      <c r="P350" s="11"/>
      <c r="Q350" s="11"/>
      <c r="V350" s="11"/>
    </row>
    <row r="351" spans="1:22" x14ac:dyDescent="0.3">
      <c r="A351" s="213"/>
      <c r="B351" s="91" t="str">
        <f>_xlfn.CONCAT(B350," ",C350," ",D350)</f>
        <v>Celtic 2-1 Milan</v>
      </c>
      <c r="C351" s="92"/>
      <c r="D351" s="214"/>
      <c r="E351" s="67"/>
      <c r="F351" s="16" t="s">
        <v>38</v>
      </c>
      <c r="G351" s="135"/>
      <c r="H351" s="135"/>
      <c r="I351" s="135"/>
      <c r="K351" s="22" t="str">
        <f t="shared" si="7"/>
        <v/>
      </c>
      <c r="L351" s="12" t="str">
        <f>""</f>
        <v/>
      </c>
      <c r="N351" s="11"/>
      <c r="O351" s="11"/>
      <c r="P351" s="11"/>
      <c r="Q351" s="11"/>
      <c r="V351" s="11"/>
    </row>
    <row r="352" spans="1:22" x14ac:dyDescent="0.3">
      <c r="A352" s="213"/>
      <c r="B352" s="91" t="s">
        <v>881</v>
      </c>
      <c r="C352" s="92"/>
      <c r="D352" s="214"/>
      <c r="E352" s="67"/>
      <c r="F352" s="16" t="s">
        <v>54</v>
      </c>
      <c r="G352" s="135"/>
      <c r="H352" s="135"/>
      <c r="I352" s="135"/>
      <c r="K352" s="22" t="str">
        <f t="shared" si="7"/>
        <v/>
      </c>
      <c r="L352" s="12" t="str">
        <f>""</f>
        <v/>
      </c>
      <c r="N352" s="11"/>
      <c r="O352" s="11"/>
      <c r="P352" s="11"/>
      <c r="Q352" s="11"/>
      <c r="V352" s="11"/>
    </row>
    <row r="353" spans="1:22" x14ac:dyDescent="0.3">
      <c r="A353" s="215"/>
      <c r="B353" s="216" t="s">
        <v>919</v>
      </c>
      <c r="C353" s="217"/>
      <c r="D353" s="218"/>
      <c r="E353" s="67"/>
      <c r="F353" s="16" t="s">
        <v>34</v>
      </c>
      <c r="G353" s="135"/>
      <c r="H353" s="135"/>
      <c r="I353" s="135"/>
      <c r="K353" s="22" t="str">
        <f t="shared" si="7"/>
        <v/>
      </c>
      <c r="L353" s="12" t="str">
        <f>""</f>
        <v/>
      </c>
      <c r="M353" s="40"/>
      <c r="N353" s="11"/>
      <c r="O353" s="11"/>
      <c r="P353" s="11"/>
      <c r="Q353" s="11"/>
      <c r="V353" s="11"/>
    </row>
    <row r="354" spans="1:22" x14ac:dyDescent="0.3">
      <c r="E354" s="67"/>
      <c r="K354" s="22" t="str">
        <f t="shared" si="7"/>
        <v/>
      </c>
      <c r="L354" s="12" t="str">
        <f>""</f>
        <v/>
      </c>
      <c r="M354" s="34"/>
      <c r="N354" s="11"/>
      <c r="O354" s="11"/>
      <c r="P354" s="11"/>
      <c r="Q354" s="11"/>
      <c r="V354" s="11"/>
    </row>
    <row r="355" spans="1:22" x14ac:dyDescent="0.3">
      <c r="E355" s="67"/>
      <c r="K355" s="22" t="str">
        <f t="shared" si="7"/>
        <v/>
      </c>
      <c r="M355" s="34"/>
      <c r="N355" s="11"/>
      <c r="O355" s="11"/>
      <c r="P355" s="11"/>
      <c r="Q355" s="11"/>
      <c r="V355" s="11"/>
    </row>
    <row r="356" spans="1:22" x14ac:dyDescent="0.3">
      <c r="E356" s="67"/>
      <c r="K356" s="22" t="str">
        <f t="shared" si="7"/>
        <v/>
      </c>
      <c r="M356" s="34"/>
      <c r="N356" s="11"/>
      <c r="O356" s="11"/>
      <c r="P356" s="11"/>
      <c r="Q356" s="11"/>
      <c r="V356" s="11"/>
    </row>
    <row r="357" spans="1:22" x14ac:dyDescent="0.3">
      <c r="E357" s="67"/>
      <c r="K357" s="22" t="str">
        <f t="shared" si="7"/>
        <v/>
      </c>
      <c r="M357" s="34"/>
      <c r="N357" s="11"/>
      <c r="O357" s="11"/>
      <c r="P357" s="11"/>
      <c r="Q357" s="11"/>
      <c r="V357" s="11"/>
    </row>
    <row r="358" spans="1:22" x14ac:dyDescent="0.3">
      <c r="E358" s="67"/>
      <c r="K358" s="22" t="str">
        <f t="shared" si="7"/>
        <v/>
      </c>
      <c r="M358" s="34"/>
      <c r="N358" s="11"/>
      <c r="O358" s="11"/>
      <c r="P358" s="11"/>
      <c r="Q358" s="11"/>
      <c r="V358" s="11"/>
    </row>
    <row r="359" spans="1:22" x14ac:dyDescent="0.3">
      <c r="E359" s="67"/>
      <c r="K359" s="22" t="str">
        <f t="shared" si="7"/>
        <v/>
      </c>
      <c r="M359" s="34"/>
      <c r="N359" s="11"/>
      <c r="O359" s="11"/>
      <c r="P359" s="11"/>
      <c r="Q359" s="11"/>
      <c r="V359" s="11"/>
    </row>
    <row r="360" spans="1:22" x14ac:dyDescent="0.3">
      <c r="E360" s="67"/>
      <c r="K360" s="22" t="str">
        <f t="shared" si="7"/>
        <v/>
      </c>
      <c r="M360" s="34"/>
      <c r="N360" s="11"/>
      <c r="O360" s="11"/>
      <c r="P360" s="11"/>
      <c r="Q360" s="11"/>
      <c r="V360" s="11"/>
    </row>
    <row r="361" spans="1:22" s="390" customFormat="1" x14ac:dyDescent="0.3">
      <c r="A361" s="387"/>
      <c r="B361" s="388"/>
      <c r="C361" s="389"/>
      <c r="D361" s="388"/>
      <c r="E361" s="67"/>
      <c r="G361" s="391"/>
      <c r="H361" s="391"/>
      <c r="I361" s="391"/>
      <c r="J361" s="12"/>
      <c r="K361" s="22" t="str">
        <f t="shared" ref="K361:K432" si="8">IF(A361&gt;0,"[{"&amp;"order:"&amp;CHAR(34)&amp;J361&amp;CHAR(34)&amp;",result:"&amp;CHAR(34)&amp;B362&amp;CHAR(34)&amp;",playerday:"&amp;CHAR(34)&amp;B364&amp;CHAR(34)&amp;",year:"&amp;CHAR(34)&amp;A361&amp;CHAR(34)&amp;", category:" &amp; CHAR(34) &amp;$A$1&amp;CHAR(34)&amp;",prow:["&amp;CHAR(34)&amp;F362&amp;CHAR(34)&amp;","&amp;CHAR(34)&amp;F363&amp;CHAR(34)&amp;","&amp;CHAR(34)&amp;F364&amp;CHAR(34)&amp;"], pcolumn: ["&amp;CHAR(34)&amp;G361&amp;CHAR(34)&amp;","&amp;CHAR(34)&amp;H361&amp;CHAR(34)&amp;","&amp;CHAR(34)&amp;I361&amp;CHAR(34)&amp;"]"&amp;",ylink:"&amp;CHAR(34)&amp;B363&amp;CHAR(34)&amp;"}"&amp;"],","")</f>
        <v/>
      </c>
      <c r="M361" s="460"/>
      <c r="N361" s="391"/>
      <c r="O361" s="391"/>
      <c r="P361" s="391"/>
      <c r="Q361" s="391"/>
      <c r="R361" s="391"/>
      <c r="S361" s="391"/>
      <c r="T361" s="391"/>
      <c r="U361" s="391"/>
      <c r="V361" s="391"/>
    </row>
    <row r="362" spans="1:22" x14ac:dyDescent="0.3">
      <c r="A362" s="542">
        <v>2008</v>
      </c>
      <c r="B362" s="543" t="s">
        <v>11</v>
      </c>
      <c r="C362" s="544" t="s">
        <v>444</v>
      </c>
      <c r="D362" s="545" t="s">
        <v>8</v>
      </c>
      <c r="E362" s="67"/>
      <c r="G362" s="14" t="s">
        <v>40</v>
      </c>
      <c r="H362" s="31" t="s">
        <v>147</v>
      </c>
      <c r="I362" s="14" t="s">
        <v>7</v>
      </c>
      <c r="J362" s="12">
        <v>365</v>
      </c>
      <c r="K362" s="22" t="str">
        <f t="shared" si="8"/>
        <v>[{order:"365",result:"Milan 0-2 Arsenal",playerday:"Cesc Fàbregas",year:"2008", category:"Champions",prow:["Arsenal","Milan","CC"], pcolumn: ["ESP","Played Euro 2008","Barcelona"],ylink:"https://www.youtube.com/watch?v=XfZp0gQ6je4"}],</v>
      </c>
      <c r="L362" s="12" t="str">
        <f>""</f>
        <v/>
      </c>
      <c r="N362" s="11"/>
      <c r="O362" s="11"/>
      <c r="P362" s="11"/>
      <c r="Q362" s="11"/>
      <c r="V362" s="11"/>
    </row>
    <row r="363" spans="1:22" x14ac:dyDescent="0.3">
      <c r="A363" s="546"/>
      <c r="B363" s="547" t="str">
        <f>_xlfn.CONCAT(B362," ",C362," ",D362)</f>
        <v>Milan 0-2 Arsenal</v>
      </c>
      <c r="C363" s="548"/>
      <c r="D363" s="549"/>
      <c r="E363" s="67"/>
      <c r="F363" s="16" t="s">
        <v>8</v>
      </c>
      <c r="G363" s="554"/>
      <c r="H363" s="554"/>
      <c r="I363" s="554"/>
      <c r="K363" s="22" t="str">
        <f t="shared" si="8"/>
        <v/>
      </c>
      <c r="L363" s="12" t="str">
        <f>""</f>
        <v/>
      </c>
      <c r="N363" s="11"/>
      <c r="O363" s="11"/>
      <c r="P363" s="11"/>
      <c r="Q363" s="11"/>
      <c r="V363" s="11"/>
    </row>
    <row r="364" spans="1:22" x14ac:dyDescent="0.3">
      <c r="A364" s="546"/>
      <c r="B364" s="547" t="s">
        <v>632</v>
      </c>
      <c r="C364" s="548"/>
      <c r="D364" s="549"/>
      <c r="E364" s="67"/>
      <c r="F364" s="16" t="s">
        <v>11</v>
      </c>
      <c r="G364" s="554"/>
      <c r="H364" s="554"/>
      <c r="I364" s="554"/>
      <c r="K364" s="22" t="str">
        <f t="shared" si="8"/>
        <v/>
      </c>
      <c r="L364" s="12" t="str">
        <f>""</f>
        <v/>
      </c>
      <c r="N364" s="11"/>
      <c r="O364" s="11"/>
      <c r="P364" s="11"/>
      <c r="Q364" s="11"/>
      <c r="V364" s="11"/>
    </row>
    <row r="365" spans="1:22" x14ac:dyDescent="0.3">
      <c r="A365" s="550"/>
      <c r="B365" s="551" t="s">
        <v>937</v>
      </c>
      <c r="C365" s="552"/>
      <c r="D365" s="553"/>
      <c r="E365" s="67"/>
      <c r="F365" s="16" t="s">
        <v>33</v>
      </c>
      <c r="G365" s="554"/>
      <c r="H365" s="554"/>
      <c r="I365" s="554"/>
      <c r="K365" s="22" t="str">
        <f t="shared" si="8"/>
        <v/>
      </c>
      <c r="L365" s="12" t="str">
        <f>""</f>
        <v/>
      </c>
      <c r="N365" s="11"/>
      <c r="O365" s="11"/>
      <c r="P365" s="11"/>
      <c r="Q365" s="11"/>
      <c r="V365" s="11"/>
    </row>
    <row r="366" spans="1:22" x14ac:dyDescent="0.3">
      <c r="A366" s="22"/>
      <c r="B366" s="22"/>
      <c r="C366" s="22"/>
      <c r="D366" s="22"/>
      <c r="E366" s="67"/>
      <c r="F366" s="22"/>
      <c r="G366" s="22"/>
      <c r="H366" s="22"/>
      <c r="I366" s="22"/>
      <c r="K366" s="22" t="str">
        <f t="shared" si="8"/>
        <v/>
      </c>
      <c r="L366" s="12" t="str">
        <f>""</f>
        <v/>
      </c>
      <c r="M366" s="40"/>
      <c r="N366" s="11"/>
      <c r="O366" s="11"/>
      <c r="P366" s="11"/>
      <c r="Q366" s="11"/>
      <c r="V366" s="11"/>
    </row>
    <row r="367" spans="1:22" x14ac:dyDescent="0.3">
      <c r="A367" s="22"/>
      <c r="B367" s="22"/>
      <c r="C367" s="22"/>
      <c r="D367" s="22"/>
      <c r="E367" s="67"/>
      <c r="F367" s="22"/>
      <c r="G367" s="22"/>
      <c r="H367" s="22"/>
      <c r="I367" s="22"/>
      <c r="K367" s="22" t="str">
        <f t="shared" si="8"/>
        <v/>
      </c>
      <c r="M367" s="40"/>
      <c r="N367" s="11"/>
      <c r="O367" s="11"/>
      <c r="P367" s="11"/>
      <c r="Q367" s="11"/>
      <c r="V367" s="11"/>
    </row>
    <row r="368" spans="1:22" x14ac:dyDescent="0.3">
      <c r="A368" s="542">
        <v>2008</v>
      </c>
      <c r="B368" s="543" t="s">
        <v>21</v>
      </c>
      <c r="C368" s="544" t="s">
        <v>85</v>
      </c>
      <c r="D368" s="545" t="s">
        <v>5</v>
      </c>
      <c r="E368" s="67"/>
      <c r="G368" s="14" t="s">
        <v>21</v>
      </c>
      <c r="H368" s="31" t="s">
        <v>5</v>
      </c>
      <c r="I368" s="14" t="s">
        <v>53</v>
      </c>
      <c r="J368" s="12">
        <v>241</v>
      </c>
      <c r="K368" s="22" t="str">
        <f t="shared" si="8"/>
        <v>[{order:"241",result:"Man Utd 1-1 Chelsea",playerday:"John Terry",year:"2008", category:"Champions",prow:["DF","PO","Played Euro 2008"], pcolumn: ["Man Utd","Chelsea","ENG"],ylink:"https://www.youtube.com/watch?v=GieEKm5HI8o"}],</v>
      </c>
      <c r="L368" s="12" t="str">
        <f>""</f>
        <v/>
      </c>
      <c r="M368" s="34" t="str">
        <f>""</f>
        <v/>
      </c>
      <c r="N368" s="11"/>
      <c r="O368" s="11"/>
      <c r="P368" s="11"/>
      <c r="Q368" s="11"/>
      <c r="V368" s="11"/>
    </row>
    <row r="369" spans="1:22" x14ac:dyDescent="0.3">
      <c r="A369" s="546"/>
      <c r="B369" s="547" t="str">
        <f>_xlfn.CONCAT(B368," ",C368," ",D368)</f>
        <v>Man Utd 1-1 Chelsea</v>
      </c>
      <c r="C369" s="548"/>
      <c r="D369" s="549"/>
      <c r="E369" s="67"/>
      <c r="F369" s="16" t="s">
        <v>52</v>
      </c>
      <c r="G369" s="554"/>
      <c r="H369" s="554"/>
      <c r="I369" s="554"/>
      <c r="K369" s="22" t="str">
        <f t="shared" si="8"/>
        <v/>
      </c>
      <c r="L369" s="12" t="str">
        <f>""</f>
        <v/>
      </c>
      <c r="M369" s="32" t="str">
        <f>""</f>
        <v/>
      </c>
      <c r="N369" s="11"/>
      <c r="O369" s="11"/>
      <c r="P369" s="11"/>
      <c r="Q369" s="11"/>
      <c r="V369" s="11"/>
    </row>
    <row r="370" spans="1:22" x14ac:dyDescent="0.3">
      <c r="A370" s="546"/>
      <c r="B370" s="547" t="s">
        <v>374</v>
      </c>
      <c r="C370" s="548"/>
      <c r="D370" s="549"/>
      <c r="E370" s="67"/>
      <c r="F370" s="16" t="s">
        <v>38</v>
      </c>
      <c r="G370" s="554"/>
      <c r="H370" s="554"/>
      <c r="I370" s="554"/>
      <c r="K370" s="22" t="str">
        <f t="shared" si="8"/>
        <v/>
      </c>
      <c r="L370" s="12" t="str">
        <f>""</f>
        <v/>
      </c>
      <c r="M370" s="32" t="str">
        <f>""</f>
        <v/>
      </c>
      <c r="N370" s="11"/>
      <c r="O370" s="11"/>
      <c r="P370" s="11"/>
      <c r="Q370" s="11"/>
      <c r="V370" s="11"/>
    </row>
    <row r="371" spans="1:22" x14ac:dyDescent="0.3">
      <c r="A371" s="550"/>
      <c r="B371" s="551" t="s">
        <v>1250</v>
      </c>
      <c r="C371" s="552"/>
      <c r="D371" s="553"/>
      <c r="E371" s="67"/>
      <c r="F371" s="16" t="s">
        <v>147</v>
      </c>
      <c r="G371" s="554"/>
      <c r="H371" s="554"/>
      <c r="I371" s="554"/>
      <c r="K371" s="22" t="str">
        <f t="shared" si="8"/>
        <v/>
      </c>
      <c r="L371" s="12" t="str">
        <f>""</f>
        <v/>
      </c>
    </row>
    <row r="372" spans="1:22" x14ac:dyDescent="0.3">
      <c r="A372" s="22"/>
      <c r="B372" s="22"/>
      <c r="C372" s="22"/>
      <c r="D372" s="22"/>
      <c r="E372" s="67"/>
      <c r="F372" s="22"/>
      <c r="G372" s="22"/>
      <c r="H372" s="22"/>
      <c r="I372" s="22"/>
      <c r="K372" s="22" t="str">
        <f t="shared" si="8"/>
        <v/>
      </c>
      <c r="L372" s="12" t="str">
        <f>""</f>
        <v/>
      </c>
    </row>
    <row r="373" spans="1:22" x14ac:dyDescent="0.3">
      <c r="A373" s="22"/>
      <c r="B373" s="22"/>
      <c r="C373" s="22"/>
      <c r="D373" s="22"/>
      <c r="E373" s="67"/>
      <c r="F373" s="22"/>
      <c r="G373" s="22"/>
      <c r="H373" s="22"/>
      <c r="I373" s="22"/>
      <c r="K373" s="22" t="str">
        <f t="shared" si="8"/>
        <v/>
      </c>
    </row>
    <row r="374" spans="1:22" x14ac:dyDescent="0.3">
      <c r="A374" s="542">
        <v>2008</v>
      </c>
      <c r="B374" s="543" t="s">
        <v>21</v>
      </c>
      <c r="C374" s="544" t="s">
        <v>83</v>
      </c>
      <c r="D374" s="545" t="s">
        <v>7</v>
      </c>
      <c r="E374" s="67"/>
      <c r="G374" s="14" t="s">
        <v>21</v>
      </c>
      <c r="H374" s="31" t="s">
        <v>7</v>
      </c>
      <c r="I374" s="14" t="s">
        <v>53</v>
      </c>
      <c r="J374" s="12">
        <v>302</v>
      </c>
      <c r="K374" s="22" t="str">
        <f t="shared" si="8"/>
        <v>[{order:"302",result:"Man Utd 1-0 Barcelona",playerday:"Paul Scholes",year:"2008", category:"Champions",prow:["CC","ChampionsWin","Premier"], pcolumn: ["Man Utd","Barcelona","ENG"],ylink:"https://www.youtube.com/watch?v=yDWzxKseibM"}],</v>
      </c>
      <c r="L374" s="12" t="str">
        <f>""</f>
        <v/>
      </c>
      <c r="M374" s="40"/>
    </row>
    <row r="375" spans="1:22" x14ac:dyDescent="0.3">
      <c r="A375" s="546"/>
      <c r="B375" s="547" t="str">
        <f>_xlfn.CONCAT(B374," ",C374," ",D374)</f>
        <v>Man Utd 1-0 Barcelona</v>
      </c>
      <c r="C375" s="548"/>
      <c r="D375" s="549"/>
      <c r="E375" s="67"/>
      <c r="F375" s="16" t="s">
        <v>33</v>
      </c>
      <c r="G375" s="554"/>
      <c r="H375" s="554"/>
      <c r="I375" s="554"/>
      <c r="K375" s="22" t="str">
        <f t="shared" si="8"/>
        <v/>
      </c>
      <c r="L375" s="12" t="str">
        <f>""</f>
        <v/>
      </c>
      <c r="M375" s="34"/>
    </row>
    <row r="376" spans="1:22" x14ac:dyDescent="0.3">
      <c r="A376" s="546"/>
      <c r="B376" s="547" t="s">
        <v>597</v>
      </c>
      <c r="C376" s="548"/>
      <c r="D376" s="549"/>
      <c r="E376" s="67"/>
      <c r="F376" s="16" t="s">
        <v>34</v>
      </c>
      <c r="G376" s="554"/>
      <c r="H376" s="554"/>
      <c r="I376" s="554"/>
      <c r="K376" s="22" t="str">
        <f t="shared" si="8"/>
        <v/>
      </c>
      <c r="L376" s="12" t="str">
        <f>""</f>
        <v/>
      </c>
    </row>
    <row r="377" spans="1:22" x14ac:dyDescent="0.3">
      <c r="A377" s="550"/>
      <c r="B377" s="551" t="s">
        <v>938</v>
      </c>
      <c r="C377" s="552"/>
      <c r="D377" s="553"/>
      <c r="E377" s="67"/>
      <c r="F377" s="16" t="s">
        <v>32</v>
      </c>
      <c r="G377" s="554"/>
      <c r="H377" s="554"/>
      <c r="I377" s="554"/>
      <c r="K377" s="22" t="str">
        <f t="shared" si="8"/>
        <v/>
      </c>
      <c r="L377" s="12" t="str">
        <f>""</f>
        <v/>
      </c>
    </row>
    <row r="378" spans="1:22" x14ac:dyDescent="0.3">
      <c r="A378" s="22"/>
      <c r="B378" s="22"/>
      <c r="C378" s="22"/>
      <c r="D378" s="22"/>
      <c r="E378" s="67"/>
      <c r="F378" s="22"/>
      <c r="G378" s="22"/>
      <c r="H378" s="22"/>
      <c r="I378" s="22"/>
      <c r="K378" s="22" t="str">
        <f t="shared" si="8"/>
        <v/>
      </c>
    </row>
    <row r="379" spans="1:22" x14ac:dyDescent="0.3">
      <c r="A379" s="22"/>
      <c r="B379" s="22"/>
      <c r="C379" s="22"/>
      <c r="D379" s="22"/>
      <c r="E379" s="67"/>
      <c r="F379" s="22"/>
      <c r="G379" s="22"/>
      <c r="H379" s="22"/>
      <c r="I379" s="22"/>
      <c r="K379" s="22" t="str">
        <f t="shared" si="8"/>
        <v/>
      </c>
    </row>
    <row r="380" spans="1:22" x14ac:dyDescent="0.3">
      <c r="A380" s="22"/>
      <c r="B380" s="22"/>
      <c r="C380" s="22"/>
      <c r="D380" s="22"/>
      <c r="E380" s="67"/>
      <c r="F380" s="22"/>
      <c r="G380" s="22"/>
      <c r="H380" s="22"/>
      <c r="I380" s="22"/>
      <c r="K380" s="22" t="str">
        <f t="shared" si="8"/>
        <v/>
      </c>
    </row>
    <row r="381" spans="1:22" x14ac:dyDescent="0.3">
      <c r="A381" s="22"/>
      <c r="B381" s="22"/>
      <c r="C381" s="22"/>
      <c r="D381" s="22"/>
      <c r="E381" s="67"/>
      <c r="F381" s="22"/>
      <c r="G381" s="22"/>
      <c r="H381" s="22"/>
      <c r="I381" s="22"/>
      <c r="K381" s="22" t="str">
        <f t="shared" si="8"/>
        <v/>
      </c>
    </row>
    <row r="382" spans="1:22" x14ac:dyDescent="0.3">
      <c r="E382" s="67"/>
      <c r="K382" s="22" t="str">
        <f t="shared" si="8"/>
        <v/>
      </c>
      <c r="L382" s="12" t="str">
        <f>""</f>
        <v/>
      </c>
    </row>
    <row r="383" spans="1:22" s="390" customFormat="1" x14ac:dyDescent="0.3">
      <c r="A383" s="387"/>
      <c r="B383" s="388"/>
      <c r="C383" s="389"/>
      <c r="D383" s="388"/>
      <c r="E383" s="67"/>
      <c r="G383" s="391"/>
      <c r="H383" s="391"/>
      <c r="I383" s="391"/>
      <c r="J383" s="12"/>
      <c r="K383" s="22" t="str">
        <f t="shared" si="8"/>
        <v/>
      </c>
      <c r="L383" s="390" t="str">
        <f>""</f>
        <v/>
      </c>
      <c r="M383" s="388"/>
      <c r="O383" s="392"/>
      <c r="R383" s="391"/>
      <c r="S383" s="391"/>
      <c r="T383" s="391"/>
      <c r="U383" s="391"/>
    </row>
    <row r="384" spans="1:22" x14ac:dyDescent="0.3">
      <c r="A384" s="530">
        <v>2009</v>
      </c>
      <c r="B384" s="531" t="s">
        <v>8</v>
      </c>
      <c r="C384" s="532" t="s">
        <v>155</v>
      </c>
      <c r="D384" s="533" t="s">
        <v>21</v>
      </c>
      <c r="E384" s="67"/>
      <c r="G384" s="14" t="s">
        <v>1549</v>
      </c>
      <c r="H384" s="31" t="s">
        <v>145</v>
      </c>
      <c r="I384" s="14" t="s">
        <v>58</v>
      </c>
      <c r="J384" s="12">
        <v>481</v>
      </c>
      <c r="K384" s="22" t="str">
        <f t="shared" si="8"/>
        <v>[{order:"481",result:"Arsenal 1-3 Man Utd",playerday:"Cristiano Ronaldo",year:"2009", category:"Champions",prow:["ChampionsWin","ChampionsWin","ChampionsWin"], pcolumn: ["Man Utd_matches_50-500","Sporting","POR"],ylink:"https://www.youtube.com/watch?v=tvC2rIMjCUc"}],</v>
      </c>
      <c r="L384" s="12" t="str">
        <f>""</f>
        <v/>
      </c>
      <c r="M384" s="40"/>
    </row>
    <row r="385" spans="1:13" x14ac:dyDescent="0.3">
      <c r="A385" s="534"/>
      <c r="B385" s="535" t="str">
        <f>_xlfn.CONCAT(B384," ",C384," ",D384)</f>
        <v>Arsenal 1-3 Man Utd</v>
      </c>
      <c r="C385" s="536"/>
      <c r="D385" s="537"/>
      <c r="E385" s="67"/>
      <c r="F385" s="16" t="s">
        <v>34</v>
      </c>
      <c r="G385" s="529"/>
      <c r="H385" s="529"/>
      <c r="I385" s="529"/>
      <c r="K385" s="22" t="str">
        <f t="shared" si="8"/>
        <v/>
      </c>
      <c r="L385" s="12" t="str">
        <f>""</f>
        <v/>
      </c>
      <c r="M385" s="34"/>
    </row>
    <row r="386" spans="1:13" x14ac:dyDescent="0.3">
      <c r="A386" s="534"/>
      <c r="B386" s="535" t="s">
        <v>815</v>
      </c>
      <c r="C386" s="536"/>
      <c r="D386" s="537"/>
      <c r="E386" s="67"/>
      <c r="F386" s="16" t="s">
        <v>34</v>
      </c>
      <c r="G386" s="529"/>
      <c r="H386" s="529"/>
      <c r="I386" s="529"/>
      <c r="K386" s="22" t="str">
        <f t="shared" si="8"/>
        <v/>
      </c>
      <c r="L386" s="12" t="str">
        <f>""</f>
        <v/>
      </c>
    </row>
    <row r="387" spans="1:13" x14ac:dyDescent="0.3">
      <c r="A387" s="538"/>
      <c r="B387" s="539" t="s">
        <v>960</v>
      </c>
      <c r="C387" s="540"/>
      <c r="D387" s="541"/>
      <c r="E387" s="67"/>
      <c r="F387" s="16" t="s">
        <v>34</v>
      </c>
      <c r="G387" s="529"/>
      <c r="H387" s="529"/>
      <c r="I387" s="529"/>
      <c r="K387" s="22" t="str">
        <f t="shared" si="8"/>
        <v/>
      </c>
      <c r="L387" s="12" t="str">
        <f>""</f>
        <v/>
      </c>
    </row>
    <row r="388" spans="1:13" x14ac:dyDescent="0.3">
      <c r="E388" s="67"/>
      <c r="F388" s="22"/>
      <c r="G388" s="67"/>
      <c r="H388" s="67"/>
      <c r="I388" s="67"/>
      <c r="K388" s="22" t="str">
        <f t="shared" si="8"/>
        <v/>
      </c>
      <c r="L388" s="12" t="str">
        <f>""</f>
        <v/>
      </c>
    </row>
    <row r="389" spans="1:13" x14ac:dyDescent="0.3">
      <c r="E389" s="67"/>
      <c r="K389" s="22" t="str">
        <f t="shared" si="8"/>
        <v/>
      </c>
    </row>
    <row r="390" spans="1:13" x14ac:dyDescent="0.3">
      <c r="A390" s="530">
        <v>2009</v>
      </c>
      <c r="B390" s="531" t="s">
        <v>51</v>
      </c>
      <c r="C390" s="532" t="s">
        <v>152</v>
      </c>
      <c r="D390" s="533" t="s">
        <v>21</v>
      </c>
      <c r="E390" s="67"/>
      <c r="G390" s="14" t="s">
        <v>51</v>
      </c>
      <c r="H390" s="31" t="s">
        <v>21</v>
      </c>
      <c r="I390" s="14" t="s">
        <v>1340</v>
      </c>
      <c r="J390" s="12">
        <v>328</v>
      </c>
      <c r="K390" s="22" t="str">
        <f t="shared" si="8"/>
        <v>[{order:"328",result:"Porto 0-1 Man Utd",playerday:"Cristiano Ronaldo",year:"2009", category:"Champions",prow:["POR","DL","ChampionsWin"], pcolumn: ["Porto","Man Utd","saleag"],ylink:"https://www.youtube.com/watch?v=7H56QszsqsI"}],</v>
      </c>
      <c r="L390" s="12" t="str">
        <f>""</f>
        <v/>
      </c>
      <c r="M390" s="40"/>
    </row>
    <row r="391" spans="1:13" x14ac:dyDescent="0.3">
      <c r="A391" s="534"/>
      <c r="B391" s="535" t="str">
        <f>_xlfn.CONCAT(B390," ",C390," ",D390)</f>
        <v>Porto 0-1 Man Utd</v>
      </c>
      <c r="C391" s="536"/>
      <c r="D391" s="537"/>
      <c r="E391" s="67"/>
      <c r="F391" s="16" t="s">
        <v>58</v>
      </c>
      <c r="G391" s="529"/>
      <c r="H391" s="529"/>
      <c r="I391" s="529"/>
      <c r="K391" s="22" t="str">
        <f t="shared" si="8"/>
        <v/>
      </c>
      <c r="L391" s="12" t="str">
        <f>""</f>
        <v/>
      </c>
      <c r="M391" s="34" t="s">
        <v>698</v>
      </c>
    </row>
    <row r="392" spans="1:13" x14ac:dyDescent="0.3">
      <c r="A392" s="534"/>
      <c r="B392" s="535" t="s">
        <v>699</v>
      </c>
      <c r="C392" s="536"/>
      <c r="D392" s="537"/>
      <c r="E392" s="67"/>
      <c r="F392" s="16" t="s">
        <v>47</v>
      </c>
      <c r="G392" s="529"/>
      <c r="H392" s="529"/>
      <c r="I392" s="529"/>
      <c r="K392" s="22" t="str">
        <f t="shared" si="8"/>
        <v/>
      </c>
      <c r="L392" s="12" t="str">
        <f>""</f>
        <v/>
      </c>
    </row>
    <row r="393" spans="1:13" x14ac:dyDescent="0.3">
      <c r="A393" s="538"/>
      <c r="B393" s="539" t="s">
        <v>960</v>
      </c>
      <c r="C393" s="540"/>
      <c r="D393" s="541"/>
      <c r="E393" s="67"/>
      <c r="F393" s="16" t="s">
        <v>34</v>
      </c>
      <c r="G393" s="529"/>
      <c r="H393" s="529"/>
      <c r="I393" s="529"/>
      <c r="K393" s="22" t="str">
        <f t="shared" si="8"/>
        <v/>
      </c>
      <c r="L393" s="12" t="str">
        <f>""</f>
        <v/>
      </c>
    </row>
    <row r="394" spans="1:13" x14ac:dyDescent="0.3">
      <c r="E394" s="67"/>
      <c r="F394" s="22"/>
      <c r="G394" s="67"/>
      <c r="H394" s="67"/>
      <c r="I394" s="67"/>
      <c r="K394" s="22" t="str">
        <f t="shared" si="8"/>
        <v/>
      </c>
    </row>
    <row r="395" spans="1:13" x14ac:dyDescent="0.3">
      <c r="E395" s="67"/>
      <c r="K395" s="22" t="str">
        <f t="shared" si="8"/>
        <v/>
      </c>
      <c r="L395" s="12" t="str">
        <f>""</f>
        <v/>
      </c>
    </row>
    <row r="396" spans="1:13" x14ac:dyDescent="0.3">
      <c r="A396" s="530">
        <v>2009</v>
      </c>
      <c r="B396" s="531" t="s">
        <v>9</v>
      </c>
      <c r="C396" s="532" t="s">
        <v>142</v>
      </c>
      <c r="D396" s="533" t="s">
        <v>150</v>
      </c>
      <c r="E396" s="67"/>
      <c r="G396" s="14" t="s">
        <v>9</v>
      </c>
      <c r="H396" s="31" t="s">
        <v>34</v>
      </c>
      <c r="I396" s="14" t="s">
        <v>32</v>
      </c>
      <c r="J396" s="12">
        <v>8</v>
      </c>
      <c r="K396" s="22" t="str">
        <f t="shared" si="8"/>
        <v>[{order:"8",result:"Liverpool 4-0 R. Madrid",playerday:"Xabi Alonso",year:"2009", category:"Champions",prow:["Real Madrid","ESP","Played Euro 2008"], pcolumn: ["Liverpool","ChampionsWin","Premier"],ylink:"https://www.youtube.com/watch?v=1eN_ehTBPb4"}],</v>
      </c>
      <c r="L396" s="12" t="str">
        <f>""</f>
        <v/>
      </c>
      <c r="M396" s="40"/>
    </row>
    <row r="397" spans="1:13" x14ac:dyDescent="0.3">
      <c r="A397" s="534"/>
      <c r="B397" s="535" t="str">
        <f>_xlfn.CONCAT(B396," ",C396," ",D396)</f>
        <v>Liverpool 4-0 R. Madrid</v>
      </c>
      <c r="C397" s="536"/>
      <c r="D397" s="537"/>
      <c r="E397" s="67"/>
      <c r="F397" s="16" t="s">
        <v>3</v>
      </c>
      <c r="G397" s="529"/>
      <c r="H397" s="529"/>
      <c r="I397" s="529"/>
      <c r="K397" s="22" t="str">
        <f t="shared" si="8"/>
        <v/>
      </c>
      <c r="L397" s="12" t="str">
        <f>""</f>
        <v/>
      </c>
      <c r="M397" s="34"/>
    </row>
    <row r="398" spans="1:13" x14ac:dyDescent="0.3">
      <c r="A398" s="534"/>
      <c r="B398" s="535" t="s">
        <v>235</v>
      </c>
      <c r="C398" s="536"/>
      <c r="D398" s="537"/>
      <c r="E398" s="67"/>
      <c r="F398" s="16" t="s">
        <v>40</v>
      </c>
      <c r="G398" s="529"/>
      <c r="H398" s="529"/>
      <c r="I398" s="529"/>
      <c r="K398" s="22" t="str">
        <f t="shared" si="8"/>
        <v/>
      </c>
      <c r="L398" s="12" t="str">
        <f>""</f>
        <v/>
      </c>
    </row>
    <row r="399" spans="1:13" x14ac:dyDescent="0.3">
      <c r="A399" s="538"/>
      <c r="B399" s="539" t="s">
        <v>968</v>
      </c>
      <c r="C399" s="540"/>
      <c r="D399" s="541"/>
      <c r="E399" s="67"/>
      <c r="F399" s="16" t="s">
        <v>147</v>
      </c>
      <c r="G399" s="529"/>
      <c r="H399" s="529"/>
      <c r="I399" s="529"/>
      <c r="K399" s="22" t="str">
        <f t="shared" si="8"/>
        <v/>
      </c>
      <c r="L399" s="12" t="str">
        <f>""</f>
        <v/>
      </c>
    </row>
    <row r="400" spans="1:13" x14ac:dyDescent="0.3">
      <c r="E400" s="67"/>
      <c r="F400" s="22"/>
      <c r="G400" s="67"/>
      <c r="H400" s="67"/>
      <c r="I400" s="67"/>
      <c r="K400" s="22" t="str">
        <f t="shared" si="8"/>
        <v/>
      </c>
      <c r="L400" s="12" t="str">
        <f>""</f>
        <v/>
      </c>
    </row>
    <row r="401" spans="1:13" x14ac:dyDescent="0.3">
      <c r="E401" s="67"/>
      <c r="K401" s="22" t="str">
        <f t="shared" si="8"/>
        <v/>
      </c>
    </row>
    <row r="402" spans="1:13" x14ac:dyDescent="0.3">
      <c r="A402" s="530">
        <v>2009</v>
      </c>
      <c r="B402" s="531" t="s">
        <v>5</v>
      </c>
      <c r="C402" s="532" t="s">
        <v>85</v>
      </c>
      <c r="D402" s="533" t="s">
        <v>7</v>
      </c>
      <c r="E402" s="67"/>
      <c r="G402" s="14" t="s">
        <v>5</v>
      </c>
      <c r="H402" s="31" t="s">
        <v>7</v>
      </c>
      <c r="I402" s="14" t="s">
        <v>40</v>
      </c>
      <c r="J402" s="12">
        <v>98</v>
      </c>
      <c r="K402" s="22" t="str">
        <f t="shared" si="8"/>
        <v>[{order:"98",result:"Chelsea 1-1 Barcelona",playerday:"Andrés Iniesta",year:"2009", category:"Champions",prow:["CC","ChampionsWin","WC01"], pcolumn: ["Chelsea","Barcelona","ESP"],ylink:"https://www.youtube.com/watch?v=zWBKP-DZNEc"}],</v>
      </c>
      <c r="L402" s="12" t="str">
        <f>""</f>
        <v/>
      </c>
      <c r="M402" s="40"/>
    </row>
    <row r="403" spans="1:13" x14ac:dyDescent="0.3">
      <c r="A403" s="534"/>
      <c r="B403" s="535" t="str">
        <f>_xlfn.CONCAT(B402," ",C402," ",D402)</f>
        <v>Chelsea 1-1 Barcelona</v>
      </c>
      <c r="C403" s="536"/>
      <c r="D403" s="537"/>
      <c r="E403" s="67"/>
      <c r="F403" s="16" t="s">
        <v>33</v>
      </c>
      <c r="G403" s="529"/>
      <c r="H403" s="529"/>
      <c r="I403" s="529"/>
      <c r="K403" s="22" t="str">
        <f t="shared" si="8"/>
        <v/>
      </c>
      <c r="L403" s="12" t="str">
        <f>""</f>
        <v/>
      </c>
      <c r="M403" s="34"/>
    </row>
    <row r="404" spans="1:13" x14ac:dyDescent="0.3">
      <c r="A404" s="534"/>
      <c r="B404" s="535" t="s">
        <v>267</v>
      </c>
      <c r="C404" s="536"/>
      <c r="D404" s="537"/>
      <c r="E404" s="67"/>
      <c r="F404" s="16" t="s">
        <v>34</v>
      </c>
      <c r="G404" s="529"/>
      <c r="H404" s="529"/>
      <c r="I404" s="529"/>
      <c r="K404" s="22" t="str">
        <f t="shared" si="8"/>
        <v/>
      </c>
      <c r="L404" s="12" t="str">
        <f>""</f>
        <v/>
      </c>
    </row>
    <row r="405" spans="1:13" x14ac:dyDescent="0.3">
      <c r="A405" s="538"/>
      <c r="B405" s="539" t="s">
        <v>967</v>
      </c>
      <c r="C405" s="540"/>
      <c r="D405" s="541"/>
      <c r="E405" s="67"/>
      <c r="F405" s="16" t="s">
        <v>31</v>
      </c>
      <c r="G405" s="529"/>
      <c r="H405" s="529"/>
      <c r="I405" s="529"/>
      <c r="K405" s="22" t="str">
        <f t="shared" si="8"/>
        <v/>
      </c>
      <c r="L405" s="12" t="str">
        <f>""</f>
        <v/>
      </c>
      <c r="M405" s="32" t="str">
        <f>""</f>
        <v/>
      </c>
    </row>
    <row r="406" spans="1:13" x14ac:dyDescent="0.3">
      <c r="E406" s="67"/>
      <c r="F406" s="22"/>
      <c r="G406" s="67"/>
      <c r="H406" s="67"/>
      <c r="I406" s="67"/>
      <c r="K406" s="22" t="str">
        <f>IF(A406&gt;0,"[{"&amp;"order:"&amp;CHAR(34)&amp;J406&amp;CHAR(34)&amp;",result:"&amp;CHAR(34)&amp;B407&amp;CHAR(34)&amp;",playerday:"&amp;CHAR(34)&amp;B417&amp;CHAR(34)&amp;",year:"&amp;CHAR(34)&amp;A406&amp;CHAR(34)&amp;", category:" &amp; CHAR(34) &amp;$A$1&amp;CHAR(34)&amp;",prow:["&amp;CHAR(34)&amp;F407&amp;CHAR(34)&amp;","&amp;CHAR(34)&amp;F408&amp;CHAR(34)&amp;","&amp;CHAR(34)&amp;F417&amp;CHAR(34)&amp;"], pcolumn: ["&amp;CHAR(34)&amp;G406&amp;CHAR(34)&amp;","&amp;CHAR(34)&amp;H406&amp;CHAR(34)&amp;","&amp;CHAR(34)&amp;I406&amp;CHAR(34)&amp;"]"&amp;",ylink:"&amp;CHAR(34)&amp;B408&amp;CHAR(34)&amp;"}"&amp;"],","")</f>
        <v/>
      </c>
      <c r="L406" s="12" t="str">
        <f>""</f>
        <v/>
      </c>
      <c r="M406" s="32" t="str">
        <f>""</f>
        <v/>
      </c>
    </row>
    <row r="407" spans="1:13" x14ac:dyDescent="0.3">
      <c r="E407" s="67"/>
      <c r="K407" s="22" t="str">
        <f>IF(A407&gt;0,"[{"&amp;"order:"&amp;CHAR(34)&amp;J407&amp;CHAR(34)&amp;",result:"&amp;CHAR(34)&amp;B408&amp;CHAR(34)&amp;",playerday:"&amp;CHAR(34)&amp;B418&amp;CHAR(34)&amp;",year:"&amp;CHAR(34)&amp;A407&amp;CHAR(34)&amp;", category:" &amp; CHAR(34) &amp;$A$1&amp;CHAR(34)&amp;",prow:["&amp;CHAR(34)&amp;F408&amp;CHAR(34)&amp;","&amp;CHAR(34)&amp;F417&amp;CHAR(34)&amp;","&amp;CHAR(34)&amp;F418&amp;CHAR(34)&amp;"], pcolumn: ["&amp;CHAR(34)&amp;G407&amp;CHAR(34)&amp;","&amp;CHAR(34)&amp;H407&amp;CHAR(34)&amp;","&amp;CHAR(34)&amp;I407&amp;CHAR(34)&amp;"]"&amp;",ylink:"&amp;CHAR(34)&amp;B417&amp;CHAR(34)&amp;"}"&amp;"],","")</f>
        <v/>
      </c>
    </row>
    <row r="408" spans="1:13" x14ac:dyDescent="0.3">
      <c r="A408" s="530">
        <v>2009</v>
      </c>
      <c r="B408" s="531" t="s">
        <v>1351</v>
      </c>
      <c r="C408" s="532" t="s">
        <v>85</v>
      </c>
      <c r="D408" s="533" t="s">
        <v>44</v>
      </c>
      <c r="E408" s="67"/>
      <c r="G408" s="14" t="s">
        <v>59</v>
      </c>
      <c r="H408" s="31" t="s">
        <v>9</v>
      </c>
      <c r="I408" s="14" t="s">
        <v>44</v>
      </c>
      <c r="K408" s="22" t="str">
        <f t="shared" ref="K408:K411" si="9">IF(A408&gt;0,"[{"&amp;"order:"&amp;CHAR(34)&amp;J408&amp;CHAR(34)&amp;",result:"&amp;CHAR(34)&amp;B409&amp;CHAR(34)&amp;",playerday:"&amp;CHAR(34)&amp;B411&amp;CHAR(34)&amp;",year:"&amp;CHAR(34)&amp;A408&amp;CHAR(34)&amp;", category:" &amp; CHAR(34) &amp;$A$1&amp;CHAR(34)&amp;",prow:["&amp;CHAR(34)&amp;F409&amp;CHAR(34)&amp;","&amp;CHAR(34)&amp;F410&amp;CHAR(34)&amp;","&amp;CHAR(34)&amp;F411&amp;CHAR(34)&amp;"], pcolumn: ["&amp;CHAR(34)&amp;G408&amp;CHAR(34)&amp;","&amp;CHAR(34)&amp;H408&amp;CHAR(34)&amp;","&amp;CHAR(34)&amp;I408&amp;CHAR(34)&amp;"]"&amp;",ylink:"&amp;CHAR(34)&amp;B410&amp;CHAR(34)&amp;"}"&amp;"],","")</f>
        <v>[{order:"",result:"Rubin Kazan 1-1 Inter",playerday:"Mario Balotelli",year:"2009", category:"Champions",prow:["DL","Milan","startM"], pcolumn: ["Man City","Liverpool","Inter"],ylink:"https://www.youtube.com/watch?v=AwXgfBzK_L4"}],</v>
      </c>
    </row>
    <row r="409" spans="1:13" x14ac:dyDescent="0.3">
      <c r="A409" s="534"/>
      <c r="B409" s="535" t="str">
        <f>_xlfn.CONCAT(B408," ",C408," ",D408)</f>
        <v>Rubin Kazan 1-1 Inter</v>
      </c>
      <c r="C409" s="536"/>
      <c r="D409" s="537"/>
      <c r="E409" s="67"/>
      <c r="F409" s="16" t="s">
        <v>47</v>
      </c>
      <c r="G409" s="529"/>
      <c r="H409" s="529"/>
      <c r="I409" s="529"/>
      <c r="K409" s="22" t="str">
        <f t="shared" si="9"/>
        <v/>
      </c>
    </row>
    <row r="410" spans="1:13" x14ac:dyDescent="0.3">
      <c r="A410" s="534"/>
      <c r="B410" s="535" t="s">
        <v>1352</v>
      </c>
      <c r="C410" s="536"/>
      <c r="D410" s="537"/>
      <c r="E410" s="67"/>
      <c r="F410" s="16" t="s">
        <v>11</v>
      </c>
      <c r="G410" s="529"/>
      <c r="H410" s="529"/>
      <c r="I410" s="529"/>
      <c r="K410" s="22" t="str">
        <f t="shared" si="9"/>
        <v/>
      </c>
    </row>
    <row r="411" spans="1:13" x14ac:dyDescent="0.3">
      <c r="A411" s="538"/>
      <c r="B411" s="539" t="s">
        <v>1139</v>
      </c>
      <c r="C411" s="540"/>
      <c r="D411" s="541"/>
      <c r="E411" s="67"/>
      <c r="F411" s="16" t="s">
        <v>879</v>
      </c>
      <c r="G411" s="529"/>
      <c r="H411" s="529"/>
      <c r="I411" s="529"/>
      <c r="K411" s="22" t="str">
        <f t="shared" si="9"/>
        <v/>
      </c>
    </row>
    <row r="412" spans="1:13" x14ac:dyDescent="0.3">
      <c r="E412" s="67"/>
      <c r="F412" s="22"/>
      <c r="G412" s="67"/>
      <c r="H412" s="67"/>
      <c r="I412" s="67"/>
      <c r="K412" s="22" t="str">
        <f>IF(A412&gt;0,"[{"&amp;"order:"&amp;CHAR(34)&amp;J412&amp;CHAR(34)&amp;",result:"&amp;CHAR(34)&amp;B413&amp;CHAR(34)&amp;",playerday:"&amp;CHAR(34)&amp;B423&amp;CHAR(34)&amp;",year:"&amp;CHAR(34)&amp;A412&amp;CHAR(34)&amp;", category:" &amp; CHAR(34) &amp;$A$1&amp;CHAR(34)&amp;",prow:["&amp;CHAR(34)&amp;F413&amp;CHAR(34)&amp;","&amp;CHAR(34)&amp;F414&amp;CHAR(34)&amp;","&amp;CHAR(34)&amp;F423&amp;CHAR(34)&amp;"], pcolumn: ["&amp;CHAR(34)&amp;G412&amp;CHAR(34)&amp;","&amp;CHAR(34)&amp;H412&amp;CHAR(34)&amp;","&amp;CHAR(34)&amp;I412&amp;CHAR(34)&amp;"]"&amp;",ylink:"&amp;CHAR(34)&amp;B414&amp;CHAR(34)&amp;"}"&amp;"],","")</f>
        <v/>
      </c>
    </row>
    <row r="413" spans="1:13" x14ac:dyDescent="0.3">
      <c r="E413" s="67"/>
      <c r="K413" s="22" t="str">
        <f>IF(A413&gt;0,"[{"&amp;"order:"&amp;CHAR(34)&amp;J413&amp;CHAR(34)&amp;",result:"&amp;CHAR(34)&amp;B414&amp;CHAR(34)&amp;",playerday:"&amp;CHAR(34)&amp;B424&amp;CHAR(34)&amp;",year:"&amp;CHAR(34)&amp;A413&amp;CHAR(34)&amp;", category:" &amp; CHAR(34) &amp;$A$1&amp;CHAR(34)&amp;",prow:["&amp;CHAR(34)&amp;F414&amp;CHAR(34)&amp;","&amp;CHAR(34)&amp;F423&amp;CHAR(34)&amp;","&amp;CHAR(34)&amp;F424&amp;CHAR(34)&amp;"], pcolumn: ["&amp;CHAR(34)&amp;G413&amp;CHAR(34)&amp;","&amp;CHAR(34)&amp;H413&amp;CHAR(34)&amp;","&amp;CHAR(34)&amp;I413&amp;CHAR(34)&amp;"]"&amp;",ylink:"&amp;CHAR(34)&amp;B423&amp;CHAR(34)&amp;"}"&amp;"],","")</f>
        <v/>
      </c>
    </row>
    <row r="414" spans="1:13" x14ac:dyDescent="0.3">
      <c r="E414" s="67"/>
      <c r="K414" s="22"/>
    </row>
    <row r="415" spans="1:13" x14ac:dyDescent="0.3">
      <c r="E415" s="67"/>
      <c r="K415" s="22"/>
    </row>
    <row r="416" spans="1:13" x14ac:dyDescent="0.3">
      <c r="E416" s="67"/>
      <c r="K416" s="22"/>
    </row>
    <row r="417" spans="1:21" x14ac:dyDescent="0.3">
      <c r="E417" s="67"/>
      <c r="K417" s="22" t="str">
        <f t="shared" si="8"/>
        <v/>
      </c>
    </row>
    <row r="418" spans="1:21" x14ac:dyDescent="0.3">
      <c r="E418" s="67"/>
      <c r="K418" s="22" t="str">
        <f t="shared" si="8"/>
        <v/>
      </c>
    </row>
    <row r="419" spans="1:21" x14ac:dyDescent="0.3">
      <c r="E419" s="67"/>
      <c r="K419" s="22" t="str">
        <f t="shared" si="8"/>
        <v/>
      </c>
    </row>
    <row r="420" spans="1:21" s="390" customFormat="1" x14ac:dyDescent="0.3">
      <c r="A420" s="387"/>
      <c r="B420" s="388"/>
      <c r="C420" s="389"/>
      <c r="D420" s="388"/>
      <c r="E420" s="67"/>
      <c r="G420" s="391"/>
      <c r="H420" s="391"/>
      <c r="I420" s="391"/>
      <c r="J420" s="12"/>
      <c r="K420" s="22" t="str">
        <f t="shared" si="8"/>
        <v/>
      </c>
      <c r="M420" s="388"/>
      <c r="O420" s="392"/>
      <c r="R420" s="391"/>
      <c r="S420" s="391"/>
      <c r="T420" s="391"/>
      <c r="U420" s="391"/>
    </row>
    <row r="421" spans="1:21" x14ac:dyDescent="0.3">
      <c r="A421" s="185">
        <v>2010</v>
      </c>
      <c r="B421" s="186" t="s">
        <v>7</v>
      </c>
      <c r="C421" s="187" t="s">
        <v>129</v>
      </c>
      <c r="D421" s="188" t="s">
        <v>8</v>
      </c>
      <c r="E421" s="67"/>
      <c r="G421" s="14" t="s">
        <v>7</v>
      </c>
      <c r="H421" s="31" t="s">
        <v>112</v>
      </c>
      <c r="I421" s="14" t="s">
        <v>883</v>
      </c>
      <c r="J421" s="12">
        <v>458</v>
      </c>
      <c r="K421" s="22" t="str">
        <f t="shared" si="8"/>
        <v>[{order:"458",result:"Barcelona 4-1 Arsenal",playerday:"Lionel Messi",year:"2010", category:"Champions",prow:["ARG","WC01","Played WC 2010"], pcolumn: ["Barcelona","ParisSG","MLSPla"],ylink:"https://www.youtube.com/watch?v=5m8OS0BydgI"}],</v>
      </c>
      <c r="L421" s="12" t="str">
        <f>""</f>
        <v/>
      </c>
      <c r="M421" s="40"/>
    </row>
    <row r="422" spans="1:21" x14ac:dyDescent="0.3">
      <c r="A422" s="189"/>
      <c r="B422" s="96" t="str">
        <f>_xlfn.CONCAT(B421," ",C421," ",D421)</f>
        <v>Barcelona 4-1 Arsenal</v>
      </c>
      <c r="C422" s="97"/>
      <c r="D422" s="190"/>
      <c r="E422" s="67"/>
      <c r="F422" s="16" t="s">
        <v>42</v>
      </c>
      <c r="G422" s="20"/>
      <c r="H422" s="20"/>
      <c r="I422" s="20"/>
      <c r="K422" s="22" t="str">
        <f t="shared" si="8"/>
        <v/>
      </c>
      <c r="L422" s="12" t="str">
        <f>""</f>
        <v/>
      </c>
      <c r="M422" s="34" t="s">
        <v>430</v>
      </c>
    </row>
    <row r="423" spans="1:21" x14ac:dyDescent="0.3">
      <c r="A423" s="189"/>
      <c r="B423" s="96" t="s">
        <v>431</v>
      </c>
      <c r="C423" s="97"/>
      <c r="D423" s="190"/>
      <c r="E423" s="67"/>
      <c r="F423" s="16" t="s">
        <v>31</v>
      </c>
      <c r="G423" s="20"/>
      <c r="H423" s="20"/>
      <c r="I423" s="20"/>
      <c r="K423" s="22" t="str">
        <f t="shared" si="8"/>
        <v/>
      </c>
      <c r="L423" s="12" t="str">
        <f>""</f>
        <v/>
      </c>
    </row>
    <row r="424" spans="1:21" x14ac:dyDescent="0.3">
      <c r="A424" s="191"/>
      <c r="B424" s="192" t="s">
        <v>918</v>
      </c>
      <c r="C424" s="193"/>
      <c r="D424" s="194"/>
      <c r="E424" s="67"/>
      <c r="F424" s="16" t="s">
        <v>15</v>
      </c>
      <c r="G424" s="20"/>
      <c r="H424" s="20"/>
      <c r="I424" s="20"/>
      <c r="K424" s="22" t="str">
        <f t="shared" si="8"/>
        <v/>
      </c>
      <c r="L424" s="12" t="str">
        <f>""</f>
        <v/>
      </c>
    </row>
    <row r="425" spans="1:21" x14ac:dyDescent="0.3">
      <c r="E425" s="67"/>
      <c r="K425" s="22" t="str">
        <f t="shared" si="8"/>
        <v/>
      </c>
      <c r="L425" s="12" t="str">
        <f>""</f>
        <v/>
      </c>
    </row>
    <row r="426" spans="1:21" x14ac:dyDescent="0.3">
      <c r="E426" s="67"/>
      <c r="K426" s="22" t="str">
        <f t="shared" si="8"/>
        <v/>
      </c>
    </row>
    <row r="427" spans="1:21" x14ac:dyDescent="0.3">
      <c r="A427" s="185">
        <v>2010</v>
      </c>
      <c r="B427" s="186" t="s">
        <v>344</v>
      </c>
      <c r="C427" s="187" t="s">
        <v>132</v>
      </c>
      <c r="D427" s="188" t="s">
        <v>17</v>
      </c>
      <c r="E427" s="67"/>
      <c r="G427" s="14" t="s">
        <v>17</v>
      </c>
      <c r="H427" s="31" t="s">
        <v>344</v>
      </c>
      <c r="I427" s="14" t="s">
        <v>43</v>
      </c>
      <c r="J427" s="12">
        <v>299</v>
      </c>
      <c r="K427" s="22" t="str">
        <f t="shared" si="8"/>
        <v>[{order:"299",result:"Fiorentina 3-2 Bayern",playerday:"Arjen Robben",year:"2010", category:"Champions",prow:["CC","CC","CC"], pcolumn: ["Bayern","Fiorentina","NED"],ylink:"https://youtu.be/c-JHEUllsx8?si=IfRZjPWZvdJx7IAR&amp;t=122"}],</v>
      </c>
      <c r="L427" s="12" t="str">
        <f>""</f>
        <v/>
      </c>
      <c r="M427" s="40"/>
    </row>
    <row r="428" spans="1:21" x14ac:dyDescent="0.3">
      <c r="A428" s="189"/>
      <c r="B428" s="96" t="str">
        <f>_xlfn.CONCAT(B427," ",C427," ",D427)</f>
        <v>Fiorentina 3-2 Bayern</v>
      </c>
      <c r="C428" s="97"/>
      <c r="D428" s="190"/>
      <c r="E428" s="67"/>
      <c r="F428" s="16" t="s">
        <v>33</v>
      </c>
      <c r="G428" s="20"/>
      <c r="H428" s="20"/>
      <c r="I428" s="20"/>
      <c r="K428" s="22" t="str">
        <f t="shared" si="8"/>
        <v/>
      </c>
      <c r="L428" s="12" t="str">
        <f>""</f>
        <v/>
      </c>
      <c r="M428" s="34"/>
    </row>
    <row r="429" spans="1:21" x14ac:dyDescent="0.3">
      <c r="A429" s="189"/>
      <c r="B429" s="96" t="s">
        <v>601</v>
      </c>
      <c r="C429" s="97"/>
      <c r="D429" s="190"/>
      <c r="E429" s="67"/>
      <c r="F429" s="16" t="s">
        <v>33</v>
      </c>
      <c r="G429" s="20"/>
      <c r="H429" s="20"/>
      <c r="I429" s="20"/>
      <c r="K429" s="22" t="str">
        <f t="shared" si="8"/>
        <v/>
      </c>
      <c r="L429" s="12" t="str">
        <f>""</f>
        <v/>
      </c>
    </row>
    <row r="430" spans="1:21" x14ac:dyDescent="0.3">
      <c r="A430" s="191"/>
      <c r="B430" s="192" t="s">
        <v>941</v>
      </c>
      <c r="C430" s="193"/>
      <c r="D430" s="194"/>
      <c r="E430" s="67"/>
      <c r="F430" s="16" t="s">
        <v>33</v>
      </c>
      <c r="G430" s="20"/>
      <c r="H430" s="20"/>
      <c r="I430" s="20"/>
      <c r="K430" s="22" t="str">
        <f t="shared" si="8"/>
        <v/>
      </c>
      <c r="L430" s="12" t="str">
        <f>""</f>
        <v/>
      </c>
    </row>
    <row r="431" spans="1:21" x14ac:dyDescent="0.3">
      <c r="E431" s="67"/>
      <c r="K431" s="22" t="str">
        <f t="shared" si="8"/>
        <v/>
      </c>
      <c r="L431" s="12" t="str">
        <f>""</f>
        <v/>
      </c>
    </row>
    <row r="432" spans="1:21" x14ac:dyDescent="0.3">
      <c r="E432" s="67"/>
      <c r="K432" s="22" t="str">
        <f t="shared" si="8"/>
        <v/>
      </c>
    </row>
    <row r="433" spans="1:13" x14ac:dyDescent="0.3">
      <c r="A433" s="185">
        <v>2010</v>
      </c>
      <c r="B433" s="186" t="s">
        <v>44</v>
      </c>
      <c r="C433" s="187" t="s">
        <v>141</v>
      </c>
      <c r="D433" s="188" t="s">
        <v>17</v>
      </c>
      <c r="E433" s="67"/>
      <c r="G433" s="14" t="s">
        <v>44</v>
      </c>
      <c r="H433" s="31" t="s">
        <v>17</v>
      </c>
      <c r="I433" s="14" t="s">
        <v>42</v>
      </c>
      <c r="J433" s="12">
        <v>84</v>
      </c>
      <c r="K433" s="22" t="str">
        <f t="shared" ref="K433:K496" si="10">IF(A433&gt;0,"[{"&amp;"order:"&amp;CHAR(34)&amp;J433&amp;CHAR(34)&amp;",result:"&amp;CHAR(34)&amp;B434&amp;CHAR(34)&amp;",playerday:"&amp;CHAR(34)&amp;B436&amp;CHAR(34)&amp;",year:"&amp;CHAR(34)&amp;A433&amp;CHAR(34)&amp;", category:" &amp; CHAR(34) &amp;$A$1&amp;CHAR(34)&amp;",prow:["&amp;CHAR(34)&amp;F434&amp;CHAR(34)&amp;","&amp;CHAR(34)&amp;F435&amp;CHAR(34)&amp;","&amp;CHAR(34)&amp;F436&amp;CHAR(34)&amp;"], pcolumn: ["&amp;CHAR(34)&amp;G433&amp;CHAR(34)&amp;","&amp;CHAR(34)&amp;H433&amp;CHAR(34)&amp;","&amp;CHAR(34)&amp;I433&amp;CHAR(34)&amp;"]"&amp;",ylink:"&amp;CHAR(34)&amp;B435&amp;CHAR(34)&amp;"}"&amp;"],","")</f>
        <v>[{order:"84",result:"Inter 2-0 Bayern",playerday:"Diego Milito",year:"2010", category:"Champions",prow:["ChampionsWin","SerieAWin","Played WC 2010"], pcolumn: ["Inter","Bayern","ARG"],ylink:"https://www.youtube.com/watch?v=1ahQNqglBJI"}],</v>
      </c>
      <c r="L433" s="12" t="str">
        <f>""</f>
        <v/>
      </c>
      <c r="M433" s="40" t="str">
        <f>""</f>
        <v/>
      </c>
    </row>
    <row r="434" spans="1:13" x14ac:dyDescent="0.3">
      <c r="A434" s="189"/>
      <c r="B434" s="96" t="str">
        <f>_xlfn.CONCAT(B433," ",C433," ",D433)</f>
        <v>Inter 2-0 Bayern</v>
      </c>
      <c r="C434" s="97"/>
      <c r="D434" s="190"/>
      <c r="E434" s="67"/>
      <c r="F434" s="16" t="s">
        <v>34</v>
      </c>
      <c r="G434" s="20"/>
      <c r="H434" s="20"/>
      <c r="I434" s="20"/>
      <c r="K434" s="22" t="str">
        <f t="shared" si="10"/>
        <v/>
      </c>
      <c r="L434" s="12" t="str">
        <f>""</f>
        <v/>
      </c>
      <c r="M434" s="34" t="str">
        <f>""</f>
        <v/>
      </c>
    </row>
    <row r="435" spans="1:13" x14ac:dyDescent="0.3">
      <c r="A435" s="189"/>
      <c r="B435" s="96" t="s">
        <v>202</v>
      </c>
      <c r="C435" s="97"/>
      <c r="D435" s="190"/>
      <c r="E435" s="67"/>
      <c r="F435" s="16" t="s">
        <v>56</v>
      </c>
      <c r="G435" s="20"/>
      <c r="H435" s="20"/>
      <c r="I435" s="20"/>
      <c r="K435" s="22" t="str">
        <f t="shared" si="10"/>
        <v/>
      </c>
      <c r="L435" s="12" t="str">
        <f>""</f>
        <v/>
      </c>
    </row>
    <row r="436" spans="1:13" x14ac:dyDescent="0.3">
      <c r="A436" s="191"/>
      <c r="B436" s="192" t="s">
        <v>917</v>
      </c>
      <c r="C436" s="193"/>
      <c r="D436" s="194"/>
      <c r="E436" s="67"/>
      <c r="F436" s="16" t="s">
        <v>15</v>
      </c>
      <c r="G436" s="20"/>
      <c r="H436" s="20"/>
      <c r="I436" s="20"/>
      <c r="K436" s="22" t="str">
        <f t="shared" si="10"/>
        <v/>
      </c>
      <c r="L436" s="12" t="str">
        <f>""</f>
        <v/>
      </c>
    </row>
    <row r="437" spans="1:13" x14ac:dyDescent="0.3">
      <c r="E437" s="67"/>
      <c r="K437" s="22" t="str">
        <f t="shared" si="10"/>
        <v/>
      </c>
      <c r="L437" s="12" t="str">
        <f>""</f>
        <v/>
      </c>
    </row>
    <row r="438" spans="1:13" x14ac:dyDescent="0.3">
      <c r="E438" s="67"/>
      <c r="K438" s="22" t="str">
        <f t="shared" si="10"/>
        <v/>
      </c>
    </row>
    <row r="439" spans="1:13" x14ac:dyDescent="0.3">
      <c r="A439" s="185">
        <v>2010</v>
      </c>
      <c r="B439" s="186" t="s">
        <v>44</v>
      </c>
      <c r="C439" s="187" t="s">
        <v>115</v>
      </c>
      <c r="D439" s="188" t="s">
        <v>23</v>
      </c>
      <c r="E439" s="67"/>
      <c r="G439" s="14" t="s">
        <v>44</v>
      </c>
      <c r="H439" s="31" t="s">
        <v>23</v>
      </c>
      <c r="I439" s="14" t="s">
        <v>34</v>
      </c>
      <c r="J439" s="12">
        <v>58</v>
      </c>
      <c r="K439" s="22" t="str">
        <f t="shared" si="10"/>
        <v>[{order:"58",result:"Inter 4-3 Tottenham",playerday:"Gareth Bale",year:"2010", category:"Champions",prow:["DF","CC","Real Madrid"], pcolumn: ["Inter","Tottenham","ChampionsWin"],ylink:"https://www.youtube.com/watch?v=dI2GwCf2ABk"}],</v>
      </c>
      <c r="L439" s="12" t="str">
        <f>""</f>
        <v/>
      </c>
      <c r="M439" s="40"/>
    </row>
    <row r="440" spans="1:13" x14ac:dyDescent="0.3">
      <c r="A440" s="189"/>
      <c r="B440" s="96" t="str">
        <f>_xlfn.CONCAT(B439," ",C439," ",D439)</f>
        <v>Inter 4-3 Tottenham</v>
      </c>
      <c r="C440" s="97"/>
      <c r="D440" s="190"/>
      <c r="E440" s="67"/>
      <c r="F440" s="16" t="s">
        <v>52</v>
      </c>
      <c r="G440" s="20"/>
      <c r="H440" s="20"/>
      <c r="I440" s="20"/>
      <c r="K440" s="22" t="str">
        <f t="shared" si="10"/>
        <v/>
      </c>
      <c r="L440" s="12" t="str">
        <f>""</f>
        <v/>
      </c>
      <c r="M440" s="34"/>
    </row>
    <row r="441" spans="1:13" x14ac:dyDescent="0.3">
      <c r="A441" s="189"/>
      <c r="B441" s="96" t="s">
        <v>261</v>
      </c>
      <c r="C441" s="97"/>
      <c r="D441" s="190"/>
      <c r="E441" s="67"/>
      <c r="F441" s="16" t="s">
        <v>33</v>
      </c>
      <c r="G441" s="20"/>
      <c r="H441" s="20"/>
      <c r="I441" s="20"/>
      <c r="K441" s="22" t="str">
        <f t="shared" si="10"/>
        <v/>
      </c>
      <c r="L441" s="12" t="str">
        <f>""</f>
        <v/>
      </c>
    </row>
    <row r="442" spans="1:13" x14ac:dyDescent="0.3">
      <c r="A442" s="191"/>
      <c r="B442" s="192" t="s">
        <v>939</v>
      </c>
      <c r="C442" s="193"/>
      <c r="D442" s="194"/>
      <c r="E442" s="67"/>
      <c r="F442" s="16" t="s">
        <v>3</v>
      </c>
      <c r="G442" s="20"/>
      <c r="H442" s="20"/>
      <c r="I442" s="20"/>
      <c r="K442" s="22" t="str">
        <f t="shared" si="10"/>
        <v/>
      </c>
      <c r="L442" s="12" t="str">
        <f>""</f>
        <v/>
      </c>
    </row>
    <row r="443" spans="1:13" x14ac:dyDescent="0.3">
      <c r="E443" s="67"/>
      <c r="K443" s="22" t="str">
        <f t="shared" si="10"/>
        <v/>
      </c>
      <c r="L443" s="12" t="str">
        <f>""</f>
        <v/>
      </c>
    </row>
    <row r="444" spans="1:13" x14ac:dyDescent="0.3">
      <c r="E444" s="67"/>
      <c r="K444" s="22" t="str">
        <f t="shared" si="10"/>
        <v/>
      </c>
    </row>
    <row r="445" spans="1:13" x14ac:dyDescent="0.3">
      <c r="A445" s="185">
        <v>2010</v>
      </c>
      <c r="B445" s="186" t="s">
        <v>150</v>
      </c>
      <c r="C445" s="187" t="s">
        <v>85</v>
      </c>
      <c r="D445" s="188" t="s">
        <v>339</v>
      </c>
      <c r="E445" s="67"/>
      <c r="G445" s="14" t="s">
        <v>3</v>
      </c>
      <c r="H445" s="31" t="s">
        <v>339</v>
      </c>
      <c r="I445" s="14" t="s">
        <v>42</v>
      </c>
      <c r="J445" s="12">
        <v>78</v>
      </c>
      <c r="K445" s="22" t="str">
        <f t="shared" si="10"/>
        <v>[{order:"78",result:"R. Madrid 1-1 Lyon",playerday:"Gonzalo Higuaín",year:"2010", category:"Champions",prow:["DL","CC","Played WC 2010"], pcolumn: ["Real Madrid","Lyon","ARG"],ylink:"https://www.youtube.com/watch?v=XW2gWizQli8"}],</v>
      </c>
      <c r="L445" s="12" t="str">
        <f>""</f>
        <v/>
      </c>
      <c r="M445" s="40"/>
    </row>
    <row r="446" spans="1:13" x14ac:dyDescent="0.3">
      <c r="A446" s="189"/>
      <c r="B446" s="96" t="str">
        <f>_xlfn.CONCAT(B445," ",C445," ",D445)</f>
        <v>R. Madrid 1-1 Lyon</v>
      </c>
      <c r="C446" s="97"/>
      <c r="D446" s="190"/>
      <c r="E446" s="67"/>
      <c r="F446" s="16" t="s">
        <v>47</v>
      </c>
      <c r="G446" s="20"/>
      <c r="H446" s="20"/>
      <c r="I446" s="20"/>
      <c r="K446" s="22" t="str">
        <f t="shared" si="10"/>
        <v/>
      </c>
      <c r="L446" s="12" t="str">
        <f>""</f>
        <v/>
      </c>
      <c r="M446" s="34"/>
    </row>
    <row r="447" spans="1:13" x14ac:dyDescent="0.3">
      <c r="A447" s="189"/>
      <c r="B447" s="96" t="s">
        <v>338</v>
      </c>
      <c r="C447" s="97"/>
      <c r="D447" s="190"/>
      <c r="E447" s="67"/>
      <c r="F447" s="16" t="s">
        <v>33</v>
      </c>
      <c r="G447" s="20"/>
      <c r="H447" s="20"/>
      <c r="I447" s="20"/>
      <c r="K447" s="22" t="str">
        <f t="shared" si="10"/>
        <v/>
      </c>
      <c r="L447" s="12" t="str">
        <f>""</f>
        <v/>
      </c>
    </row>
    <row r="448" spans="1:13" x14ac:dyDescent="0.3">
      <c r="A448" s="191"/>
      <c r="B448" s="192" t="s">
        <v>940</v>
      </c>
      <c r="C448" s="193"/>
      <c r="D448" s="194"/>
      <c r="E448" s="67"/>
      <c r="F448" s="16" t="s">
        <v>15</v>
      </c>
      <c r="G448" s="20"/>
      <c r="H448" s="20"/>
      <c r="I448" s="20"/>
      <c r="K448" s="22" t="str">
        <f t="shared" si="10"/>
        <v/>
      </c>
      <c r="L448" s="12" t="str">
        <f>""</f>
        <v/>
      </c>
    </row>
    <row r="449" spans="1:21" x14ac:dyDescent="0.3">
      <c r="E449" s="67"/>
      <c r="K449" s="22" t="str">
        <f t="shared" si="10"/>
        <v/>
      </c>
      <c r="L449" s="12" t="str">
        <f>""</f>
        <v/>
      </c>
    </row>
    <row r="450" spans="1:21" x14ac:dyDescent="0.3">
      <c r="E450" s="67"/>
      <c r="K450" s="22" t="str">
        <f t="shared" si="10"/>
        <v/>
      </c>
    </row>
    <row r="451" spans="1:21" x14ac:dyDescent="0.3">
      <c r="A451" s="185">
        <v>2010</v>
      </c>
      <c r="B451" s="186" t="s">
        <v>7</v>
      </c>
      <c r="C451" s="187" t="s">
        <v>83</v>
      </c>
      <c r="D451" s="188" t="s">
        <v>44</v>
      </c>
      <c r="E451" s="67"/>
      <c r="G451" s="14" t="s">
        <v>7</v>
      </c>
      <c r="H451" s="31" t="s">
        <v>44</v>
      </c>
      <c r="I451" s="14" t="s">
        <v>412</v>
      </c>
      <c r="J451" s="12">
        <v>342</v>
      </c>
      <c r="K451" s="22" t="str">
        <f t="shared" si="10"/>
        <v>[{order:"342",result:"Barcelona 1-0 Inter",playerday:"Samuel Eto'o",year:"2010", category:"Champions",prow:["Played WC 2010","DF","DL"], pcolumn: ["Barcelona","Inter","CMR"],ylink:"https://www.youtube.com/watch?v=b4zgWOAnmag&amp;t=35s"}],</v>
      </c>
      <c r="L451" s="12" t="str">
        <f>""</f>
        <v/>
      </c>
      <c r="M451" s="40"/>
    </row>
    <row r="452" spans="1:21" x14ac:dyDescent="0.3">
      <c r="A452" s="189"/>
      <c r="B452" s="96" t="str">
        <f>_xlfn.CONCAT(B451," ",C451," ",D451)</f>
        <v>Barcelona 1-0 Inter</v>
      </c>
      <c r="C452" s="97"/>
      <c r="D452" s="190"/>
      <c r="E452" s="67"/>
      <c r="F452" s="16" t="s">
        <v>15</v>
      </c>
      <c r="G452" s="20"/>
      <c r="H452" s="20"/>
      <c r="I452" s="20"/>
      <c r="K452" s="22" t="str">
        <f t="shared" si="10"/>
        <v/>
      </c>
      <c r="L452" s="12" t="str">
        <f>""</f>
        <v/>
      </c>
      <c r="M452" s="34"/>
    </row>
    <row r="453" spans="1:21" x14ac:dyDescent="0.3">
      <c r="A453" s="189"/>
      <c r="B453" s="96" t="s">
        <v>524</v>
      </c>
      <c r="C453" s="97"/>
      <c r="D453" s="190"/>
      <c r="E453" s="67"/>
      <c r="F453" s="16" t="s">
        <v>52</v>
      </c>
      <c r="G453" s="20"/>
      <c r="H453" s="20"/>
      <c r="I453" s="20"/>
      <c r="K453" s="22" t="str">
        <f t="shared" si="10"/>
        <v/>
      </c>
      <c r="L453" s="12" t="str">
        <f>""</f>
        <v/>
      </c>
    </row>
    <row r="454" spans="1:21" x14ac:dyDescent="0.3">
      <c r="A454" s="191"/>
      <c r="B454" s="192" t="s">
        <v>924</v>
      </c>
      <c r="C454" s="193"/>
      <c r="D454" s="194"/>
      <c r="E454" s="67"/>
      <c r="F454" s="16" t="s">
        <v>47</v>
      </c>
      <c r="G454" s="20"/>
      <c r="H454" s="20"/>
      <c r="I454" s="20"/>
      <c r="K454" s="22" t="str">
        <f t="shared" si="10"/>
        <v/>
      </c>
      <c r="L454" s="12" t="str">
        <f>""</f>
        <v/>
      </c>
    </row>
    <row r="455" spans="1:21" ht="15" customHeight="1" x14ac:dyDescent="0.3">
      <c r="E455" s="67"/>
      <c r="K455" s="22" t="str">
        <f t="shared" si="10"/>
        <v/>
      </c>
      <c r="L455" s="12" t="str">
        <f>""</f>
        <v/>
      </c>
    </row>
    <row r="456" spans="1:21" ht="15" customHeight="1" x14ac:dyDescent="0.3">
      <c r="E456" s="67"/>
      <c r="K456" s="22" t="str">
        <f t="shared" si="10"/>
        <v/>
      </c>
    </row>
    <row r="457" spans="1:21" x14ac:dyDescent="0.3">
      <c r="A457" s="185">
        <v>2010</v>
      </c>
      <c r="B457" s="186" t="s">
        <v>21</v>
      </c>
      <c r="C457" s="187" t="s">
        <v>132</v>
      </c>
      <c r="D457" s="188" t="s">
        <v>17</v>
      </c>
      <c r="E457" s="67"/>
      <c r="G457" s="14" t="s">
        <v>21</v>
      </c>
      <c r="H457" s="31" t="s">
        <v>17</v>
      </c>
      <c r="I457" s="14" t="s">
        <v>43</v>
      </c>
      <c r="J457" s="12">
        <v>167</v>
      </c>
      <c r="K457" s="22" t="str">
        <f t="shared" si="10"/>
        <v>[{order:"167",result:"Man Utd 3-2 Bayern",playerday:"Arjen Robben",year:"2010", category:"Champions",prow:["Played WC 2010","Chelsea","Real Madrid"], pcolumn: ["Man Utd","Bayern","NED"],ylink:"https://www.youtube.com/watch?v=QLMuCeM-t3M"}],</v>
      </c>
      <c r="L457" s="12" t="str">
        <f>""</f>
        <v/>
      </c>
      <c r="M457" s="40" t="str">
        <f>""</f>
        <v/>
      </c>
      <c r="O457" s="12"/>
      <c r="R457" s="12"/>
      <c r="S457" s="12"/>
      <c r="T457" s="12"/>
      <c r="U457" s="12"/>
    </row>
    <row r="458" spans="1:21" x14ac:dyDescent="0.3">
      <c r="A458" s="189"/>
      <c r="B458" s="96" t="str">
        <f>_xlfn.CONCAT(B457," ",C457," ",D457)</f>
        <v>Man Utd 3-2 Bayern</v>
      </c>
      <c r="C458" s="97"/>
      <c r="D458" s="190"/>
      <c r="E458" s="67"/>
      <c r="F458" s="16" t="s">
        <v>15</v>
      </c>
      <c r="G458" s="20"/>
      <c r="H458" s="20"/>
      <c r="I458" s="20"/>
      <c r="K458" s="22" t="str">
        <f t="shared" si="10"/>
        <v/>
      </c>
      <c r="L458" s="12" t="str">
        <f>""</f>
        <v/>
      </c>
      <c r="M458" s="34" t="s">
        <v>466</v>
      </c>
      <c r="O458" s="12"/>
      <c r="R458" s="12"/>
      <c r="S458" s="12"/>
      <c r="T458" s="12"/>
      <c r="U458" s="12"/>
    </row>
    <row r="459" spans="1:21" x14ac:dyDescent="0.3">
      <c r="A459" s="189"/>
      <c r="B459" s="96" t="s">
        <v>467</v>
      </c>
      <c r="C459" s="97"/>
      <c r="D459" s="190"/>
      <c r="E459" s="67"/>
      <c r="F459" s="16" t="s">
        <v>5</v>
      </c>
      <c r="G459" s="20"/>
      <c r="H459" s="20"/>
      <c r="I459" s="20"/>
      <c r="K459" s="22" t="str">
        <f t="shared" si="10"/>
        <v/>
      </c>
      <c r="L459" s="12" t="str">
        <f>""</f>
        <v/>
      </c>
      <c r="O459" s="12"/>
      <c r="R459" s="12"/>
      <c r="S459" s="12"/>
      <c r="T459" s="12"/>
      <c r="U459" s="12"/>
    </row>
    <row r="460" spans="1:21" x14ac:dyDescent="0.3">
      <c r="A460" s="191"/>
      <c r="B460" s="192" t="s">
        <v>941</v>
      </c>
      <c r="C460" s="193"/>
      <c r="D460" s="194"/>
      <c r="E460" s="67"/>
      <c r="F460" s="16" t="s">
        <v>3</v>
      </c>
      <c r="G460" s="20"/>
      <c r="H460" s="20"/>
      <c r="I460" s="20"/>
      <c r="K460" s="22" t="str">
        <f t="shared" si="10"/>
        <v/>
      </c>
      <c r="L460" s="12" t="str">
        <f>""</f>
        <v/>
      </c>
      <c r="O460" s="12"/>
      <c r="R460" s="12"/>
      <c r="S460" s="12"/>
      <c r="T460" s="12"/>
      <c r="U460" s="12"/>
    </row>
    <row r="461" spans="1:21" x14ac:dyDescent="0.3">
      <c r="E461" s="67"/>
      <c r="K461" s="22" t="str">
        <f t="shared" si="10"/>
        <v/>
      </c>
      <c r="L461" s="12" t="str">
        <f>""</f>
        <v/>
      </c>
      <c r="O461" s="12"/>
      <c r="R461" s="12"/>
      <c r="S461" s="12"/>
      <c r="T461" s="12"/>
      <c r="U461" s="12"/>
    </row>
    <row r="462" spans="1:21" x14ac:dyDescent="0.3">
      <c r="E462" s="67"/>
      <c r="K462" s="22" t="str">
        <f t="shared" si="10"/>
        <v/>
      </c>
      <c r="L462" s="12" t="str">
        <f>""</f>
        <v/>
      </c>
      <c r="M462" s="32" t="str">
        <f>""</f>
        <v/>
      </c>
      <c r="O462" s="12"/>
      <c r="R462" s="12"/>
      <c r="S462" s="12"/>
      <c r="T462" s="12"/>
      <c r="U462" s="12"/>
    </row>
    <row r="463" spans="1:21" x14ac:dyDescent="0.3">
      <c r="E463" s="67"/>
      <c r="K463" s="22" t="str">
        <f t="shared" si="10"/>
        <v/>
      </c>
      <c r="O463" s="12"/>
      <c r="R463" s="12"/>
      <c r="S463" s="12"/>
      <c r="T463" s="12"/>
      <c r="U463" s="12"/>
    </row>
    <row r="464" spans="1:21" x14ac:dyDescent="0.3">
      <c r="E464" s="67"/>
      <c r="K464" s="22" t="str">
        <f t="shared" si="10"/>
        <v/>
      </c>
      <c r="O464" s="12"/>
      <c r="R464" s="12"/>
      <c r="S464" s="12"/>
      <c r="T464" s="12"/>
      <c r="U464" s="12"/>
    </row>
    <row r="465" spans="1:21" x14ac:dyDescent="0.3">
      <c r="E465" s="67"/>
      <c r="K465" s="22" t="str">
        <f t="shared" si="10"/>
        <v/>
      </c>
      <c r="O465" s="12"/>
      <c r="R465" s="12"/>
      <c r="S465" s="12"/>
      <c r="T465" s="12"/>
      <c r="U465" s="12"/>
    </row>
    <row r="466" spans="1:21" x14ac:dyDescent="0.3">
      <c r="E466" s="67"/>
      <c r="K466" s="22" t="str">
        <f t="shared" si="10"/>
        <v/>
      </c>
      <c r="O466" s="12"/>
      <c r="R466" s="12"/>
      <c r="S466" s="12"/>
      <c r="T466" s="12"/>
      <c r="U466" s="12"/>
    </row>
    <row r="467" spans="1:21" x14ac:dyDescent="0.3">
      <c r="E467" s="67"/>
      <c r="K467" s="22" t="str">
        <f t="shared" si="10"/>
        <v/>
      </c>
      <c r="O467" s="12"/>
      <c r="R467" s="12"/>
      <c r="S467" s="12"/>
      <c r="T467" s="12"/>
      <c r="U467" s="12"/>
    </row>
    <row r="468" spans="1:21" s="390" customFormat="1" x14ac:dyDescent="0.3">
      <c r="A468" s="387"/>
      <c r="B468" s="388"/>
      <c r="C468" s="389"/>
      <c r="D468" s="388"/>
      <c r="E468" s="67"/>
      <c r="G468" s="391"/>
      <c r="H468" s="391"/>
      <c r="I468" s="391"/>
      <c r="J468" s="12"/>
      <c r="K468" s="22" t="str">
        <f t="shared" si="10"/>
        <v/>
      </c>
      <c r="M468" s="388"/>
    </row>
    <row r="469" spans="1:21" x14ac:dyDescent="0.3">
      <c r="A469" s="563">
        <v>2011</v>
      </c>
      <c r="B469" s="564" t="s">
        <v>44</v>
      </c>
      <c r="C469" s="565" t="s">
        <v>84</v>
      </c>
      <c r="D469" s="566" t="s">
        <v>67</v>
      </c>
      <c r="E469" s="67"/>
      <c r="G469" s="14" t="s">
        <v>44</v>
      </c>
      <c r="H469" s="31" t="s">
        <v>67</v>
      </c>
      <c r="I469" s="14" t="s">
        <v>105</v>
      </c>
      <c r="J469" s="12">
        <v>46</v>
      </c>
      <c r="K469" s="22" t="str">
        <f t="shared" si="10"/>
        <v>[{order:"46",result:"Inter 2-5 Schalke",playerday:"Dejan Stanković",year:"2011", category:"Champions",prow:["CC","DL","Real Madrid"], pcolumn: ["Inter","Schalke","SRB"],ylink:"https://www.youtube.com/watch?v=Ajn5lzhZk6k"}],</v>
      </c>
      <c r="L469" s="12" t="str">
        <f>""</f>
        <v/>
      </c>
      <c r="M469" s="34"/>
    </row>
    <row r="470" spans="1:21" x14ac:dyDescent="0.3">
      <c r="A470" s="567"/>
      <c r="B470" s="568" t="str">
        <f>_xlfn.CONCAT(B469," ",C469," ",D469)</f>
        <v>Inter 2-5 Schalke</v>
      </c>
      <c r="C470" s="569"/>
      <c r="D470" s="570"/>
      <c r="E470" s="67"/>
      <c r="F470" s="16" t="s">
        <v>33</v>
      </c>
      <c r="G470" s="575"/>
      <c r="H470" s="575"/>
      <c r="I470" s="575"/>
      <c r="K470" s="22" t="str">
        <f t="shared" si="10"/>
        <v/>
      </c>
      <c r="L470" s="12" t="str">
        <f>""</f>
        <v/>
      </c>
    </row>
    <row r="471" spans="1:21" x14ac:dyDescent="0.3">
      <c r="A471" s="567"/>
      <c r="B471" s="568" t="s">
        <v>201</v>
      </c>
      <c r="C471" s="569"/>
      <c r="D471" s="570"/>
      <c r="E471" s="67"/>
      <c r="F471" s="16" t="s">
        <v>47</v>
      </c>
      <c r="G471" s="575"/>
      <c r="H471" s="575"/>
      <c r="I471" s="575"/>
      <c r="K471" s="22" t="str">
        <f t="shared" si="10"/>
        <v/>
      </c>
      <c r="L471" s="12" t="str">
        <f>""</f>
        <v/>
      </c>
    </row>
    <row r="472" spans="1:21" x14ac:dyDescent="0.3">
      <c r="A472" s="571"/>
      <c r="B472" s="572" t="s">
        <v>1131</v>
      </c>
      <c r="C472" s="573"/>
      <c r="D472" s="574"/>
      <c r="E472" s="67"/>
      <c r="F472" s="16" t="s">
        <v>3</v>
      </c>
      <c r="G472" s="575"/>
      <c r="H472" s="575"/>
      <c r="I472" s="575"/>
      <c r="K472" s="22" t="str">
        <f t="shared" si="10"/>
        <v/>
      </c>
      <c r="L472" s="12" t="str">
        <f>""</f>
        <v/>
      </c>
    </row>
    <row r="473" spans="1:21" x14ac:dyDescent="0.3">
      <c r="E473" s="67"/>
      <c r="F473" s="13"/>
      <c r="G473" s="98"/>
      <c r="H473" s="98"/>
      <c r="I473" s="98"/>
      <c r="K473" s="22" t="str">
        <f t="shared" si="10"/>
        <v/>
      </c>
      <c r="L473" s="12" t="str">
        <f>""</f>
        <v/>
      </c>
    </row>
    <row r="474" spans="1:21" x14ac:dyDescent="0.3">
      <c r="E474" s="67"/>
      <c r="F474" s="13"/>
      <c r="G474" s="98"/>
      <c r="H474" s="98"/>
      <c r="I474" s="98"/>
      <c r="K474" s="22" t="str">
        <f t="shared" si="10"/>
        <v/>
      </c>
    </row>
    <row r="475" spans="1:21" x14ac:dyDescent="0.3">
      <c r="A475" s="563">
        <v>2011</v>
      </c>
      <c r="B475" s="564" t="s">
        <v>7</v>
      </c>
      <c r="C475" s="565" t="s">
        <v>120</v>
      </c>
      <c r="D475" s="566" t="s">
        <v>11</v>
      </c>
      <c r="E475" s="67"/>
      <c r="G475" s="14" t="s">
        <v>7</v>
      </c>
      <c r="H475" s="31" t="s">
        <v>35</v>
      </c>
      <c r="I475" s="14" t="s">
        <v>56</v>
      </c>
      <c r="J475" s="12">
        <v>169</v>
      </c>
      <c r="K475" s="22" t="str">
        <f t="shared" si="10"/>
        <v>[{order:"169",result:"Barcelona 2-2 Milan",playerday:"Alexandre Pato",year:"2011", category:"Champions",prow:["Milan","DL","DF"], pcolumn: ["Barcelona","BRA","SerieAWin"],ylink:"https://www.youtube.com/watch?v=artTKcYwRpg"}],</v>
      </c>
      <c r="L475" s="12" t="str">
        <f>""</f>
        <v/>
      </c>
    </row>
    <row r="476" spans="1:21" x14ac:dyDescent="0.3">
      <c r="A476" s="567"/>
      <c r="B476" s="568" t="str">
        <f>_xlfn.CONCAT(B475," ",C475," ",D475)</f>
        <v>Barcelona 2-2 Milan</v>
      </c>
      <c r="C476" s="569"/>
      <c r="D476" s="570"/>
      <c r="E476" s="67"/>
      <c r="F476" s="16" t="s">
        <v>11</v>
      </c>
      <c r="G476" s="575"/>
      <c r="H476" s="575"/>
      <c r="I476" s="575"/>
      <c r="K476" s="22" t="str">
        <f t="shared" si="10"/>
        <v/>
      </c>
      <c r="L476" s="12" t="str">
        <f>""</f>
        <v/>
      </c>
    </row>
    <row r="477" spans="1:21" x14ac:dyDescent="0.3">
      <c r="A477" s="567"/>
      <c r="B477" s="568" t="s">
        <v>433</v>
      </c>
      <c r="C477" s="569"/>
      <c r="D477" s="570"/>
      <c r="E477" s="67"/>
      <c r="F477" s="16" t="s">
        <v>47</v>
      </c>
      <c r="G477" s="575"/>
      <c r="H477" s="575"/>
      <c r="I477" s="575"/>
      <c r="K477" s="22" t="str">
        <f t="shared" si="10"/>
        <v/>
      </c>
      <c r="L477" s="12" t="str">
        <f>""</f>
        <v/>
      </c>
    </row>
    <row r="478" spans="1:21" x14ac:dyDescent="0.3">
      <c r="A478" s="571"/>
      <c r="B478" s="572" t="s">
        <v>1130</v>
      </c>
      <c r="C478" s="573"/>
      <c r="D478" s="574"/>
      <c r="E478" s="67"/>
      <c r="F478" s="16" t="s">
        <v>52</v>
      </c>
      <c r="G478" s="575"/>
      <c r="H478" s="575"/>
      <c r="I478" s="575"/>
      <c r="K478" s="22" t="str">
        <f t="shared" si="10"/>
        <v/>
      </c>
      <c r="L478" s="12" t="str">
        <f>""</f>
        <v/>
      </c>
      <c r="M478" s="40"/>
    </row>
    <row r="479" spans="1:21" x14ac:dyDescent="0.3">
      <c r="E479" s="67"/>
      <c r="F479" s="13"/>
      <c r="G479" s="98"/>
      <c r="H479" s="98"/>
      <c r="I479" s="98"/>
      <c r="K479" s="22" t="str">
        <f t="shared" si="10"/>
        <v/>
      </c>
      <c r="M479" s="40"/>
    </row>
    <row r="480" spans="1:21" x14ac:dyDescent="0.3">
      <c r="E480" s="67"/>
      <c r="F480" s="13"/>
      <c r="G480" s="98"/>
      <c r="H480" s="98"/>
      <c r="I480" s="98"/>
      <c r="K480" s="22" t="str">
        <f t="shared" si="10"/>
        <v/>
      </c>
      <c r="L480" s="12" t="str">
        <f>""</f>
        <v/>
      </c>
      <c r="M480" s="34"/>
    </row>
    <row r="481" spans="1:13" x14ac:dyDescent="0.3">
      <c r="A481" s="563">
        <v>2011</v>
      </c>
      <c r="B481" s="564" t="s">
        <v>11</v>
      </c>
      <c r="C481" s="565" t="s">
        <v>139</v>
      </c>
      <c r="D481" s="566" t="s">
        <v>7</v>
      </c>
      <c r="E481" s="67"/>
      <c r="G481" s="14" t="s">
        <v>7</v>
      </c>
      <c r="H481" s="31" t="s">
        <v>11</v>
      </c>
      <c r="I481" s="14" t="s">
        <v>67</v>
      </c>
      <c r="J481" s="12">
        <v>316</v>
      </c>
      <c r="K481" s="22" t="str">
        <f t="shared" si="10"/>
        <v>[{order:"316",result:"Milan 2-3 Barcelona",playerday:"Kevin-Prince Boateng",year:"2011", category:"Champions",prow:["CC","CC","CC"], pcolumn: ["Barcelona","Milan","Schalke"],ylink:"https://www.youtube.com/watch?v=aaEoDa2XYPA"}],</v>
      </c>
      <c r="L481" s="12" t="str">
        <f>""</f>
        <v/>
      </c>
    </row>
    <row r="482" spans="1:13" x14ac:dyDescent="0.3">
      <c r="A482" s="567"/>
      <c r="B482" s="568" t="str">
        <f>_xlfn.CONCAT(B481," ",C481," ",D481)</f>
        <v>Milan 2-3 Barcelona</v>
      </c>
      <c r="C482" s="569"/>
      <c r="D482" s="570"/>
      <c r="E482" s="67"/>
      <c r="F482" s="16" t="s">
        <v>33</v>
      </c>
      <c r="G482" s="575"/>
      <c r="H482" s="575"/>
      <c r="I482" s="575"/>
      <c r="K482" s="22" t="str">
        <f t="shared" si="10"/>
        <v/>
      </c>
      <c r="L482" s="12" t="str">
        <f>""</f>
        <v/>
      </c>
    </row>
    <row r="483" spans="1:13" x14ac:dyDescent="0.3">
      <c r="A483" s="567"/>
      <c r="B483" s="568" t="s">
        <v>489</v>
      </c>
      <c r="C483" s="569"/>
      <c r="D483" s="570"/>
      <c r="E483" s="67"/>
      <c r="F483" s="16" t="s">
        <v>33</v>
      </c>
      <c r="G483" s="575"/>
      <c r="H483" s="575"/>
      <c r="I483" s="575"/>
      <c r="K483" s="22" t="str">
        <f t="shared" si="10"/>
        <v/>
      </c>
      <c r="L483" s="12" t="str">
        <f>""</f>
        <v/>
      </c>
    </row>
    <row r="484" spans="1:13" x14ac:dyDescent="0.3">
      <c r="A484" s="571"/>
      <c r="B484" s="572" t="s">
        <v>1129</v>
      </c>
      <c r="C484" s="573"/>
      <c r="D484" s="574"/>
      <c r="E484" s="67"/>
      <c r="F484" s="16" t="s">
        <v>33</v>
      </c>
      <c r="G484" s="575"/>
      <c r="H484" s="575"/>
      <c r="I484" s="575"/>
      <c r="K484" s="22" t="str">
        <f t="shared" si="10"/>
        <v/>
      </c>
      <c r="L484" s="12" t="str">
        <f>""</f>
        <v/>
      </c>
    </row>
    <row r="485" spans="1:13" x14ac:dyDescent="0.3">
      <c r="E485" s="67"/>
      <c r="F485" s="13"/>
      <c r="G485" s="98"/>
      <c r="H485" s="98"/>
      <c r="I485" s="98"/>
      <c r="K485" s="22" t="str">
        <f t="shared" si="10"/>
        <v/>
      </c>
      <c r="L485" s="12" t="str">
        <f>""</f>
        <v/>
      </c>
      <c r="M485" s="40"/>
    </row>
    <row r="486" spans="1:13" x14ac:dyDescent="0.3">
      <c r="E486" s="67"/>
      <c r="F486" s="13"/>
      <c r="G486" s="98"/>
      <c r="H486" s="98"/>
      <c r="I486" s="98"/>
      <c r="K486" s="22" t="str">
        <f t="shared" si="10"/>
        <v/>
      </c>
      <c r="M486" s="40"/>
    </row>
    <row r="487" spans="1:13" x14ac:dyDescent="0.3">
      <c r="A487" s="563">
        <v>2011</v>
      </c>
      <c r="B487" s="564" t="s">
        <v>7</v>
      </c>
      <c r="C487" s="565" t="s">
        <v>122</v>
      </c>
      <c r="D487" s="566" t="s">
        <v>8</v>
      </c>
      <c r="E487" s="67"/>
      <c r="G487" s="14" t="s">
        <v>740</v>
      </c>
      <c r="H487" s="31" t="s">
        <v>8</v>
      </c>
      <c r="I487" s="14" t="s">
        <v>32</v>
      </c>
      <c r="J487" s="12">
        <v>553</v>
      </c>
      <c r="K487" s="22" t="str">
        <f t="shared" si="10"/>
        <v>[{order:"553",result:"Barcelona 3-1 Arsenal",playerday:"Robin Van Persie",year:"2011", category:"Champions",prow:["Man Utd","NED","DL"], pcolumn: ["Fenerbahce","Arsenal","Premier"],ylink:"https://www.youtube.com/watch?v=4t5JvGGJMuI"}],</v>
      </c>
      <c r="L487" s="12" t="str">
        <f>""</f>
        <v/>
      </c>
      <c r="M487" s="34"/>
    </row>
    <row r="488" spans="1:13" x14ac:dyDescent="0.3">
      <c r="A488" s="567"/>
      <c r="B488" s="568" t="str">
        <f>_xlfn.CONCAT(B487," ",C487," ",D487)</f>
        <v>Barcelona 3-1 Arsenal</v>
      </c>
      <c r="C488" s="569"/>
      <c r="D488" s="570"/>
      <c r="E488" s="67"/>
      <c r="F488" s="16" t="s">
        <v>21</v>
      </c>
      <c r="G488" s="575"/>
      <c r="H488" s="575"/>
      <c r="I488" s="575"/>
      <c r="K488" s="22" t="str">
        <f t="shared" si="10"/>
        <v/>
      </c>
      <c r="L488" s="12" t="str">
        <f>""</f>
        <v/>
      </c>
    </row>
    <row r="489" spans="1:13" x14ac:dyDescent="0.3">
      <c r="A489" s="567"/>
      <c r="B489" s="568" t="s">
        <v>611</v>
      </c>
      <c r="C489" s="569"/>
      <c r="D489" s="570"/>
      <c r="E489" s="67"/>
      <c r="F489" s="16" t="s">
        <v>43</v>
      </c>
      <c r="G489" s="575"/>
      <c r="H489" s="575"/>
      <c r="I489" s="575"/>
      <c r="K489" s="22" t="str">
        <f t="shared" si="10"/>
        <v/>
      </c>
      <c r="L489" s="12" t="str">
        <f>""</f>
        <v/>
      </c>
    </row>
    <row r="490" spans="1:13" x14ac:dyDescent="0.3">
      <c r="A490" s="571"/>
      <c r="B490" s="572" t="s">
        <v>1023</v>
      </c>
      <c r="C490" s="573"/>
      <c r="D490" s="574"/>
      <c r="E490" s="67"/>
      <c r="F490" s="16" t="s">
        <v>47</v>
      </c>
      <c r="G490" s="575"/>
      <c r="H490" s="575"/>
      <c r="I490" s="575"/>
      <c r="K490" s="22" t="str">
        <f t="shared" si="10"/>
        <v/>
      </c>
      <c r="L490" s="12" t="str">
        <f>""</f>
        <v/>
      </c>
    </row>
    <row r="491" spans="1:13" x14ac:dyDescent="0.3">
      <c r="E491" s="67"/>
      <c r="F491" s="13"/>
      <c r="G491" s="98"/>
      <c r="H491" s="98"/>
      <c r="I491" s="98"/>
      <c r="K491" s="22" t="str">
        <f t="shared" si="10"/>
        <v/>
      </c>
      <c r="L491" s="12" t="str">
        <f>""</f>
        <v/>
      </c>
    </row>
    <row r="492" spans="1:13" x14ac:dyDescent="0.3">
      <c r="E492" s="67"/>
      <c r="F492" s="13"/>
      <c r="G492" s="98"/>
      <c r="H492" s="98"/>
      <c r="I492" s="98"/>
      <c r="K492" s="22" t="str">
        <f t="shared" si="10"/>
        <v/>
      </c>
    </row>
    <row r="493" spans="1:13" x14ac:dyDescent="0.3">
      <c r="E493" s="67"/>
      <c r="F493" s="13"/>
      <c r="G493" s="98"/>
      <c r="H493" s="98"/>
      <c r="I493" s="98"/>
      <c r="K493" s="22" t="str">
        <f t="shared" si="10"/>
        <v/>
      </c>
    </row>
    <row r="494" spans="1:13" x14ac:dyDescent="0.3">
      <c r="E494" s="67"/>
      <c r="F494" s="13"/>
      <c r="G494" s="98"/>
      <c r="H494" s="98"/>
      <c r="I494" s="98"/>
      <c r="K494" s="22" t="str">
        <f t="shared" si="10"/>
        <v/>
      </c>
    </row>
    <row r="495" spans="1:13" x14ac:dyDescent="0.3">
      <c r="E495" s="67"/>
      <c r="F495" s="13"/>
      <c r="G495" s="98"/>
      <c r="H495" s="98"/>
      <c r="I495" s="98"/>
      <c r="K495" s="22" t="str">
        <f t="shared" si="10"/>
        <v/>
      </c>
    </row>
    <row r="496" spans="1:13" x14ac:dyDescent="0.3">
      <c r="E496" s="67"/>
      <c r="F496" s="13"/>
      <c r="G496" s="98"/>
      <c r="H496" s="98"/>
      <c r="I496" s="98"/>
      <c r="K496" s="22" t="str">
        <f t="shared" si="10"/>
        <v/>
      </c>
    </row>
    <row r="497" spans="1:21" s="390" customFormat="1" x14ac:dyDescent="0.3">
      <c r="A497" s="387"/>
      <c r="B497" s="388"/>
      <c r="C497" s="389"/>
      <c r="D497" s="388"/>
      <c r="E497" s="67"/>
      <c r="F497" s="392"/>
      <c r="G497" s="461"/>
      <c r="H497" s="461"/>
      <c r="I497" s="461"/>
      <c r="J497" s="12"/>
      <c r="K497" s="22" t="str">
        <f t="shared" ref="K497:K560" si="11">IF(A497&gt;0,"[{"&amp;"order:"&amp;CHAR(34)&amp;J497&amp;CHAR(34)&amp;",result:"&amp;CHAR(34)&amp;B498&amp;CHAR(34)&amp;",playerday:"&amp;CHAR(34)&amp;B500&amp;CHAR(34)&amp;",year:"&amp;CHAR(34)&amp;A497&amp;CHAR(34)&amp;", category:" &amp; CHAR(34) &amp;$A$1&amp;CHAR(34)&amp;",prow:["&amp;CHAR(34)&amp;F498&amp;CHAR(34)&amp;","&amp;CHAR(34)&amp;F499&amp;CHAR(34)&amp;","&amp;CHAR(34)&amp;F500&amp;CHAR(34)&amp;"], pcolumn: ["&amp;CHAR(34)&amp;G497&amp;CHAR(34)&amp;","&amp;CHAR(34)&amp;H497&amp;CHAR(34)&amp;","&amp;CHAR(34)&amp;I497&amp;CHAR(34)&amp;"]"&amp;",ylink:"&amp;CHAR(34)&amp;B499&amp;CHAR(34)&amp;"}"&amp;"],","")</f>
        <v/>
      </c>
      <c r="M497" s="388"/>
      <c r="O497" s="392"/>
      <c r="R497" s="391"/>
      <c r="S497" s="391"/>
      <c r="T497" s="391"/>
      <c r="U497" s="391"/>
    </row>
    <row r="498" spans="1:21" x14ac:dyDescent="0.3">
      <c r="A498" s="576">
        <v>2012</v>
      </c>
      <c r="B498" s="577" t="s">
        <v>7</v>
      </c>
      <c r="C498" s="578" t="s">
        <v>280</v>
      </c>
      <c r="D498" s="579" t="s">
        <v>109</v>
      </c>
      <c r="E498" s="67"/>
      <c r="G498" s="14" t="s">
        <v>7</v>
      </c>
      <c r="H498" s="31" t="s">
        <v>109</v>
      </c>
      <c r="I498" s="14" t="s">
        <v>34</v>
      </c>
      <c r="J498" s="12">
        <v>347</v>
      </c>
      <c r="K498" s="22" t="str">
        <f t="shared" si="11"/>
        <v>[{order:"347",result:"Barcelona 7-1 Leverkusen",playerday:"Lionel Messi",year:"2012", category:"Champions",prow:["DL","CC","LaLigaWin"], pcolumn: ["Barcelona","Leverkusen","ChampionsWin"],ylink:"https://www.youtube.com/watch?v=YAy0tg558wE"}],</v>
      </c>
      <c r="L498" s="12" t="str">
        <f>""</f>
        <v/>
      </c>
      <c r="M498" s="40" t="str">
        <f>""</f>
        <v/>
      </c>
    </row>
    <row r="499" spans="1:21" x14ac:dyDescent="0.3">
      <c r="A499" s="580"/>
      <c r="B499" s="581" t="str">
        <f>_xlfn.CONCAT(B498," ",C498," ",D498)</f>
        <v>Barcelona 7-1 Leverkusen</v>
      </c>
      <c r="C499" s="582"/>
      <c r="D499" s="583"/>
      <c r="E499" s="67"/>
      <c r="F499" s="16" t="s">
        <v>47</v>
      </c>
      <c r="G499" s="588"/>
      <c r="H499" s="588"/>
      <c r="I499" s="588"/>
      <c r="K499" s="22" t="str">
        <f t="shared" si="11"/>
        <v/>
      </c>
      <c r="L499" s="12" t="str">
        <f>""</f>
        <v/>
      </c>
      <c r="M499" s="34" t="str">
        <f>""</f>
        <v/>
      </c>
    </row>
    <row r="500" spans="1:21" x14ac:dyDescent="0.3">
      <c r="A500" s="580"/>
      <c r="B500" s="581" t="s">
        <v>281</v>
      </c>
      <c r="C500" s="582"/>
      <c r="D500" s="583"/>
      <c r="E500" s="67"/>
      <c r="F500" s="16" t="s">
        <v>33</v>
      </c>
      <c r="G500" s="588"/>
      <c r="H500" s="588"/>
      <c r="I500" s="588"/>
      <c r="K500" s="22" t="str">
        <f t="shared" si="11"/>
        <v/>
      </c>
      <c r="L500" s="12" t="str">
        <f>""</f>
        <v/>
      </c>
      <c r="M500" s="32" t="str">
        <f>""</f>
        <v/>
      </c>
    </row>
    <row r="501" spans="1:21" x14ac:dyDescent="0.3">
      <c r="A501" s="584"/>
      <c r="B501" s="585" t="s">
        <v>918</v>
      </c>
      <c r="C501" s="586"/>
      <c r="D501" s="587"/>
      <c r="E501" s="67"/>
      <c r="F501" s="16" t="s">
        <v>48</v>
      </c>
      <c r="G501" s="588"/>
      <c r="H501" s="588"/>
      <c r="I501" s="588"/>
      <c r="K501" s="22" t="str">
        <f t="shared" si="11"/>
        <v/>
      </c>
      <c r="L501" s="12" t="str">
        <f>""</f>
        <v/>
      </c>
      <c r="M501" s="32" t="str">
        <f>""</f>
        <v/>
      </c>
    </row>
    <row r="502" spans="1:21" x14ac:dyDescent="0.3">
      <c r="E502" s="67"/>
      <c r="K502" s="22" t="str">
        <f t="shared" si="11"/>
        <v/>
      </c>
      <c r="L502" s="12" t="str">
        <f>""</f>
        <v/>
      </c>
    </row>
    <row r="503" spans="1:21" x14ac:dyDescent="0.3">
      <c r="E503" s="67"/>
      <c r="K503" s="22" t="str">
        <f t="shared" si="11"/>
        <v/>
      </c>
    </row>
    <row r="504" spans="1:21" x14ac:dyDescent="0.3">
      <c r="A504" s="576">
        <v>2012</v>
      </c>
      <c r="B504" s="577" t="s">
        <v>154</v>
      </c>
      <c r="C504" s="578" t="s">
        <v>155</v>
      </c>
      <c r="D504" s="579" t="s">
        <v>11</v>
      </c>
      <c r="E504" s="67"/>
      <c r="G504" s="14" t="s">
        <v>76</v>
      </c>
      <c r="H504" s="31" t="s">
        <v>11</v>
      </c>
      <c r="I504" s="14" t="s">
        <v>36</v>
      </c>
      <c r="J504" s="12">
        <v>59</v>
      </c>
      <c r="K504" s="22" t="str">
        <f t="shared" si="11"/>
        <v>[{order:"59",result:"Anderlecht 1-3 Milan",playerday:"Philippe Mexès",year:"2012", category:"Champions",prow:["DF","Roma","PO"], pcolumn: ["BEL","Milan","FRA"],ylink:"https://www.youtube.com/watch?v=aLFNsTt-FLo"}],</v>
      </c>
      <c r="L504" s="12" t="str">
        <f>""</f>
        <v/>
      </c>
      <c r="M504" s="40"/>
    </row>
    <row r="505" spans="1:21" x14ac:dyDescent="0.3">
      <c r="A505" s="580"/>
      <c r="B505" s="581" t="str">
        <f>_xlfn.CONCAT(B504," ",C504," ",D504)</f>
        <v>Anderlecht 1-3 Milan</v>
      </c>
      <c r="C505" s="582"/>
      <c r="D505" s="583"/>
      <c r="E505" s="67"/>
      <c r="F505" s="16" t="s">
        <v>52</v>
      </c>
      <c r="G505" s="588"/>
      <c r="H505" s="588"/>
      <c r="I505" s="588"/>
      <c r="K505" s="22" t="str">
        <f t="shared" si="11"/>
        <v/>
      </c>
      <c r="L505" s="12" t="str">
        <f>""</f>
        <v/>
      </c>
      <c r="M505" s="34"/>
    </row>
    <row r="506" spans="1:21" x14ac:dyDescent="0.3">
      <c r="A506" s="580"/>
      <c r="B506" s="581" t="s">
        <v>200</v>
      </c>
      <c r="C506" s="582"/>
      <c r="D506" s="583"/>
      <c r="E506" s="67"/>
      <c r="F506" s="16" t="s">
        <v>74</v>
      </c>
      <c r="G506" s="588"/>
      <c r="H506" s="588"/>
      <c r="I506" s="588"/>
      <c r="K506" s="22" t="str">
        <f t="shared" si="11"/>
        <v/>
      </c>
      <c r="L506" s="12" t="str">
        <f>""</f>
        <v/>
      </c>
    </row>
    <row r="507" spans="1:21" x14ac:dyDescent="0.3">
      <c r="A507" s="584"/>
      <c r="B507" s="585" t="s">
        <v>1125</v>
      </c>
      <c r="C507" s="586"/>
      <c r="D507" s="587"/>
      <c r="E507" s="67"/>
      <c r="F507" s="16" t="s">
        <v>38</v>
      </c>
      <c r="G507" s="588"/>
      <c r="H507" s="588"/>
      <c r="I507" s="588"/>
      <c r="K507" s="22" t="str">
        <f t="shared" si="11"/>
        <v/>
      </c>
      <c r="L507" s="12" t="str">
        <f>""</f>
        <v/>
      </c>
    </row>
    <row r="508" spans="1:21" x14ac:dyDescent="0.3">
      <c r="E508" s="67"/>
      <c r="K508" s="22" t="str">
        <f t="shared" si="11"/>
        <v/>
      </c>
      <c r="L508" s="12" t="str">
        <f>""</f>
        <v/>
      </c>
    </row>
    <row r="509" spans="1:21" x14ac:dyDescent="0.3">
      <c r="E509" s="67"/>
      <c r="K509" s="22" t="str">
        <f t="shared" si="11"/>
        <v/>
      </c>
    </row>
    <row r="510" spans="1:21" x14ac:dyDescent="0.3">
      <c r="A510" s="576">
        <v>2012</v>
      </c>
      <c r="B510" s="577" t="s">
        <v>5</v>
      </c>
      <c r="C510" s="578" t="s">
        <v>85</v>
      </c>
      <c r="D510" s="579" t="s">
        <v>17</v>
      </c>
      <c r="E510" s="67"/>
      <c r="G510" s="14" t="s">
        <v>17</v>
      </c>
      <c r="H510" s="31" t="s">
        <v>245</v>
      </c>
      <c r="I510" s="14" t="s">
        <v>34</v>
      </c>
      <c r="J510" s="12">
        <v>87</v>
      </c>
      <c r="K510" s="22" t="str">
        <f t="shared" si="11"/>
        <v>[{order:"87",result:"Chelsea 1-1 Bayern",playerday:"Didier Drogba",year:"2012", category:"Champions",prow:["Chelsea","DL","Premier"], pcolumn: ["Bayern","CIV","ChampionsWin"],ylink:"https://www.youtube.com/watch?v=lBP7QQYN1IU"}],</v>
      </c>
      <c r="L510" s="12" t="str">
        <f>""</f>
        <v/>
      </c>
      <c r="M510" s="40"/>
    </row>
    <row r="511" spans="1:21" x14ac:dyDescent="0.3">
      <c r="A511" s="580"/>
      <c r="B511" s="581" t="str">
        <f>_xlfn.CONCAT(B510," ",C510," ",D510)</f>
        <v>Chelsea 1-1 Bayern</v>
      </c>
      <c r="C511" s="582"/>
      <c r="D511" s="583"/>
      <c r="E511" s="67"/>
      <c r="F511" s="16" t="s">
        <v>5</v>
      </c>
      <c r="G511" s="588"/>
      <c r="H511" s="588"/>
      <c r="I511" s="588"/>
      <c r="K511" s="22" t="str">
        <f t="shared" si="11"/>
        <v/>
      </c>
      <c r="L511" s="12" t="str">
        <f>""</f>
        <v/>
      </c>
      <c r="M511" s="34"/>
    </row>
    <row r="512" spans="1:21" x14ac:dyDescent="0.3">
      <c r="A512" s="580"/>
      <c r="B512" s="581" t="s">
        <v>244</v>
      </c>
      <c r="C512" s="582"/>
      <c r="D512" s="583"/>
      <c r="E512" s="67"/>
      <c r="F512" s="16" t="s">
        <v>47</v>
      </c>
      <c r="G512" s="588"/>
      <c r="H512" s="588"/>
      <c r="I512" s="588"/>
      <c r="K512" s="22" t="str">
        <f t="shared" si="11"/>
        <v/>
      </c>
      <c r="L512" s="12" t="str">
        <f>""</f>
        <v/>
      </c>
    </row>
    <row r="513" spans="1:13" x14ac:dyDescent="0.3">
      <c r="A513" s="584"/>
      <c r="B513" s="585" t="s">
        <v>1102</v>
      </c>
      <c r="C513" s="586"/>
      <c r="D513" s="587"/>
      <c r="E513" s="67"/>
      <c r="F513" s="16" t="s">
        <v>32</v>
      </c>
      <c r="G513" s="588"/>
      <c r="H513" s="588"/>
      <c r="I513" s="588"/>
      <c r="K513" s="22" t="str">
        <f t="shared" si="11"/>
        <v/>
      </c>
      <c r="L513" s="12" t="str">
        <f>""</f>
        <v/>
      </c>
    </row>
    <row r="514" spans="1:13" x14ac:dyDescent="0.3">
      <c r="E514" s="67"/>
      <c r="K514" s="22" t="str">
        <f t="shared" si="11"/>
        <v/>
      </c>
      <c r="L514" s="12" t="str">
        <f>""</f>
        <v/>
      </c>
    </row>
    <row r="515" spans="1:13" x14ac:dyDescent="0.3">
      <c r="E515" s="67"/>
      <c r="K515" s="22" t="str">
        <f t="shared" si="11"/>
        <v/>
      </c>
    </row>
    <row r="516" spans="1:13" x14ac:dyDescent="0.3">
      <c r="A516" s="576">
        <v>2012</v>
      </c>
      <c r="B516" s="577" t="s">
        <v>5</v>
      </c>
      <c r="C516" s="578" t="s">
        <v>129</v>
      </c>
      <c r="D516" s="579" t="s">
        <v>135</v>
      </c>
      <c r="E516" s="67"/>
      <c r="G516" s="14" t="s">
        <v>5</v>
      </c>
      <c r="H516" s="31" t="s">
        <v>135</v>
      </c>
      <c r="I516" s="14" t="s">
        <v>105</v>
      </c>
      <c r="J516" s="12">
        <v>146</v>
      </c>
      <c r="K516" s="22" t="str">
        <f t="shared" si="11"/>
        <v>[{order:"146",result:"Chelsea 4-1 Napoli",playerday:"Branislav Ivanović",year:"2012", category:"Champions",prow:["CC","DL","DF"], pcolumn: ["Chelsea","Napoli","SRB"],ylink:"https://www.youtube.com/watch?v=mrE4b-NyAZE"}],</v>
      </c>
      <c r="L516" s="12" t="str">
        <f>""</f>
        <v/>
      </c>
      <c r="M516" s="40"/>
    </row>
    <row r="517" spans="1:13" x14ac:dyDescent="0.3">
      <c r="A517" s="580"/>
      <c r="B517" s="581" t="str">
        <f>_xlfn.CONCAT(B516," ",C516," ",D516)</f>
        <v>Chelsea 4-1 Napoli</v>
      </c>
      <c r="C517" s="582"/>
      <c r="D517" s="583"/>
      <c r="E517" s="67"/>
      <c r="F517" s="16" t="s">
        <v>33</v>
      </c>
      <c r="G517" s="588"/>
      <c r="H517" s="588"/>
      <c r="I517" s="588"/>
      <c r="K517" s="22" t="str">
        <f t="shared" si="11"/>
        <v/>
      </c>
      <c r="L517" s="12" t="str">
        <f>""</f>
        <v/>
      </c>
      <c r="M517" s="34"/>
    </row>
    <row r="518" spans="1:13" x14ac:dyDescent="0.3">
      <c r="A518" s="580"/>
      <c r="B518" s="581" t="s">
        <v>327</v>
      </c>
      <c r="C518" s="582"/>
      <c r="D518" s="583"/>
      <c r="E518" s="67"/>
      <c r="F518" s="16" t="s">
        <v>47</v>
      </c>
      <c r="G518" s="588"/>
      <c r="H518" s="588"/>
      <c r="I518" s="588"/>
      <c r="K518" s="22" t="str">
        <f t="shared" si="11"/>
        <v/>
      </c>
      <c r="L518" s="12" t="str">
        <f>""</f>
        <v/>
      </c>
    </row>
    <row r="519" spans="1:13" x14ac:dyDescent="0.3">
      <c r="A519" s="584"/>
      <c r="B519" s="585" t="s">
        <v>1126</v>
      </c>
      <c r="C519" s="586"/>
      <c r="D519" s="587"/>
      <c r="E519" s="67"/>
      <c r="F519" s="16" t="s">
        <v>52</v>
      </c>
      <c r="G519" s="588"/>
      <c r="H519" s="588"/>
      <c r="I519" s="588"/>
      <c r="K519" s="22" t="str">
        <f t="shared" si="11"/>
        <v/>
      </c>
      <c r="L519" s="12" t="str">
        <f>""</f>
        <v/>
      </c>
    </row>
    <row r="520" spans="1:13" x14ac:dyDescent="0.3">
      <c r="E520" s="67"/>
      <c r="K520" s="22" t="str">
        <f t="shared" si="11"/>
        <v/>
      </c>
      <c r="L520" s="12" t="str">
        <f>""</f>
        <v/>
      </c>
    </row>
    <row r="521" spans="1:13" x14ac:dyDescent="0.3">
      <c r="E521" s="67"/>
      <c r="K521" s="22" t="str">
        <f t="shared" si="11"/>
        <v/>
      </c>
    </row>
    <row r="522" spans="1:13" x14ac:dyDescent="0.3">
      <c r="A522" s="576">
        <v>2012</v>
      </c>
      <c r="B522" s="577" t="s">
        <v>7</v>
      </c>
      <c r="C522" s="578" t="s">
        <v>120</v>
      </c>
      <c r="D522" s="579" t="s">
        <v>5</v>
      </c>
      <c r="E522" s="67"/>
      <c r="G522" s="14" t="s">
        <v>5</v>
      </c>
      <c r="H522" s="31" t="s">
        <v>34</v>
      </c>
      <c r="I522" s="14" t="s">
        <v>32</v>
      </c>
      <c r="J522" s="12">
        <v>110</v>
      </c>
      <c r="K522" s="22" t="str">
        <f t="shared" si="11"/>
        <v>[{order:"110",result:"Barcelona 2-2 Chelsea",playerday:"Fernando Torres",year:"2012", category:"Champions",prow:["Barcelona","ESP","Atletico"], pcolumn: ["Chelsea","ChampionsWin","Premier"],ylink:"https://www.youtube.com/watch?v=H532o9Saa74"}],</v>
      </c>
      <c r="L522" s="12" t="str">
        <f>""</f>
        <v/>
      </c>
      <c r="M522" s="40"/>
    </row>
    <row r="523" spans="1:13" x14ac:dyDescent="0.3">
      <c r="A523" s="580"/>
      <c r="B523" s="581" t="str">
        <f>_xlfn.CONCAT(B522," ",C522," ",D522)</f>
        <v>Barcelona 2-2 Chelsea</v>
      </c>
      <c r="C523" s="582"/>
      <c r="D523" s="583"/>
      <c r="E523" s="67"/>
      <c r="F523" s="16" t="s">
        <v>7</v>
      </c>
      <c r="G523" s="588"/>
      <c r="H523" s="588"/>
      <c r="I523" s="588"/>
      <c r="K523" s="22" t="str">
        <f t="shared" si="11"/>
        <v/>
      </c>
      <c r="L523" s="12" t="str">
        <f>""</f>
        <v/>
      </c>
      <c r="M523" s="34"/>
    </row>
    <row r="524" spans="1:13" x14ac:dyDescent="0.3">
      <c r="A524" s="580"/>
      <c r="B524" s="581" t="s">
        <v>346</v>
      </c>
      <c r="C524" s="582"/>
      <c r="D524" s="583"/>
      <c r="E524" s="67"/>
      <c r="F524" s="16" t="s">
        <v>40</v>
      </c>
      <c r="G524" s="588"/>
      <c r="H524" s="588"/>
      <c r="I524" s="588"/>
      <c r="K524" s="22" t="str">
        <f t="shared" si="11"/>
        <v/>
      </c>
      <c r="L524" s="12" t="str">
        <f>""</f>
        <v/>
      </c>
    </row>
    <row r="525" spans="1:13" x14ac:dyDescent="0.3">
      <c r="A525" s="584"/>
      <c r="B525" s="585" t="s">
        <v>1127</v>
      </c>
      <c r="C525" s="586"/>
      <c r="D525" s="587"/>
      <c r="E525" s="67"/>
      <c r="F525" s="16" t="s">
        <v>68</v>
      </c>
      <c r="G525" s="588"/>
      <c r="H525" s="588"/>
      <c r="I525" s="588"/>
      <c r="K525" s="22" t="str">
        <f t="shared" si="11"/>
        <v/>
      </c>
      <c r="L525" s="12" t="str">
        <f>""</f>
        <v/>
      </c>
    </row>
    <row r="526" spans="1:13" x14ac:dyDescent="0.3">
      <c r="E526" s="67"/>
      <c r="K526" s="22" t="str">
        <f t="shared" si="11"/>
        <v/>
      </c>
      <c r="L526" s="12" t="str">
        <f>""</f>
        <v/>
      </c>
    </row>
    <row r="527" spans="1:13" x14ac:dyDescent="0.3">
      <c r="E527" s="67"/>
      <c r="K527" s="22" t="str">
        <f t="shared" si="11"/>
        <v/>
      </c>
    </row>
    <row r="528" spans="1:13" x14ac:dyDescent="0.3">
      <c r="A528" s="576">
        <v>2012</v>
      </c>
      <c r="B528" s="577" t="s">
        <v>79</v>
      </c>
      <c r="C528" s="578" t="s">
        <v>118</v>
      </c>
      <c r="D528" s="579" t="s">
        <v>7</v>
      </c>
      <c r="E528" s="67"/>
      <c r="G528" s="14" t="s">
        <v>79</v>
      </c>
      <c r="H528" s="31" t="s">
        <v>7</v>
      </c>
      <c r="I528" s="14" t="s">
        <v>53</v>
      </c>
      <c r="J528" s="12">
        <v>156</v>
      </c>
      <c r="K528" s="22" t="str">
        <f t="shared" si="11"/>
        <v>[{order:"156",result:"Celtic 2-1 Barcelona",playerday:"Fraser Forster",year:"2012", category:"Champions",prow:["DL","PO","CC"], pcolumn: ["Celtic","Barcelona","ENG"],ylink:"https://www.youtube.com/watch?v=rYHHn0udP9k"}],</v>
      </c>
      <c r="L528" s="12" t="str">
        <f>""</f>
        <v/>
      </c>
      <c r="M528" s="40"/>
    </row>
    <row r="529" spans="1:13" x14ac:dyDescent="0.3">
      <c r="A529" s="580"/>
      <c r="B529" s="581" t="str">
        <f>_xlfn.CONCAT(B528," ",C528," ",D528)</f>
        <v>Celtic 2-1 Barcelona</v>
      </c>
      <c r="C529" s="582"/>
      <c r="D529" s="583"/>
      <c r="E529" s="67"/>
      <c r="F529" s="16" t="s">
        <v>47</v>
      </c>
      <c r="G529" s="588"/>
      <c r="H529" s="588"/>
      <c r="I529" s="588"/>
      <c r="K529" s="22" t="str">
        <f t="shared" si="11"/>
        <v/>
      </c>
      <c r="L529" s="12" t="str">
        <f>""</f>
        <v/>
      </c>
      <c r="M529" s="34" t="s">
        <v>403</v>
      </c>
    </row>
    <row r="530" spans="1:13" x14ac:dyDescent="0.3">
      <c r="A530" s="580"/>
      <c r="B530" s="581" t="s">
        <v>404</v>
      </c>
      <c r="C530" s="582"/>
      <c r="D530" s="583"/>
      <c r="E530" s="67"/>
      <c r="F530" s="16" t="s">
        <v>38</v>
      </c>
      <c r="G530" s="588"/>
      <c r="H530" s="588"/>
      <c r="I530" s="588"/>
      <c r="K530" s="22" t="str">
        <f t="shared" si="11"/>
        <v/>
      </c>
      <c r="L530" s="12" t="str">
        <f>""</f>
        <v/>
      </c>
    </row>
    <row r="531" spans="1:13" x14ac:dyDescent="0.3">
      <c r="A531" s="584"/>
      <c r="B531" s="585" t="s">
        <v>916</v>
      </c>
      <c r="C531" s="586"/>
      <c r="D531" s="587"/>
      <c r="E531" s="67"/>
      <c r="F531" s="16" t="s">
        <v>33</v>
      </c>
      <c r="G531" s="588"/>
      <c r="H531" s="588"/>
      <c r="I531" s="588"/>
      <c r="K531" s="22" t="str">
        <f t="shared" si="11"/>
        <v/>
      </c>
      <c r="L531" s="12" t="str">
        <f>""</f>
        <v/>
      </c>
    </row>
    <row r="532" spans="1:13" x14ac:dyDescent="0.3">
      <c r="E532" s="67"/>
      <c r="K532" s="22" t="str">
        <f t="shared" si="11"/>
        <v/>
      </c>
      <c r="L532" s="12" t="str">
        <f>""</f>
        <v/>
      </c>
    </row>
    <row r="533" spans="1:13" x14ac:dyDescent="0.3">
      <c r="E533" s="67"/>
      <c r="K533" s="22" t="str">
        <f t="shared" si="11"/>
        <v/>
      </c>
    </row>
    <row r="534" spans="1:13" x14ac:dyDescent="0.3">
      <c r="A534" s="576">
        <v>2012</v>
      </c>
      <c r="B534" s="577" t="s">
        <v>5</v>
      </c>
      <c r="C534" s="578" t="s">
        <v>120</v>
      </c>
      <c r="D534" s="579" t="s">
        <v>4</v>
      </c>
      <c r="E534" s="67"/>
      <c r="G534" s="14" t="s">
        <v>5</v>
      </c>
      <c r="H534" s="31" t="s">
        <v>4</v>
      </c>
      <c r="I534" s="14" t="s">
        <v>35</v>
      </c>
      <c r="J534" s="12">
        <v>248</v>
      </c>
      <c r="K534" s="22" t="str">
        <f t="shared" si="11"/>
        <v>[{order:"248",result:"Chelsea 2-2 Juventus",playerday:"Oscar",year:"2012", category:"Champions",prow:["CC","CC","CC"], pcolumn: ["Chelsea","Juventus","BRA"],ylink:"https://www.youtube.com/watch?v=Rmo4LoIWLEk"}],</v>
      </c>
      <c r="L534" s="12" t="str">
        <f>""</f>
        <v/>
      </c>
      <c r="M534" s="40"/>
    </row>
    <row r="535" spans="1:13" x14ac:dyDescent="0.3">
      <c r="A535" s="580"/>
      <c r="B535" s="581" t="str">
        <f>_xlfn.CONCAT(B534," ",C534," ",D534)</f>
        <v>Chelsea 2-2 Juventus</v>
      </c>
      <c r="C535" s="582"/>
      <c r="D535" s="583"/>
      <c r="E535" s="67"/>
      <c r="F535" s="16" t="s">
        <v>33</v>
      </c>
      <c r="G535" s="588"/>
      <c r="H535" s="588"/>
      <c r="I535" s="588"/>
      <c r="K535" s="22" t="str">
        <f t="shared" si="11"/>
        <v/>
      </c>
      <c r="L535" s="12" t="str">
        <f>""</f>
        <v/>
      </c>
      <c r="M535" s="34" t="s">
        <v>507</v>
      </c>
    </row>
    <row r="536" spans="1:13" x14ac:dyDescent="0.3">
      <c r="A536" s="580"/>
      <c r="B536" s="581" t="s">
        <v>508</v>
      </c>
      <c r="C536" s="582"/>
      <c r="D536" s="583"/>
      <c r="E536" s="67"/>
      <c r="F536" s="16" t="s">
        <v>33</v>
      </c>
      <c r="G536" s="588"/>
      <c r="H536" s="588"/>
      <c r="I536" s="588"/>
      <c r="K536" s="22" t="str">
        <f t="shared" si="11"/>
        <v/>
      </c>
      <c r="L536" s="12" t="str">
        <f>""</f>
        <v/>
      </c>
    </row>
    <row r="537" spans="1:13" x14ac:dyDescent="0.3">
      <c r="A537" s="584"/>
      <c r="B537" s="585" t="s">
        <v>1128</v>
      </c>
      <c r="C537" s="586"/>
      <c r="D537" s="587"/>
      <c r="E537" s="67"/>
      <c r="F537" s="16" t="s">
        <v>33</v>
      </c>
      <c r="G537" s="588"/>
      <c r="H537" s="588"/>
      <c r="I537" s="588"/>
      <c r="K537" s="22" t="str">
        <f t="shared" si="11"/>
        <v/>
      </c>
      <c r="L537" s="12" t="str">
        <f>""</f>
        <v/>
      </c>
    </row>
    <row r="538" spans="1:13" x14ac:dyDescent="0.3">
      <c r="E538" s="67"/>
      <c r="K538" s="22" t="str">
        <f t="shared" si="11"/>
        <v/>
      </c>
      <c r="L538" s="12" t="str">
        <f>""</f>
        <v/>
      </c>
    </row>
    <row r="539" spans="1:13" x14ac:dyDescent="0.3">
      <c r="E539" s="67"/>
      <c r="K539" s="22" t="str">
        <f t="shared" si="11"/>
        <v/>
      </c>
    </row>
    <row r="540" spans="1:13" x14ac:dyDescent="0.3">
      <c r="A540" s="576">
        <v>2012</v>
      </c>
      <c r="B540" s="577" t="s">
        <v>24</v>
      </c>
      <c r="C540" s="578" t="s">
        <v>310</v>
      </c>
      <c r="D540" s="579" t="s">
        <v>150</v>
      </c>
      <c r="E540" s="67"/>
      <c r="G540" s="14" t="s">
        <v>1389</v>
      </c>
      <c r="H540" s="31" t="s">
        <v>1392</v>
      </c>
      <c r="I540" s="14" t="s">
        <v>34</v>
      </c>
      <c r="J540" s="12">
        <v>466</v>
      </c>
      <c r="K540" s="22" t="str">
        <f t="shared" si="11"/>
        <v>[{order:"466",result:"Ajax 1-4 R. Madrid",playerday:"Karim Benzema",year:"2012", category:"Champions",prow:["FRA","Real Madrid","Lyon"], pcolumn: ["namehas_K","namehas_B","ChampionsWin"],ylink:"https://www.youtube.com/watch?v=bKyuX-O2GJE"}],</v>
      </c>
      <c r="L540" s="12" t="str">
        <f>""</f>
        <v/>
      </c>
      <c r="M540" s="40"/>
    </row>
    <row r="541" spans="1:13" x14ac:dyDescent="0.3">
      <c r="A541" s="580"/>
      <c r="B541" s="581" t="str">
        <f>_xlfn.CONCAT(B540," ",C540," ",D540)</f>
        <v>Ajax 1-4 R. Madrid</v>
      </c>
      <c r="C541" s="582"/>
      <c r="D541" s="583"/>
      <c r="E541" s="67"/>
      <c r="F541" s="16" t="s">
        <v>36</v>
      </c>
      <c r="G541" s="588"/>
      <c r="H541" s="588"/>
      <c r="I541" s="588"/>
      <c r="K541" s="22" t="str">
        <f t="shared" si="11"/>
        <v/>
      </c>
      <c r="L541" s="12" t="str">
        <f>""</f>
        <v/>
      </c>
      <c r="M541" s="34"/>
    </row>
    <row r="542" spans="1:13" x14ac:dyDescent="0.3">
      <c r="A542" s="580"/>
      <c r="B542" s="581" t="s">
        <v>518</v>
      </c>
      <c r="C542" s="582"/>
      <c r="D542" s="583"/>
      <c r="E542" s="67"/>
      <c r="F542" s="16" t="s">
        <v>3</v>
      </c>
      <c r="G542" s="588"/>
      <c r="H542" s="588"/>
      <c r="I542" s="588"/>
      <c r="K542" s="22" t="str">
        <f t="shared" si="11"/>
        <v/>
      </c>
      <c r="L542" s="12" t="str">
        <f>""</f>
        <v/>
      </c>
      <c r="M542" s="12"/>
    </row>
    <row r="543" spans="1:13" x14ac:dyDescent="0.3">
      <c r="A543" s="584"/>
      <c r="B543" s="585" t="s">
        <v>1170</v>
      </c>
      <c r="C543" s="586"/>
      <c r="D543" s="587"/>
      <c r="E543" s="67"/>
      <c r="F543" s="16" t="s">
        <v>339</v>
      </c>
      <c r="G543" s="588"/>
      <c r="H543" s="588"/>
      <c r="I543" s="588"/>
      <c r="K543" s="22" t="str">
        <f t="shared" si="11"/>
        <v/>
      </c>
      <c r="L543" s="12" t="str">
        <f>""</f>
        <v/>
      </c>
    </row>
    <row r="544" spans="1:13" x14ac:dyDescent="0.3">
      <c r="E544" s="67"/>
      <c r="K544" s="22" t="str">
        <f t="shared" si="11"/>
        <v/>
      </c>
      <c r="L544" s="12" t="str">
        <f>""</f>
        <v/>
      </c>
      <c r="M544" s="32" t="str">
        <f>""</f>
        <v/>
      </c>
    </row>
    <row r="545" spans="1:21" x14ac:dyDescent="0.3">
      <c r="E545" s="67"/>
      <c r="K545" s="22" t="str">
        <f t="shared" si="11"/>
        <v/>
      </c>
    </row>
    <row r="546" spans="1:21" x14ac:dyDescent="0.3">
      <c r="E546" s="67"/>
      <c r="K546" s="22" t="str">
        <f t="shared" si="11"/>
        <v/>
      </c>
    </row>
    <row r="547" spans="1:21" x14ac:dyDescent="0.3">
      <c r="E547" s="67"/>
      <c r="K547" s="22" t="str">
        <f t="shared" si="11"/>
        <v/>
      </c>
    </row>
    <row r="548" spans="1:21" x14ac:dyDescent="0.3">
      <c r="E548" s="67"/>
      <c r="K548" s="22" t="str">
        <f t="shared" si="11"/>
        <v/>
      </c>
    </row>
    <row r="549" spans="1:21" s="390" customFormat="1" x14ac:dyDescent="0.3">
      <c r="A549" s="387"/>
      <c r="B549" s="388"/>
      <c r="C549" s="389"/>
      <c r="D549" s="388"/>
      <c r="E549" s="67"/>
      <c r="G549" s="391"/>
      <c r="H549" s="391"/>
      <c r="I549" s="391"/>
      <c r="J549" s="12"/>
      <c r="K549" s="22" t="str">
        <f t="shared" si="11"/>
        <v/>
      </c>
      <c r="M549" s="388"/>
      <c r="O549" s="392"/>
      <c r="R549" s="391"/>
      <c r="S549" s="391"/>
      <c r="T549" s="391"/>
      <c r="U549" s="391"/>
    </row>
    <row r="550" spans="1:21" x14ac:dyDescent="0.3">
      <c r="A550" s="276">
        <v>2013</v>
      </c>
      <c r="B550" s="277" t="s">
        <v>17</v>
      </c>
      <c r="C550" s="278" t="s">
        <v>142</v>
      </c>
      <c r="D550" s="279" t="s">
        <v>7</v>
      </c>
      <c r="E550" s="67"/>
      <c r="G550" s="14" t="s">
        <v>43</v>
      </c>
      <c r="H550" s="31" t="s">
        <v>60</v>
      </c>
      <c r="I550" s="14" t="s">
        <v>34</v>
      </c>
      <c r="J550" s="12">
        <v>227</v>
      </c>
      <c r="K550" s="22" t="str">
        <f t="shared" si="11"/>
        <v>[{order:"227",result:"Bayern 4-0 Barcelona",playerday:"Thomas Müller",year:"2013", category:"Champions",prow:["Bayern","Barcelona","DL"], pcolumn: ["NED","GER","ChampionsWin"],ylink:"https://www.youtube.com/watch?v=edxN-HOlMMY"}],</v>
      </c>
      <c r="L550" s="12" t="str">
        <f>""</f>
        <v/>
      </c>
    </row>
    <row r="551" spans="1:21" x14ac:dyDescent="0.3">
      <c r="A551" s="280"/>
      <c r="B551" s="159" t="str">
        <f>_xlfn.CONCAT(B550," ",C550," ",D550)</f>
        <v>Bayern 4-0 Barcelona</v>
      </c>
      <c r="C551" s="160"/>
      <c r="D551" s="281"/>
      <c r="E551" s="67"/>
      <c r="F551" s="16" t="s">
        <v>17</v>
      </c>
      <c r="G551" s="161"/>
      <c r="H551" s="161"/>
      <c r="I551" s="161"/>
      <c r="K551" s="22" t="str">
        <f t="shared" si="11"/>
        <v/>
      </c>
      <c r="L551" s="12" t="str">
        <f>""</f>
        <v/>
      </c>
    </row>
    <row r="552" spans="1:21" x14ac:dyDescent="0.3">
      <c r="A552" s="280"/>
      <c r="B552" s="159" t="s">
        <v>709</v>
      </c>
      <c r="C552" s="160"/>
      <c r="D552" s="281"/>
      <c r="E552" s="67"/>
      <c r="F552" s="16" t="s">
        <v>7</v>
      </c>
      <c r="G552" s="161"/>
      <c r="H552" s="161"/>
      <c r="I552" s="161"/>
      <c r="K552" s="22" t="str">
        <f t="shared" si="11"/>
        <v/>
      </c>
      <c r="L552" s="12" t="str">
        <f>""</f>
        <v/>
      </c>
      <c r="M552" s="40"/>
    </row>
    <row r="553" spans="1:21" x14ac:dyDescent="0.3">
      <c r="A553" s="282"/>
      <c r="B553" s="283" t="s">
        <v>1040</v>
      </c>
      <c r="C553" s="284"/>
      <c r="D553" s="285"/>
      <c r="E553" s="67"/>
      <c r="F553" s="16" t="s">
        <v>47</v>
      </c>
      <c r="G553" s="161"/>
      <c r="H553" s="161"/>
      <c r="I553" s="161"/>
      <c r="K553" s="22" t="str">
        <f t="shared" si="11"/>
        <v/>
      </c>
      <c r="L553" s="12" t="str">
        <f>""</f>
        <v/>
      </c>
      <c r="M553" s="34"/>
    </row>
    <row r="554" spans="1:21" x14ac:dyDescent="0.3">
      <c r="E554" s="67"/>
      <c r="F554" s="22"/>
      <c r="K554" s="22" t="str">
        <f t="shared" si="11"/>
        <v/>
      </c>
      <c r="L554" s="12" t="str">
        <f>""</f>
        <v/>
      </c>
    </row>
    <row r="555" spans="1:21" x14ac:dyDescent="0.3">
      <c r="E555" s="67"/>
      <c r="F555" s="22"/>
      <c r="K555" s="22" t="str">
        <f t="shared" si="11"/>
        <v/>
      </c>
    </row>
    <row r="556" spans="1:21" x14ac:dyDescent="0.3">
      <c r="A556" s="276">
        <v>2013</v>
      </c>
      <c r="B556" s="277" t="s">
        <v>21</v>
      </c>
      <c r="C556" s="278" t="s">
        <v>116</v>
      </c>
      <c r="D556" s="279" t="s">
        <v>150</v>
      </c>
      <c r="E556" s="67"/>
      <c r="G556" s="14" t="s">
        <v>1462</v>
      </c>
      <c r="H556" s="31" t="s">
        <v>23</v>
      </c>
      <c r="I556" s="14" t="s">
        <v>64</v>
      </c>
      <c r="J556" s="12">
        <v>433</v>
      </c>
      <c r="K556" s="22" t="str">
        <f t="shared" si="11"/>
        <v>[{order:"433",result:"Man Utd 1-2 R. Madrid",playerday:"Luka Modrić",year:"2013", category:"Champions",prow:["es1015","ChampionsWin","CC"], pcolumn: ["Real Madrid_matches_100-500","Tottenham","CRO"],ylink:"https://www.youtube.com/watch?v=KTypiDgaDXI"}],</v>
      </c>
      <c r="L556" s="12" t="str">
        <f>""</f>
        <v/>
      </c>
    </row>
    <row r="557" spans="1:21" x14ac:dyDescent="0.3">
      <c r="A557" s="280"/>
      <c r="B557" s="159" t="str">
        <f>_xlfn.CONCAT(B556," ",C556," ",D556)</f>
        <v>Man Utd 1-2 R. Madrid</v>
      </c>
      <c r="C557" s="160"/>
      <c r="D557" s="281"/>
      <c r="E557" s="67"/>
      <c r="F557" s="16" t="s">
        <v>1323</v>
      </c>
      <c r="G557" s="161"/>
      <c r="H557" s="161"/>
      <c r="I557" s="161"/>
      <c r="K557" s="22" t="str">
        <f t="shared" si="11"/>
        <v/>
      </c>
      <c r="L557" s="12" t="str">
        <f>""</f>
        <v/>
      </c>
    </row>
    <row r="558" spans="1:21" x14ac:dyDescent="0.3">
      <c r="A558" s="280"/>
      <c r="B558" s="159" t="s">
        <v>700</v>
      </c>
      <c r="C558" s="160"/>
      <c r="D558" s="281"/>
      <c r="E558" s="67"/>
      <c r="F558" s="16" t="s">
        <v>34</v>
      </c>
      <c r="G558" s="161"/>
      <c r="H558" s="161"/>
      <c r="I558" s="161"/>
      <c r="K558" s="22" t="str">
        <f t="shared" si="11"/>
        <v/>
      </c>
      <c r="L558" s="12" t="str">
        <f>""</f>
        <v/>
      </c>
    </row>
    <row r="559" spans="1:21" x14ac:dyDescent="0.3">
      <c r="A559" s="282"/>
      <c r="B559" s="283" t="s">
        <v>1030</v>
      </c>
      <c r="C559" s="284"/>
      <c r="D559" s="285"/>
      <c r="E559" s="67"/>
      <c r="F559" s="16" t="s">
        <v>33</v>
      </c>
      <c r="G559" s="161"/>
      <c r="H559" s="161"/>
      <c r="I559" s="161"/>
      <c r="K559" s="22" t="str">
        <f t="shared" si="11"/>
        <v/>
      </c>
      <c r="L559" s="12" t="str">
        <f>""</f>
        <v/>
      </c>
      <c r="M559" s="40"/>
    </row>
    <row r="560" spans="1:21" x14ac:dyDescent="0.3">
      <c r="E560" s="67"/>
      <c r="F560" s="22"/>
      <c r="K560" s="22" t="str">
        <f t="shared" si="11"/>
        <v/>
      </c>
      <c r="L560" s="12" t="str">
        <f>""</f>
        <v/>
      </c>
      <c r="M560" s="34"/>
    </row>
    <row r="561" spans="1:13" x14ac:dyDescent="0.3">
      <c r="E561" s="67"/>
      <c r="F561" s="22"/>
      <c r="K561" s="22" t="str">
        <f t="shared" ref="K561:K650" si="12">IF(A561&gt;0,"[{"&amp;"order:"&amp;CHAR(34)&amp;J561&amp;CHAR(34)&amp;",result:"&amp;CHAR(34)&amp;B562&amp;CHAR(34)&amp;",playerday:"&amp;CHAR(34)&amp;B564&amp;CHAR(34)&amp;",year:"&amp;CHAR(34)&amp;A561&amp;CHAR(34)&amp;", category:" &amp; CHAR(34) &amp;$A$1&amp;CHAR(34)&amp;",prow:["&amp;CHAR(34)&amp;F562&amp;CHAR(34)&amp;","&amp;CHAR(34)&amp;F563&amp;CHAR(34)&amp;","&amp;CHAR(34)&amp;F564&amp;CHAR(34)&amp;"], pcolumn: ["&amp;CHAR(34)&amp;G561&amp;CHAR(34)&amp;","&amp;CHAR(34)&amp;H561&amp;CHAR(34)&amp;","&amp;CHAR(34)&amp;I561&amp;CHAR(34)&amp;"]"&amp;",ylink:"&amp;CHAR(34)&amp;B563&amp;CHAR(34)&amp;"}"&amp;"],","")</f>
        <v/>
      </c>
      <c r="M561" s="34"/>
    </row>
    <row r="562" spans="1:13" x14ac:dyDescent="0.3">
      <c r="A562" s="276">
        <v>2013</v>
      </c>
      <c r="B562" s="277" t="s">
        <v>17</v>
      </c>
      <c r="C562" s="278" t="s">
        <v>118</v>
      </c>
      <c r="D562" s="279" t="s">
        <v>50</v>
      </c>
      <c r="E562" s="67"/>
      <c r="G562" s="14" t="s">
        <v>50</v>
      </c>
      <c r="H562" s="31" t="s">
        <v>43</v>
      </c>
      <c r="I562" s="14" t="s">
        <v>34</v>
      </c>
      <c r="J562" s="12">
        <v>138</v>
      </c>
      <c r="K562" s="22" t="str">
        <f t="shared" si="12"/>
        <v>[{order:"138",result:"Bayern 2-1 Borussia",playerday:"Arjen Robben",year:"2013", category:"Champions",prow:["Bayern","DL","CC"], pcolumn: ["Borussia","NED","ChampionsWin"],ylink:"https://www.youtube.com/watch?v=wA4ChhQ38GQ"}],</v>
      </c>
      <c r="L562" s="12" t="str">
        <f>""</f>
        <v/>
      </c>
      <c r="M562" s="32" t="str">
        <f>""</f>
        <v/>
      </c>
    </row>
    <row r="563" spans="1:13" x14ac:dyDescent="0.3">
      <c r="A563" s="280"/>
      <c r="B563" s="159" t="str">
        <f>_xlfn.CONCAT(B562," ",C562," ",D562)</f>
        <v>Bayern 2-1 Borussia</v>
      </c>
      <c r="C563" s="160"/>
      <c r="D563" s="281"/>
      <c r="E563" s="67"/>
      <c r="F563" s="16" t="s">
        <v>17</v>
      </c>
      <c r="G563" s="161"/>
      <c r="H563" s="161"/>
      <c r="I563" s="161"/>
      <c r="K563" s="22" t="str">
        <f t="shared" si="12"/>
        <v/>
      </c>
      <c r="L563" s="12" t="str">
        <f>""</f>
        <v/>
      </c>
      <c r="M563" s="32" t="str">
        <f>""</f>
        <v/>
      </c>
    </row>
    <row r="564" spans="1:13" x14ac:dyDescent="0.3">
      <c r="A564" s="280"/>
      <c r="B564" s="159" t="s">
        <v>198</v>
      </c>
      <c r="C564" s="160"/>
      <c r="D564" s="281"/>
      <c r="E564" s="67"/>
      <c r="F564" s="16" t="s">
        <v>47</v>
      </c>
      <c r="G564" s="161"/>
      <c r="H564" s="161"/>
      <c r="I564" s="161"/>
      <c r="K564" s="22" t="str">
        <f t="shared" si="12"/>
        <v/>
      </c>
      <c r="L564" s="12" t="str">
        <f>""</f>
        <v/>
      </c>
      <c r="M564" s="32" t="str">
        <f>""</f>
        <v/>
      </c>
    </row>
    <row r="565" spans="1:13" x14ac:dyDescent="0.3">
      <c r="A565" s="282"/>
      <c r="B565" s="283" t="s">
        <v>941</v>
      </c>
      <c r="C565" s="284"/>
      <c r="D565" s="285"/>
      <c r="E565" s="67"/>
      <c r="F565" s="16" t="s">
        <v>33</v>
      </c>
      <c r="G565" s="161"/>
      <c r="H565" s="161"/>
      <c r="I565" s="161"/>
      <c r="K565" s="22" t="str">
        <f t="shared" si="12"/>
        <v/>
      </c>
      <c r="L565" s="12" t="str">
        <f>""</f>
        <v/>
      </c>
      <c r="M565" s="32" t="str">
        <f>""</f>
        <v/>
      </c>
    </row>
    <row r="566" spans="1:13" x14ac:dyDescent="0.3">
      <c r="E566" s="67"/>
      <c r="F566" s="22"/>
      <c r="K566" s="22" t="str">
        <f t="shared" si="12"/>
        <v/>
      </c>
      <c r="L566" s="12" t="str">
        <f>""</f>
        <v/>
      </c>
      <c r="M566" s="40"/>
    </row>
    <row r="567" spans="1:13" x14ac:dyDescent="0.3">
      <c r="E567" s="67"/>
      <c r="F567" s="22"/>
      <c r="K567" s="22" t="str">
        <f t="shared" si="12"/>
        <v/>
      </c>
      <c r="M567" s="40"/>
    </row>
    <row r="568" spans="1:13" x14ac:dyDescent="0.3">
      <c r="A568" s="276">
        <v>2013</v>
      </c>
      <c r="B568" s="277" t="s">
        <v>50</v>
      </c>
      <c r="C568" s="278" t="s">
        <v>132</v>
      </c>
      <c r="D568" s="279" t="s">
        <v>49</v>
      </c>
      <c r="E568" s="67"/>
      <c r="G568" s="14" t="s">
        <v>49</v>
      </c>
      <c r="H568" s="31" t="s">
        <v>50</v>
      </c>
      <c r="I568" s="14" t="s">
        <v>51</v>
      </c>
      <c r="J568" s="12">
        <v>65</v>
      </c>
      <c r="K568" s="22" t="str">
        <f t="shared" si="12"/>
        <v>[{order:"65",result:"Borussia 3-2 Malaga",playerday:"Eliseu",year:"2013", category:"Champions",prow:["DF","CC","ChampionsWin"], pcolumn: ["Malaga","Borussia","Porto"],ylink:"https://www.youtube.com/watch?v=rz50dgak8P8"}],</v>
      </c>
      <c r="L568" s="12" t="str">
        <f>""</f>
        <v/>
      </c>
      <c r="M568" s="34"/>
    </row>
    <row r="569" spans="1:13" x14ac:dyDescent="0.3">
      <c r="A569" s="280"/>
      <c r="B569" s="159" t="str">
        <f>_xlfn.CONCAT(B568," ",C568," ",D568)</f>
        <v>Borussia 3-2 Malaga</v>
      </c>
      <c r="C569" s="160"/>
      <c r="D569" s="281"/>
      <c r="E569" s="67"/>
      <c r="F569" s="16" t="s">
        <v>52</v>
      </c>
      <c r="G569" s="161"/>
      <c r="H569" s="161"/>
      <c r="I569" s="161"/>
      <c r="K569" s="22" t="str">
        <f t="shared" si="12"/>
        <v/>
      </c>
      <c r="L569" s="12" t="str">
        <f>""</f>
        <v/>
      </c>
    </row>
    <row r="570" spans="1:13" x14ac:dyDescent="0.3">
      <c r="A570" s="280"/>
      <c r="B570" s="159" t="s">
        <v>199</v>
      </c>
      <c r="C570" s="160"/>
      <c r="D570" s="281"/>
      <c r="E570" s="67"/>
      <c r="F570" s="16" t="s">
        <v>33</v>
      </c>
      <c r="G570" s="161"/>
      <c r="H570" s="161"/>
      <c r="I570" s="161"/>
      <c r="K570" s="22" t="str">
        <f t="shared" si="12"/>
        <v/>
      </c>
      <c r="L570" s="12" t="str">
        <f>""</f>
        <v/>
      </c>
    </row>
    <row r="571" spans="1:13" x14ac:dyDescent="0.3">
      <c r="A571" s="282"/>
      <c r="B571" s="283" t="s">
        <v>1116</v>
      </c>
      <c r="C571" s="284"/>
      <c r="D571" s="285"/>
      <c r="E571" s="67"/>
      <c r="F571" s="16" t="s">
        <v>34</v>
      </c>
      <c r="G571" s="161"/>
      <c r="H571" s="161"/>
      <c r="I571" s="161"/>
      <c r="K571" s="22" t="str">
        <f t="shared" si="12"/>
        <v/>
      </c>
      <c r="L571" s="12" t="str">
        <f>""</f>
        <v/>
      </c>
    </row>
    <row r="572" spans="1:13" x14ac:dyDescent="0.3">
      <c r="E572" s="67"/>
      <c r="F572" s="22"/>
      <c r="K572" s="22" t="str">
        <f t="shared" si="12"/>
        <v/>
      </c>
      <c r="L572" s="12" t="str">
        <f>""</f>
        <v/>
      </c>
    </row>
    <row r="573" spans="1:13" x14ac:dyDescent="0.3">
      <c r="E573" s="67"/>
      <c r="F573" s="22"/>
      <c r="K573" s="22" t="str">
        <f t="shared" si="12"/>
        <v/>
      </c>
    </row>
    <row r="574" spans="1:13" x14ac:dyDescent="0.3">
      <c r="A574" s="276">
        <v>2013</v>
      </c>
      <c r="B574" s="277" t="s">
        <v>50</v>
      </c>
      <c r="C574" s="278" t="s">
        <v>129</v>
      </c>
      <c r="D574" s="279" t="s">
        <v>150</v>
      </c>
      <c r="E574" s="67"/>
      <c r="G574" s="14" t="s">
        <v>1493</v>
      </c>
      <c r="H574" s="31" t="s">
        <v>1494</v>
      </c>
      <c r="I574" s="14" t="s">
        <v>308</v>
      </c>
      <c r="J574" s="12">
        <v>393</v>
      </c>
      <c r="K574" s="22" t="str">
        <f t="shared" si="12"/>
        <v>[{order:"393",result:"Borussia 4-1 R. Madrid",playerday:"Robert Lewandowski",year:"2013", category:"Champions",prow:["DL","namehas_R","ChampionsWin"], pcolumn: ["Borussia_goals_4-44","Bayern_goals_4-44","POL"],ylink:"https://www.youtube.com/watch?v=DkL-kz2MG4c"}],</v>
      </c>
      <c r="L574" s="12" t="str">
        <f>""</f>
        <v/>
      </c>
      <c r="M574" s="40"/>
    </row>
    <row r="575" spans="1:13" x14ac:dyDescent="0.3">
      <c r="A575" s="280"/>
      <c r="B575" s="159" t="str">
        <f>_xlfn.CONCAT(B574," ",C574," ",D574)</f>
        <v>Borussia 4-1 R. Madrid</v>
      </c>
      <c r="C575" s="160"/>
      <c r="D575" s="281"/>
      <c r="E575" s="67"/>
      <c r="F575" s="16" t="s">
        <v>47</v>
      </c>
      <c r="G575" s="161"/>
      <c r="H575" s="161"/>
      <c r="I575" s="161"/>
      <c r="K575" s="22" t="str">
        <f t="shared" si="12"/>
        <v/>
      </c>
      <c r="L575" s="12" t="str">
        <f>""</f>
        <v/>
      </c>
      <c r="M575" s="34"/>
    </row>
    <row r="576" spans="1:13" x14ac:dyDescent="0.3">
      <c r="A576" s="280"/>
      <c r="B576" s="159" t="s">
        <v>307</v>
      </c>
      <c r="C576" s="160"/>
      <c r="D576" s="281"/>
      <c r="E576" s="67"/>
      <c r="F576" s="16" t="s">
        <v>1390</v>
      </c>
      <c r="G576" s="161"/>
      <c r="H576" s="161"/>
      <c r="I576" s="161"/>
      <c r="K576" s="22" t="str">
        <f t="shared" si="12"/>
        <v/>
      </c>
      <c r="L576" s="12" t="str">
        <f>""</f>
        <v/>
      </c>
    </row>
    <row r="577" spans="1:13" x14ac:dyDescent="0.3">
      <c r="A577" s="282"/>
      <c r="B577" s="283" t="s">
        <v>1118</v>
      </c>
      <c r="C577" s="284"/>
      <c r="D577" s="285"/>
      <c r="E577" s="67"/>
      <c r="F577" s="16" t="s">
        <v>34</v>
      </c>
      <c r="G577" s="161"/>
      <c r="H577" s="161"/>
      <c r="I577" s="161"/>
      <c r="K577" s="22" t="str">
        <f t="shared" si="12"/>
        <v/>
      </c>
      <c r="L577" s="12" t="str">
        <f>""</f>
        <v/>
      </c>
    </row>
    <row r="578" spans="1:13" x14ac:dyDescent="0.3">
      <c r="E578" s="67"/>
      <c r="F578" s="22"/>
      <c r="K578" s="22" t="str">
        <f t="shared" si="12"/>
        <v/>
      </c>
      <c r="L578" s="12" t="str">
        <f>""</f>
        <v/>
      </c>
    </row>
    <row r="579" spans="1:13" x14ac:dyDescent="0.3">
      <c r="E579" s="67"/>
      <c r="F579" s="22"/>
      <c r="K579" s="22" t="str">
        <f t="shared" si="12"/>
        <v/>
      </c>
    </row>
    <row r="580" spans="1:13" x14ac:dyDescent="0.3">
      <c r="A580" s="276">
        <v>2013</v>
      </c>
      <c r="B580" s="277" t="s">
        <v>154</v>
      </c>
      <c r="C580" s="278" t="s">
        <v>506</v>
      </c>
      <c r="D580" s="279" t="s">
        <v>26</v>
      </c>
      <c r="E580" s="67"/>
      <c r="G580" s="14" t="s">
        <v>76</v>
      </c>
      <c r="H580" s="31" t="s">
        <v>112</v>
      </c>
      <c r="I580" s="14" t="s">
        <v>65</v>
      </c>
      <c r="J580" s="12">
        <v>234</v>
      </c>
      <c r="K580" s="22" t="str">
        <f t="shared" si="12"/>
        <v>[{order:"234",result:"Anderlecht 0-5 PSG",playerday:"Zlatan Ibrahimović",year:"2013", category:"Champions",prow:["DL","CC","DF"], pcolumn: ["BEL","ParisSG","SWE"],ylink:"https://www.youtube.com/watch?v=-yGRE47c2Xw"}],</v>
      </c>
      <c r="L580" s="12" t="str">
        <f>""</f>
        <v/>
      </c>
    </row>
    <row r="581" spans="1:13" x14ac:dyDescent="0.3">
      <c r="A581" s="280"/>
      <c r="B581" s="159" t="str">
        <f>_xlfn.CONCAT(B580," ",C580," ",D580)</f>
        <v>Anderlecht 0-5 PSG</v>
      </c>
      <c r="C581" s="160"/>
      <c r="D581" s="281"/>
      <c r="E581" s="67"/>
      <c r="F581" s="16" t="s">
        <v>47</v>
      </c>
      <c r="G581" s="161"/>
      <c r="H581" s="161"/>
      <c r="I581" s="161"/>
      <c r="K581" s="22" t="str">
        <f t="shared" si="12"/>
        <v/>
      </c>
      <c r="L581" s="12" t="str">
        <f>""</f>
        <v/>
      </c>
      <c r="M581" s="40"/>
    </row>
    <row r="582" spans="1:13" x14ac:dyDescent="0.3">
      <c r="A582" s="280"/>
      <c r="B582" s="159" t="s">
        <v>505</v>
      </c>
      <c r="C582" s="160"/>
      <c r="D582" s="281"/>
      <c r="E582" s="67"/>
      <c r="F582" s="16" t="s">
        <v>33</v>
      </c>
      <c r="G582" s="161"/>
      <c r="H582" s="161"/>
      <c r="I582" s="161"/>
      <c r="K582" s="22" t="str">
        <f t="shared" si="12"/>
        <v/>
      </c>
      <c r="L582" s="12" t="str">
        <f>""</f>
        <v/>
      </c>
      <c r="M582" s="34"/>
    </row>
    <row r="583" spans="1:13" x14ac:dyDescent="0.3">
      <c r="A583" s="282"/>
      <c r="B583" s="283" t="s">
        <v>1117</v>
      </c>
      <c r="C583" s="284"/>
      <c r="D583" s="285"/>
      <c r="E583" s="67"/>
      <c r="F583" s="16" t="s">
        <v>52</v>
      </c>
      <c r="G583" s="161"/>
      <c r="H583" s="161"/>
      <c r="I583" s="161"/>
      <c r="K583" s="22" t="str">
        <f t="shared" si="12"/>
        <v/>
      </c>
      <c r="L583" s="12" t="str">
        <f>""</f>
        <v/>
      </c>
    </row>
    <row r="584" spans="1:13" x14ac:dyDescent="0.3">
      <c r="E584" s="67"/>
      <c r="F584" s="22"/>
      <c r="K584" s="22" t="str">
        <f t="shared" si="12"/>
        <v/>
      </c>
      <c r="L584" s="12" t="str">
        <f>""</f>
        <v/>
      </c>
    </row>
    <row r="585" spans="1:13" x14ac:dyDescent="0.3">
      <c r="E585" s="67"/>
      <c r="F585" s="22"/>
      <c r="K585" s="22" t="str">
        <f t="shared" si="12"/>
        <v/>
      </c>
    </row>
    <row r="586" spans="1:13" x14ac:dyDescent="0.3">
      <c r="A586" s="276">
        <v>2013</v>
      </c>
      <c r="B586" s="277" t="s">
        <v>110</v>
      </c>
      <c r="C586" s="278" t="s">
        <v>132</v>
      </c>
      <c r="D586" s="279" t="s">
        <v>150</v>
      </c>
      <c r="E586" s="67"/>
      <c r="G586" s="14" t="s">
        <v>110</v>
      </c>
      <c r="H586" s="31" t="s">
        <v>3</v>
      </c>
      <c r="I586" s="14" t="s">
        <v>245</v>
      </c>
      <c r="J586" s="12">
        <v>372</v>
      </c>
      <c r="K586" s="22" t="str">
        <f t="shared" si="12"/>
        <v>[{order:"372",result:"Galatasaray 3-2 R. Madrid",playerday:"Emmanuel Eboué",year:"2013", category:"Champions",prow:["DF","Arsenal","namehas_E"], pcolumn: ["Galatasaray","Real Madrid","CIV"],ylink:"https://www.youtube.com/watch?v=DZ6kq7YhpBE"}],</v>
      </c>
      <c r="L586" s="12" t="str">
        <f>""</f>
        <v/>
      </c>
    </row>
    <row r="587" spans="1:13" x14ac:dyDescent="0.3">
      <c r="A587" s="280"/>
      <c r="B587" s="159" t="str">
        <f>_xlfn.CONCAT(B586," ",C586," ",D586)</f>
        <v>Galatasaray 3-2 R. Madrid</v>
      </c>
      <c r="C587" s="160"/>
      <c r="D587" s="281"/>
      <c r="E587" s="67"/>
      <c r="F587" s="16" t="s">
        <v>52</v>
      </c>
      <c r="G587" s="161"/>
      <c r="H587" s="161"/>
      <c r="I587" s="161"/>
      <c r="K587" s="22" t="str">
        <f t="shared" si="12"/>
        <v/>
      </c>
      <c r="L587" s="12" t="str">
        <f>""</f>
        <v/>
      </c>
    </row>
    <row r="588" spans="1:13" x14ac:dyDescent="0.3">
      <c r="A588" s="280"/>
      <c r="B588" s="159" t="s">
        <v>558</v>
      </c>
      <c r="C588" s="160"/>
      <c r="D588" s="281"/>
      <c r="E588" s="67"/>
      <c r="F588" s="16" t="s">
        <v>8</v>
      </c>
      <c r="G588" s="161"/>
      <c r="H588" s="161"/>
      <c r="I588" s="161"/>
      <c r="K588" s="22" t="str">
        <f t="shared" si="12"/>
        <v/>
      </c>
      <c r="L588" s="12" t="str">
        <f>""</f>
        <v/>
      </c>
      <c r="M588" s="40"/>
    </row>
    <row r="589" spans="1:13" x14ac:dyDescent="0.3">
      <c r="A589" s="282"/>
      <c r="B589" s="283" t="s">
        <v>1120</v>
      </c>
      <c r="C589" s="284"/>
      <c r="D589" s="285"/>
      <c r="E589" s="67"/>
      <c r="F589" s="16" t="s">
        <v>1393</v>
      </c>
      <c r="G589" s="161"/>
      <c r="H589" s="161"/>
      <c r="I589" s="161"/>
      <c r="K589" s="22" t="str">
        <f t="shared" si="12"/>
        <v/>
      </c>
      <c r="L589" s="12" t="str">
        <f>""</f>
        <v/>
      </c>
      <c r="M589" s="34"/>
    </row>
    <row r="590" spans="1:13" x14ac:dyDescent="0.3">
      <c r="E590" s="67"/>
      <c r="F590" s="22"/>
      <c r="K590" s="22" t="str">
        <f t="shared" si="12"/>
        <v/>
      </c>
      <c r="L590" s="12" t="str">
        <f>""</f>
        <v/>
      </c>
    </row>
    <row r="591" spans="1:13" x14ac:dyDescent="0.3">
      <c r="E591" s="67"/>
      <c r="F591" s="22"/>
      <c r="K591" s="22" t="str">
        <f t="shared" si="12"/>
        <v/>
      </c>
    </row>
    <row r="592" spans="1:13" x14ac:dyDescent="0.3">
      <c r="A592" s="276">
        <v>2013</v>
      </c>
      <c r="B592" s="277" t="s">
        <v>67</v>
      </c>
      <c r="C592" s="278" t="s">
        <v>139</v>
      </c>
      <c r="D592" s="279" t="s">
        <v>110</v>
      </c>
      <c r="E592" s="67"/>
      <c r="G592" s="14" t="s">
        <v>67</v>
      </c>
      <c r="H592" s="31" t="s">
        <v>110</v>
      </c>
      <c r="I592" s="14" t="s">
        <v>342</v>
      </c>
      <c r="J592" s="12">
        <v>256</v>
      </c>
      <c r="K592" s="22" t="str">
        <f t="shared" si="12"/>
        <v>[{order:"256",result:"Schalke 2-3 Galatasaray",playerday:"Umut Bulut",year:"2013", category:"Champions",prow:["DL","DL","DL"], pcolumn: ["Schalke","Galatasaray","TUR"],ylink:"https://www.youtube.com/watch?v=JDdk3JJU_Sg"}],</v>
      </c>
      <c r="L592" s="12" t="str">
        <f>""</f>
        <v/>
      </c>
    </row>
    <row r="593" spans="1:13" x14ac:dyDescent="0.3">
      <c r="A593" s="280"/>
      <c r="B593" s="159" t="str">
        <f>_xlfn.CONCAT(B592," ",C592," ",D592)</f>
        <v>Schalke 2-3 Galatasaray</v>
      </c>
      <c r="C593" s="160"/>
      <c r="D593" s="281"/>
      <c r="E593" s="67"/>
      <c r="F593" s="16" t="s">
        <v>47</v>
      </c>
      <c r="G593" s="161"/>
      <c r="H593" s="161"/>
      <c r="I593" s="161"/>
      <c r="K593" s="22" t="str">
        <f t="shared" si="12"/>
        <v/>
      </c>
      <c r="L593" s="12" t="str">
        <f>""</f>
        <v/>
      </c>
      <c r="M593" s="162" t="s">
        <v>607</v>
      </c>
    </row>
    <row r="594" spans="1:13" x14ac:dyDescent="0.3">
      <c r="A594" s="280"/>
      <c r="B594" s="159" t="s">
        <v>608</v>
      </c>
      <c r="C594" s="160"/>
      <c r="D594" s="281"/>
      <c r="E594" s="67"/>
      <c r="F594" s="16" t="s">
        <v>47</v>
      </c>
      <c r="G594" s="161"/>
      <c r="H594" s="161"/>
      <c r="I594" s="161"/>
      <c r="K594" s="22" t="str">
        <f t="shared" si="12"/>
        <v/>
      </c>
      <c r="L594" s="12" t="str">
        <f>""</f>
        <v/>
      </c>
    </row>
    <row r="595" spans="1:13" x14ac:dyDescent="0.3">
      <c r="A595" s="282"/>
      <c r="B595" s="283" t="s">
        <v>1119</v>
      </c>
      <c r="C595" s="284"/>
      <c r="D595" s="285"/>
      <c r="E595" s="67"/>
      <c r="F595" s="16" t="s">
        <v>47</v>
      </c>
      <c r="G595" s="161"/>
      <c r="H595" s="161"/>
      <c r="I595" s="161"/>
      <c r="K595" s="22" t="str">
        <f>IF(A595&gt;0,"[{"&amp;"order:"&amp;CHAR(34)&amp;J595&amp;CHAR(34)&amp;",result:"&amp;CHAR(34)&amp;B596&amp;CHAR(34)&amp;",playerday:"&amp;CHAR(34)&amp;B624&amp;CHAR(34)&amp;",year:"&amp;CHAR(34)&amp;A595&amp;CHAR(34)&amp;", category:" &amp; CHAR(34) &amp;$A$1&amp;CHAR(34)&amp;",prow:["&amp;CHAR(34)&amp;F596&amp;CHAR(34)&amp;","&amp;CHAR(34)&amp;F597&amp;CHAR(34)&amp;","&amp;CHAR(34)&amp;F624&amp;CHAR(34)&amp;"], pcolumn: ["&amp;CHAR(34)&amp;G595&amp;CHAR(34)&amp;","&amp;CHAR(34)&amp;H595&amp;CHAR(34)&amp;","&amp;CHAR(34)&amp;I595&amp;CHAR(34)&amp;"]"&amp;",ylink:"&amp;CHAR(34)&amp;B597&amp;CHAR(34)&amp;"}"&amp;"],","")</f>
        <v/>
      </c>
      <c r="L595" s="12" t="str">
        <f>""</f>
        <v/>
      </c>
      <c r="M595" s="40"/>
    </row>
    <row r="596" spans="1:13" x14ac:dyDescent="0.3">
      <c r="E596" s="67"/>
      <c r="F596" s="22"/>
      <c r="K596" s="22" t="str">
        <f>IF(A596&gt;0,"[{"&amp;"order:"&amp;CHAR(34)&amp;J596&amp;CHAR(34)&amp;",result:"&amp;CHAR(34)&amp;B597&amp;CHAR(34)&amp;",playerday:"&amp;CHAR(34)&amp;B625&amp;CHAR(34)&amp;",year:"&amp;CHAR(34)&amp;A596&amp;CHAR(34)&amp;", category:" &amp; CHAR(34) &amp;$A$1&amp;CHAR(34)&amp;",prow:["&amp;CHAR(34)&amp;F597&amp;CHAR(34)&amp;","&amp;CHAR(34)&amp;F624&amp;CHAR(34)&amp;","&amp;CHAR(34)&amp;F625&amp;CHAR(34)&amp;"], pcolumn: ["&amp;CHAR(34)&amp;G596&amp;CHAR(34)&amp;","&amp;CHAR(34)&amp;H596&amp;CHAR(34)&amp;","&amp;CHAR(34)&amp;I596&amp;CHAR(34)&amp;"]"&amp;",ylink:"&amp;CHAR(34)&amp;B624&amp;CHAR(34)&amp;"}"&amp;"],","")</f>
        <v/>
      </c>
      <c r="L596" s="12" t="str">
        <f>""</f>
        <v/>
      </c>
      <c r="M596" s="34"/>
    </row>
    <row r="597" spans="1:13" x14ac:dyDescent="0.3">
      <c r="E597" s="67"/>
      <c r="K597" s="22" t="str">
        <f>IF(A597&gt;0,"[{"&amp;"order:"&amp;CHAR(34)&amp;J597&amp;CHAR(34)&amp;",result:"&amp;CHAR(34)&amp;B624&amp;CHAR(34)&amp;",playerday:"&amp;CHAR(34)&amp;B626&amp;CHAR(34)&amp;",year:"&amp;CHAR(34)&amp;A597&amp;CHAR(34)&amp;", category:" &amp; CHAR(34) &amp;$A$1&amp;CHAR(34)&amp;",prow:["&amp;CHAR(34)&amp;F624&amp;CHAR(34)&amp;","&amp;CHAR(34)&amp;F625&amp;CHAR(34)&amp;","&amp;CHAR(34)&amp;F626&amp;CHAR(34)&amp;"], pcolumn: ["&amp;CHAR(34)&amp;G597&amp;CHAR(34)&amp;","&amp;CHAR(34)&amp;H597&amp;CHAR(34)&amp;","&amp;CHAR(34)&amp;I597&amp;CHAR(34)&amp;"]"&amp;",ylink:"&amp;CHAR(34)&amp;B625&amp;CHAR(34)&amp;"}"&amp;"],","")</f>
        <v/>
      </c>
      <c r="L597" s="12" t="str">
        <f>""</f>
        <v/>
      </c>
      <c r="M597" s="32" t="str">
        <f>""</f>
        <v/>
      </c>
    </row>
    <row r="598" spans="1:13" x14ac:dyDescent="0.3">
      <c r="A598" s="276">
        <v>2013</v>
      </c>
      <c r="B598" s="277" t="s">
        <v>110</v>
      </c>
      <c r="C598" s="278" t="s">
        <v>83</v>
      </c>
      <c r="D598" s="279" t="s">
        <v>4</v>
      </c>
      <c r="E598" s="67"/>
      <c r="G598" s="14" t="s">
        <v>110</v>
      </c>
      <c r="H598" s="31" t="s">
        <v>4</v>
      </c>
      <c r="I598" s="14" t="s">
        <v>43</v>
      </c>
      <c r="J598" s="12">
        <v>390</v>
      </c>
      <c r="K598" s="22" t="str">
        <f t="shared" ref="K598:K600" si="13">IF(A598&gt;0,"[{"&amp;"order:"&amp;CHAR(34)&amp;J598&amp;CHAR(34)&amp;",result:"&amp;CHAR(34)&amp;B599&amp;CHAR(34)&amp;",playerday:"&amp;CHAR(34)&amp;B601&amp;CHAR(34)&amp;",year:"&amp;CHAR(34)&amp;A598&amp;CHAR(34)&amp;", category:" &amp; CHAR(34) &amp;$A$1&amp;CHAR(34)&amp;",prow:["&amp;CHAR(34)&amp;F599&amp;CHAR(34)&amp;","&amp;CHAR(34)&amp;F600&amp;CHAR(34)&amp;","&amp;CHAR(34)&amp;F601&amp;CHAR(34)&amp;"], pcolumn: ["&amp;CHAR(34)&amp;G598&amp;CHAR(34)&amp;","&amp;CHAR(34)&amp;H598&amp;CHAR(34)&amp;","&amp;CHAR(34)&amp;I598&amp;CHAR(34)&amp;"]"&amp;",ylink:"&amp;CHAR(34)&amp;B600&amp;CHAR(34)&amp;"}"&amp;"],","")</f>
        <v>[{order:"390",result:"Galatasaray 1-0 Juventus",playerday:"Wesley Sneijder",year:"2013", category:"Champions",prow:["Inter","Real Madrid","ChampionsWin"], pcolumn: ["Galatasaray","Juventus","NED"],ylink:"https://www.youtube.com/watch?v=JDdk3JJU_Sg"}],</v>
      </c>
    </row>
    <row r="599" spans="1:13" x14ac:dyDescent="0.3">
      <c r="A599" s="280"/>
      <c r="B599" s="159" t="str">
        <f>_xlfn.CONCAT(B598," ",C598," ",D598)</f>
        <v>Galatasaray 1-0 Juventus</v>
      </c>
      <c r="C599" s="160"/>
      <c r="D599" s="281"/>
      <c r="E599" s="67"/>
      <c r="F599" s="16" t="s">
        <v>44</v>
      </c>
      <c r="G599" s="161"/>
      <c r="H599" s="161"/>
      <c r="I599" s="161"/>
      <c r="K599" s="22" t="str">
        <f t="shared" si="13"/>
        <v/>
      </c>
    </row>
    <row r="600" spans="1:13" x14ac:dyDescent="0.3">
      <c r="A600" s="280"/>
      <c r="B600" s="159" t="s">
        <v>608</v>
      </c>
      <c r="C600" s="160"/>
      <c r="D600" s="281"/>
      <c r="E600" s="67"/>
      <c r="F600" s="16" t="s">
        <v>3</v>
      </c>
      <c r="G600" s="161"/>
      <c r="H600" s="161"/>
      <c r="I600" s="161"/>
      <c r="K600" s="22" t="str">
        <f t="shared" si="13"/>
        <v/>
      </c>
    </row>
    <row r="601" spans="1:13" x14ac:dyDescent="0.3">
      <c r="A601" s="282"/>
      <c r="B601" s="283" t="s">
        <v>1416</v>
      </c>
      <c r="C601" s="284"/>
      <c r="D601" s="285"/>
      <c r="E601" s="67"/>
      <c r="F601" s="16" t="s">
        <v>34</v>
      </c>
      <c r="G601" s="161"/>
      <c r="H601" s="161"/>
      <c r="I601" s="161"/>
      <c r="K601" s="22" t="str">
        <f>IF(A601&gt;0,"[{"&amp;"order:"&amp;CHAR(34)&amp;J601&amp;CHAR(34)&amp;",result:"&amp;CHAR(34)&amp;B602&amp;CHAR(34)&amp;",playerday:"&amp;CHAR(34)&amp;B630&amp;CHAR(34)&amp;",year:"&amp;CHAR(34)&amp;A601&amp;CHAR(34)&amp;", category:" &amp; CHAR(34) &amp;$A$1&amp;CHAR(34)&amp;",prow:["&amp;CHAR(34)&amp;F602&amp;CHAR(34)&amp;","&amp;CHAR(34)&amp;F603&amp;CHAR(34)&amp;","&amp;CHAR(34)&amp;F630&amp;CHAR(34)&amp;"], pcolumn: ["&amp;CHAR(34)&amp;G601&amp;CHAR(34)&amp;","&amp;CHAR(34)&amp;H601&amp;CHAR(34)&amp;","&amp;CHAR(34)&amp;I601&amp;CHAR(34)&amp;"]"&amp;",ylink:"&amp;CHAR(34)&amp;B603&amp;CHAR(34)&amp;"}"&amp;"],","")</f>
        <v/>
      </c>
    </row>
    <row r="602" spans="1:13" x14ac:dyDescent="0.3">
      <c r="E602" s="67"/>
      <c r="F602" s="22"/>
      <c r="K602" s="22" t="str">
        <f>IF(A602&gt;0,"[{"&amp;"order:"&amp;CHAR(34)&amp;J602&amp;CHAR(34)&amp;",result:"&amp;CHAR(34)&amp;B603&amp;CHAR(34)&amp;",playerday:"&amp;CHAR(34)&amp;B631&amp;CHAR(34)&amp;",year:"&amp;CHAR(34)&amp;A602&amp;CHAR(34)&amp;", category:" &amp; CHAR(34) &amp;$A$1&amp;CHAR(34)&amp;",prow:["&amp;CHAR(34)&amp;F603&amp;CHAR(34)&amp;","&amp;CHAR(34)&amp;F630&amp;CHAR(34)&amp;","&amp;CHAR(34)&amp;F631&amp;CHAR(34)&amp;"], pcolumn: ["&amp;CHAR(34)&amp;G602&amp;CHAR(34)&amp;","&amp;CHAR(34)&amp;H602&amp;CHAR(34)&amp;","&amp;CHAR(34)&amp;I602&amp;CHAR(34)&amp;"]"&amp;",ylink:"&amp;CHAR(34)&amp;B630&amp;CHAR(34)&amp;"}"&amp;"],","")</f>
        <v/>
      </c>
    </row>
    <row r="603" spans="1:13" x14ac:dyDescent="0.3">
      <c r="E603" s="67"/>
      <c r="K603" s="22" t="str">
        <f>IF(A603&gt;0,"[{"&amp;"order:"&amp;CHAR(34)&amp;J603&amp;CHAR(34)&amp;",result:"&amp;CHAR(34)&amp;B630&amp;CHAR(34)&amp;",playerday:"&amp;CHAR(34)&amp;B632&amp;CHAR(34)&amp;",year:"&amp;CHAR(34)&amp;A603&amp;CHAR(34)&amp;", category:" &amp; CHAR(34) &amp;$A$1&amp;CHAR(34)&amp;",prow:["&amp;CHAR(34)&amp;F630&amp;CHAR(34)&amp;","&amp;CHAR(34)&amp;F631&amp;CHAR(34)&amp;","&amp;CHAR(34)&amp;F632&amp;CHAR(34)&amp;"], pcolumn: ["&amp;CHAR(34)&amp;G603&amp;CHAR(34)&amp;","&amp;CHAR(34)&amp;H603&amp;CHAR(34)&amp;","&amp;CHAR(34)&amp;I603&amp;CHAR(34)&amp;"]"&amp;",ylink:"&amp;CHAR(34)&amp;B631&amp;CHAR(34)&amp;"}"&amp;"],","")</f>
        <v/>
      </c>
    </row>
    <row r="604" spans="1:13" x14ac:dyDescent="0.3">
      <c r="A604" s="276">
        <v>2013</v>
      </c>
      <c r="B604" s="277" t="s">
        <v>488</v>
      </c>
      <c r="C604" s="278" t="s">
        <v>83</v>
      </c>
      <c r="D604" s="279" t="s">
        <v>5</v>
      </c>
      <c r="E604" s="67"/>
      <c r="G604" s="14" t="s">
        <v>488</v>
      </c>
      <c r="H604" s="31" t="s">
        <v>5</v>
      </c>
      <c r="I604" s="14" t="s">
        <v>1425</v>
      </c>
      <c r="J604" s="12">
        <v>421</v>
      </c>
      <c r="K604" s="22" t="str">
        <f t="shared" ref="K604:K606" si="14">IF(A604&gt;0,"[{"&amp;"order:"&amp;CHAR(34)&amp;J604&amp;CHAR(34)&amp;",result:"&amp;CHAR(34)&amp;B605&amp;CHAR(34)&amp;",playerday:"&amp;CHAR(34)&amp;B607&amp;CHAR(34)&amp;",year:"&amp;CHAR(34)&amp;A604&amp;CHAR(34)&amp;", category:" &amp; CHAR(34) &amp;$A$1&amp;CHAR(34)&amp;",prow:["&amp;CHAR(34)&amp;F605&amp;CHAR(34)&amp;","&amp;CHAR(34)&amp;F606&amp;CHAR(34)&amp;","&amp;CHAR(34)&amp;F607&amp;CHAR(34)&amp;"], pcolumn: ["&amp;CHAR(34)&amp;G604&amp;CHAR(34)&amp;","&amp;CHAR(34)&amp;H604&amp;CHAR(34)&amp;","&amp;CHAR(34)&amp;I604&amp;CHAR(34)&amp;"]"&amp;",ylink:"&amp;CHAR(34)&amp;B606&amp;CHAR(34)&amp;"}"&amp;"],","")</f>
        <v>[{order:"421",result:"Basel 1-0 Chelsea",playerday:"Mohamed Salah",year:"2013", category:"Champions",prow:["CC","DL","ChampionsWin"], pcolumn: ["Basel","Chelsea","af1520"],ylink:"https://www.youtube.com/watch?v=3CqwPUpWQIQ"}],</v>
      </c>
    </row>
    <row r="605" spans="1:13" x14ac:dyDescent="0.3">
      <c r="A605" s="280"/>
      <c r="B605" s="159" t="str">
        <f>_xlfn.CONCAT(B604," ",C604," ",D604)</f>
        <v>Basel 1-0 Chelsea</v>
      </c>
      <c r="C605" s="160"/>
      <c r="D605" s="281"/>
      <c r="E605" s="67"/>
      <c r="F605" s="16" t="s">
        <v>33</v>
      </c>
      <c r="G605" s="161"/>
      <c r="H605" s="161"/>
      <c r="I605" s="161"/>
      <c r="K605" s="22" t="str">
        <f t="shared" si="14"/>
        <v/>
      </c>
    </row>
    <row r="606" spans="1:13" x14ac:dyDescent="0.3">
      <c r="A606" s="280"/>
      <c r="B606" s="159" t="s">
        <v>1469</v>
      </c>
      <c r="C606" s="160"/>
      <c r="D606" s="281"/>
      <c r="E606" s="67"/>
      <c r="F606" s="16" t="s">
        <v>47</v>
      </c>
      <c r="G606" s="161"/>
      <c r="H606" s="161"/>
      <c r="I606" s="161"/>
      <c r="K606" s="22" t="str">
        <f t="shared" si="14"/>
        <v/>
      </c>
    </row>
    <row r="607" spans="1:13" x14ac:dyDescent="0.3">
      <c r="A607" s="282"/>
      <c r="B607" s="283" t="s">
        <v>1470</v>
      </c>
      <c r="C607" s="284"/>
      <c r="D607" s="285"/>
      <c r="E607" s="67"/>
      <c r="F607" s="16" t="s">
        <v>34</v>
      </c>
      <c r="G607" s="161"/>
      <c r="H607" s="161"/>
      <c r="I607" s="161"/>
      <c r="K607" s="22" t="str">
        <f>IF(A607&gt;0,"[{"&amp;"order:"&amp;CHAR(34)&amp;J607&amp;CHAR(34)&amp;",result:"&amp;CHAR(34)&amp;B608&amp;CHAR(34)&amp;",playerday:"&amp;CHAR(34)&amp;B636&amp;CHAR(34)&amp;",year:"&amp;CHAR(34)&amp;A607&amp;CHAR(34)&amp;", category:" &amp; CHAR(34) &amp;$A$1&amp;CHAR(34)&amp;",prow:["&amp;CHAR(34)&amp;F608&amp;CHAR(34)&amp;","&amp;CHAR(34)&amp;F609&amp;CHAR(34)&amp;","&amp;CHAR(34)&amp;F636&amp;CHAR(34)&amp;"], pcolumn: ["&amp;CHAR(34)&amp;G607&amp;CHAR(34)&amp;","&amp;CHAR(34)&amp;H607&amp;CHAR(34)&amp;","&amp;CHAR(34)&amp;I607&amp;CHAR(34)&amp;"]"&amp;",ylink:"&amp;CHAR(34)&amp;B609&amp;CHAR(34)&amp;"}"&amp;"],","")</f>
        <v/>
      </c>
    </row>
    <row r="608" spans="1:13" x14ac:dyDescent="0.3">
      <c r="D608" s="687">
        <v>41605</v>
      </c>
      <c r="E608" s="67"/>
      <c r="F608" s="22"/>
      <c r="K608" s="22" t="str">
        <f>IF(A608&gt;0,"[{"&amp;"order:"&amp;CHAR(34)&amp;J608&amp;CHAR(34)&amp;",result:"&amp;CHAR(34)&amp;B609&amp;CHAR(34)&amp;",playerday:"&amp;CHAR(34)&amp;B637&amp;CHAR(34)&amp;",year:"&amp;CHAR(34)&amp;A608&amp;CHAR(34)&amp;", category:" &amp; CHAR(34) &amp;$A$1&amp;CHAR(34)&amp;",prow:["&amp;CHAR(34)&amp;F609&amp;CHAR(34)&amp;","&amp;CHAR(34)&amp;F636&amp;CHAR(34)&amp;","&amp;CHAR(34)&amp;F637&amp;CHAR(34)&amp;"], pcolumn: ["&amp;CHAR(34)&amp;G608&amp;CHAR(34)&amp;","&amp;CHAR(34)&amp;H608&amp;CHAR(34)&amp;","&amp;CHAR(34)&amp;I608&amp;CHAR(34)&amp;"]"&amp;",ylink:"&amp;CHAR(34)&amp;B636&amp;CHAR(34)&amp;"}"&amp;"],","")</f>
        <v/>
      </c>
    </row>
    <row r="609" spans="5:11" x14ac:dyDescent="0.3">
      <c r="E609" s="67"/>
      <c r="K609" s="22" t="str">
        <f>IF(A609&gt;0,"[{"&amp;"order:"&amp;CHAR(34)&amp;J609&amp;CHAR(34)&amp;",result:"&amp;CHAR(34)&amp;B636&amp;CHAR(34)&amp;",playerday:"&amp;CHAR(34)&amp;B638&amp;CHAR(34)&amp;",year:"&amp;CHAR(34)&amp;A609&amp;CHAR(34)&amp;", category:" &amp; CHAR(34) &amp;$A$1&amp;CHAR(34)&amp;",prow:["&amp;CHAR(34)&amp;F636&amp;CHAR(34)&amp;","&amp;CHAR(34)&amp;F637&amp;CHAR(34)&amp;","&amp;CHAR(34)&amp;F638&amp;CHAR(34)&amp;"], pcolumn: ["&amp;CHAR(34)&amp;G609&amp;CHAR(34)&amp;","&amp;CHAR(34)&amp;H609&amp;CHAR(34)&amp;","&amp;CHAR(34)&amp;I609&amp;CHAR(34)&amp;"]"&amp;",ylink:"&amp;CHAR(34)&amp;B637&amp;CHAR(34)&amp;"}"&amp;"],","")</f>
        <v/>
      </c>
    </row>
    <row r="610" spans="5:11" x14ac:dyDescent="0.3">
      <c r="E610" s="67"/>
      <c r="K610" s="22"/>
    </row>
    <row r="611" spans="5:11" x14ac:dyDescent="0.3">
      <c r="E611" s="67"/>
      <c r="K611" s="22"/>
    </row>
    <row r="612" spans="5:11" x14ac:dyDescent="0.3">
      <c r="E612" s="67"/>
      <c r="K612" s="22"/>
    </row>
    <row r="613" spans="5:11" x14ac:dyDescent="0.3">
      <c r="E613" s="67"/>
      <c r="K613" s="22"/>
    </row>
    <row r="614" spans="5:11" x14ac:dyDescent="0.3">
      <c r="E614" s="67"/>
      <c r="K614" s="22"/>
    </row>
    <row r="615" spans="5:11" x14ac:dyDescent="0.3">
      <c r="E615" s="67"/>
      <c r="K615" s="22"/>
    </row>
    <row r="616" spans="5:11" x14ac:dyDescent="0.3">
      <c r="E616" s="67"/>
      <c r="K616" s="22"/>
    </row>
    <row r="617" spans="5:11" x14ac:dyDescent="0.3">
      <c r="E617" s="67"/>
      <c r="K617" s="22"/>
    </row>
    <row r="618" spans="5:11" x14ac:dyDescent="0.3">
      <c r="E618" s="67"/>
      <c r="K618" s="22"/>
    </row>
    <row r="619" spans="5:11" x14ac:dyDescent="0.3">
      <c r="E619" s="67"/>
      <c r="K619" s="22"/>
    </row>
    <row r="620" spans="5:11" x14ac:dyDescent="0.3">
      <c r="E620" s="67"/>
      <c r="K620" s="22"/>
    </row>
    <row r="621" spans="5:11" x14ac:dyDescent="0.3">
      <c r="E621" s="67"/>
      <c r="K621" s="22"/>
    </row>
    <row r="622" spans="5:11" x14ac:dyDescent="0.3">
      <c r="E622" s="67"/>
      <c r="K622" s="22"/>
    </row>
    <row r="623" spans="5:11" x14ac:dyDescent="0.3">
      <c r="E623" s="67"/>
      <c r="K623" s="22"/>
    </row>
    <row r="624" spans="5:11" x14ac:dyDescent="0.3">
      <c r="E624" s="67"/>
      <c r="K624" s="22" t="str">
        <f t="shared" si="12"/>
        <v/>
      </c>
    </row>
    <row r="625" spans="1:21" x14ac:dyDescent="0.3">
      <c r="E625" s="67"/>
      <c r="K625" s="22" t="str">
        <f t="shared" si="12"/>
        <v/>
      </c>
    </row>
    <row r="626" spans="1:21" x14ac:dyDescent="0.3">
      <c r="E626" s="67"/>
      <c r="K626" s="22" t="str">
        <f t="shared" si="12"/>
        <v/>
      </c>
    </row>
    <row r="627" spans="1:21" s="390" customFormat="1" x14ac:dyDescent="0.3">
      <c r="A627" s="387"/>
      <c r="B627" s="388"/>
      <c r="C627" s="389"/>
      <c r="D627" s="388"/>
      <c r="E627" s="67"/>
      <c r="G627" s="391"/>
      <c r="H627" s="391"/>
      <c r="I627" s="391"/>
      <c r="J627" s="12"/>
      <c r="K627" s="22" t="str">
        <f t="shared" si="12"/>
        <v/>
      </c>
      <c r="M627" s="388"/>
      <c r="O627" s="392"/>
      <c r="R627" s="391"/>
      <c r="S627" s="391"/>
      <c r="T627" s="391"/>
      <c r="U627" s="391"/>
    </row>
    <row r="628" spans="1:21" x14ac:dyDescent="0.3">
      <c r="A628" s="257">
        <v>2014</v>
      </c>
      <c r="B628" s="258" t="s">
        <v>150</v>
      </c>
      <c r="C628" s="259" t="s">
        <v>129</v>
      </c>
      <c r="D628" s="260" t="s">
        <v>68</v>
      </c>
      <c r="E628" s="67"/>
      <c r="G628" s="14" t="s">
        <v>3</v>
      </c>
      <c r="H628" s="14" t="s">
        <v>68</v>
      </c>
      <c r="I628" s="14" t="s">
        <v>63</v>
      </c>
      <c r="J628" s="12">
        <v>255</v>
      </c>
      <c r="K628" s="22" t="str">
        <f t="shared" si="12"/>
        <v>[{order:"255",result:"R. Madrid 4-1 Atletico",playerday:"Sergio Ramos",year:"2014", category:"Champions",prow:["ChampionsWin","DF","Sevilla"], pcolumn: ["Real Madrid","Atletico","Played WC 2014"],ylink:"https://www.youtube.com/watch?v=Ji021RYgGXQ"}],</v>
      </c>
      <c r="L628" s="12" t="str">
        <f>""</f>
        <v/>
      </c>
      <c r="M628" s="32" t="str">
        <f>""</f>
        <v/>
      </c>
    </row>
    <row r="629" spans="1:21" x14ac:dyDescent="0.3">
      <c r="A629" s="261"/>
      <c r="B629" s="262" t="str">
        <f>_xlfn.CONCAT(B628," ",C628," ",D628)</f>
        <v>R. Madrid 4-1 Atletico</v>
      </c>
      <c r="C629" s="263"/>
      <c r="D629" s="264"/>
      <c r="E629" s="67"/>
      <c r="F629" s="16" t="s">
        <v>34</v>
      </c>
      <c r="G629" s="208"/>
      <c r="H629" s="208"/>
      <c r="I629" s="208"/>
      <c r="K629" s="22" t="str">
        <f t="shared" si="12"/>
        <v/>
      </c>
      <c r="L629" s="12" t="str">
        <f>""</f>
        <v/>
      </c>
      <c r="M629" s="32" t="str">
        <f>""</f>
        <v/>
      </c>
    </row>
    <row r="630" spans="1:21" x14ac:dyDescent="0.3">
      <c r="A630" s="261"/>
      <c r="B630" s="262" t="s">
        <v>197</v>
      </c>
      <c r="C630" s="263"/>
      <c r="D630" s="264"/>
      <c r="E630" s="67"/>
      <c r="F630" s="16" t="s">
        <v>52</v>
      </c>
      <c r="G630" s="208"/>
      <c r="H630" s="208"/>
      <c r="I630" s="208"/>
      <c r="K630" s="22" t="str">
        <f t="shared" si="12"/>
        <v/>
      </c>
      <c r="L630" s="12" t="str">
        <f>""</f>
        <v/>
      </c>
      <c r="M630" s="32" t="str">
        <f>""</f>
        <v/>
      </c>
    </row>
    <row r="631" spans="1:21" x14ac:dyDescent="0.3">
      <c r="A631" s="265"/>
      <c r="B631" s="266" t="s">
        <v>942</v>
      </c>
      <c r="C631" s="267"/>
      <c r="D631" s="268"/>
      <c r="E631" s="67"/>
      <c r="F631" s="16" t="s">
        <v>69</v>
      </c>
      <c r="G631" s="208"/>
      <c r="H631" s="208"/>
      <c r="I631" s="208"/>
      <c r="K631" s="22" t="str">
        <f t="shared" si="12"/>
        <v/>
      </c>
      <c r="L631" s="12" t="str">
        <f>""</f>
        <v/>
      </c>
      <c r="M631" s="40" t="str">
        <f>""</f>
        <v/>
      </c>
    </row>
    <row r="632" spans="1:21" x14ac:dyDescent="0.3">
      <c r="E632" s="67"/>
      <c r="F632" s="22"/>
      <c r="K632" s="22" t="str">
        <f t="shared" si="12"/>
        <v/>
      </c>
      <c r="L632" s="12" t="str">
        <f>""</f>
        <v/>
      </c>
      <c r="M632" s="34"/>
    </row>
    <row r="633" spans="1:21" x14ac:dyDescent="0.3">
      <c r="E633" s="67"/>
      <c r="F633" s="22"/>
      <c r="K633" s="22" t="str">
        <f t="shared" si="12"/>
        <v/>
      </c>
      <c r="M633" s="34"/>
    </row>
    <row r="634" spans="1:21" x14ac:dyDescent="0.3">
      <c r="A634" s="257">
        <v>2014</v>
      </c>
      <c r="B634" s="258" t="s">
        <v>17</v>
      </c>
      <c r="C634" s="259" t="s">
        <v>265</v>
      </c>
      <c r="D634" s="260" t="s">
        <v>150</v>
      </c>
      <c r="E634" s="67"/>
      <c r="G634" s="14" t="s">
        <v>3</v>
      </c>
      <c r="H634" s="14" t="s">
        <v>17</v>
      </c>
      <c r="I634" s="14" t="s">
        <v>63</v>
      </c>
      <c r="J634" s="12">
        <v>97</v>
      </c>
      <c r="K634" s="22" t="str">
        <f t="shared" si="12"/>
        <v>[{order:"97",result:"Bayern 0-4 R. Madrid",playerday:"Sergio Ramos",year:"2014", category:"Champions",prow:["ChampionsWin","DF","WC01"], pcolumn: ["Real Madrid","Bayern","Played WC 2014"],ylink:"https://www.youtube.com/watch?v=Pmhx0Uxv8R0"}],</v>
      </c>
      <c r="L634" s="12" t="str">
        <f>""</f>
        <v/>
      </c>
    </row>
    <row r="635" spans="1:21" x14ac:dyDescent="0.3">
      <c r="A635" s="261"/>
      <c r="B635" s="262" t="str">
        <f>_xlfn.CONCAT(B634," ",C634," ",D634)</f>
        <v>Bayern 0-4 R. Madrid</v>
      </c>
      <c r="C635" s="263"/>
      <c r="D635" s="264"/>
      <c r="E635" s="67"/>
      <c r="F635" s="16" t="s">
        <v>34</v>
      </c>
      <c r="G635" s="208"/>
      <c r="H635" s="208"/>
      <c r="I635" s="208"/>
      <c r="K635" s="22" t="str">
        <f t="shared" si="12"/>
        <v/>
      </c>
      <c r="L635" s="12" t="str">
        <f>""</f>
        <v/>
      </c>
    </row>
    <row r="636" spans="1:21" x14ac:dyDescent="0.3">
      <c r="A636" s="261"/>
      <c r="B636" s="262" t="s">
        <v>266</v>
      </c>
      <c r="C636" s="263"/>
      <c r="D636" s="264"/>
      <c r="E636" s="67"/>
      <c r="F636" s="16" t="s">
        <v>52</v>
      </c>
      <c r="G636" s="208"/>
      <c r="H636" s="208"/>
      <c r="I636" s="208"/>
      <c r="K636" s="22" t="str">
        <f t="shared" si="12"/>
        <v/>
      </c>
      <c r="L636" s="12" t="str">
        <f>""</f>
        <v/>
      </c>
    </row>
    <row r="637" spans="1:21" x14ac:dyDescent="0.3">
      <c r="A637" s="265"/>
      <c r="B637" s="266" t="s">
        <v>942</v>
      </c>
      <c r="C637" s="267"/>
      <c r="D637" s="268"/>
      <c r="E637" s="67"/>
      <c r="F637" s="16" t="s">
        <v>31</v>
      </c>
      <c r="G637" s="208"/>
      <c r="H637" s="208"/>
      <c r="I637" s="208"/>
      <c r="K637" s="22" t="str">
        <f t="shared" si="12"/>
        <v/>
      </c>
      <c r="L637" s="12" t="str">
        <f>""</f>
        <v/>
      </c>
    </row>
    <row r="638" spans="1:21" x14ac:dyDescent="0.3">
      <c r="E638" s="67"/>
      <c r="F638" s="22"/>
      <c r="K638" s="22" t="str">
        <f t="shared" si="12"/>
        <v/>
      </c>
      <c r="L638" s="12" t="str">
        <f>""</f>
        <v/>
      </c>
      <c r="M638" s="40"/>
    </row>
    <row r="639" spans="1:21" x14ac:dyDescent="0.3">
      <c r="E639" s="67"/>
      <c r="F639" s="22"/>
      <c r="K639" s="22" t="str">
        <f t="shared" si="12"/>
        <v/>
      </c>
      <c r="M639" s="40"/>
    </row>
    <row r="640" spans="1:21" x14ac:dyDescent="0.3">
      <c r="A640" s="257">
        <v>2014</v>
      </c>
      <c r="B640" s="258" t="s">
        <v>26</v>
      </c>
      <c r="C640" s="259" t="s">
        <v>122</v>
      </c>
      <c r="D640" s="260" t="s">
        <v>5</v>
      </c>
      <c r="E640" s="67"/>
      <c r="G640" s="14" t="s">
        <v>112</v>
      </c>
      <c r="H640" s="14" t="s">
        <v>135</v>
      </c>
      <c r="I640" s="14" t="s">
        <v>74</v>
      </c>
      <c r="J640" s="12">
        <v>364</v>
      </c>
      <c r="K640" s="22" t="str">
        <f t="shared" si="12"/>
        <v>[{order:"364",result:"PSG 3-1 Chelsea",playerday:"Javier Pastore",year:"2014", category:"Champions",prow:["ARG","CC","Chelsea"], pcolumn: ["ParisSG","Napoli","Roma"],ylink:"https://www.youtube.com/shorts/GKWZDMoDAOI"}],</v>
      </c>
      <c r="L640" s="12" t="str">
        <f>""</f>
        <v/>
      </c>
      <c r="M640" s="34"/>
    </row>
    <row r="641" spans="1:21" x14ac:dyDescent="0.3">
      <c r="A641" s="261"/>
      <c r="B641" s="262" t="str">
        <f>_xlfn.CONCAT(B640," ",C640," ",D640)</f>
        <v>PSG 3-1 Chelsea</v>
      </c>
      <c r="C641" s="263"/>
      <c r="D641" s="264"/>
      <c r="E641" s="67"/>
      <c r="F641" s="16" t="s">
        <v>42</v>
      </c>
      <c r="G641" s="208"/>
      <c r="H641" s="208"/>
      <c r="I641" s="208"/>
      <c r="K641" s="22" t="str">
        <f t="shared" si="12"/>
        <v/>
      </c>
      <c r="L641" s="12" t="str">
        <f>""</f>
        <v/>
      </c>
    </row>
    <row r="642" spans="1:21" x14ac:dyDescent="0.3">
      <c r="A642" s="261"/>
      <c r="B642" s="262" t="s">
        <v>604</v>
      </c>
      <c r="C642" s="263"/>
      <c r="D642" s="264"/>
      <c r="E642" s="67"/>
      <c r="F642" s="16" t="s">
        <v>33</v>
      </c>
      <c r="G642" s="208"/>
      <c r="H642" s="208"/>
      <c r="I642" s="208"/>
      <c r="K642" s="22" t="str">
        <f t="shared" si="12"/>
        <v/>
      </c>
      <c r="L642" s="12" t="str">
        <f>""</f>
        <v/>
      </c>
    </row>
    <row r="643" spans="1:21" x14ac:dyDescent="0.3">
      <c r="A643" s="265"/>
      <c r="B643" s="266" t="s">
        <v>943</v>
      </c>
      <c r="C643" s="267"/>
      <c r="D643" s="268"/>
      <c r="E643" s="67"/>
      <c r="F643" s="16" t="s">
        <v>5</v>
      </c>
      <c r="G643" s="208"/>
      <c r="H643" s="208"/>
      <c r="I643" s="208"/>
      <c r="K643" s="22" t="str">
        <f t="shared" si="12"/>
        <v/>
      </c>
      <c r="L643" s="12" t="str">
        <f>""</f>
        <v/>
      </c>
    </row>
    <row r="644" spans="1:21" x14ac:dyDescent="0.3">
      <c r="E644" s="67"/>
      <c r="F644" s="22"/>
      <c r="K644" s="22" t="str">
        <f t="shared" si="12"/>
        <v/>
      </c>
      <c r="L644" s="12" t="str">
        <f>""</f>
        <v/>
      </c>
    </row>
    <row r="645" spans="1:21" x14ac:dyDescent="0.3">
      <c r="E645" s="67"/>
      <c r="F645" s="22"/>
      <c r="K645" s="22" t="str">
        <f t="shared" si="12"/>
        <v/>
      </c>
    </row>
    <row r="646" spans="1:21" x14ac:dyDescent="0.3">
      <c r="E646" s="67"/>
      <c r="F646" s="22"/>
      <c r="K646" s="22" t="str">
        <f t="shared" si="12"/>
        <v/>
      </c>
    </row>
    <row r="647" spans="1:21" x14ac:dyDescent="0.3">
      <c r="E647" s="67"/>
      <c r="F647" s="22"/>
      <c r="K647" s="22" t="str">
        <f t="shared" si="12"/>
        <v/>
      </c>
    </row>
    <row r="648" spans="1:21" x14ac:dyDescent="0.3">
      <c r="E648" s="67"/>
      <c r="F648" s="22"/>
      <c r="K648" s="22" t="str">
        <f t="shared" si="12"/>
        <v/>
      </c>
    </row>
    <row r="649" spans="1:21" s="390" customFormat="1" x14ac:dyDescent="0.3">
      <c r="A649" s="387"/>
      <c r="B649" s="388"/>
      <c r="C649" s="389"/>
      <c r="D649" s="388"/>
      <c r="E649" s="67"/>
      <c r="F649" s="393"/>
      <c r="G649" s="391"/>
      <c r="H649" s="391"/>
      <c r="I649" s="391"/>
      <c r="J649" s="12"/>
      <c r="K649" s="22" t="str">
        <f t="shared" si="12"/>
        <v/>
      </c>
      <c r="M649" s="388"/>
      <c r="O649" s="392"/>
      <c r="R649" s="391"/>
      <c r="S649" s="391"/>
      <c r="T649" s="391"/>
      <c r="U649" s="391"/>
    </row>
    <row r="650" spans="1:21" x14ac:dyDescent="0.3">
      <c r="A650" s="245">
        <v>2015</v>
      </c>
      <c r="B650" s="246" t="s">
        <v>150</v>
      </c>
      <c r="C650" s="247" t="s">
        <v>83</v>
      </c>
      <c r="D650" s="248" t="s">
        <v>125</v>
      </c>
      <c r="E650" s="67"/>
      <c r="G650" s="14" t="s">
        <v>3</v>
      </c>
      <c r="H650" s="14" t="s">
        <v>68</v>
      </c>
      <c r="I650" s="14" t="s">
        <v>117</v>
      </c>
      <c r="J650" s="12">
        <v>67</v>
      </c>
      <c r="K650" s="22" t="str">
        <f t="shared" si="12"/>
        <v>[{order:"67",result:"R. Madrid 1-0 Atlético",playerday:"Javier Hernández",year:"2015", category:"Champions",prow:["DL","Sevilla","Played WC 2014"], pcolumn: ["Real Madrid","Atletico","MEX"],ylink:"https://www.youtube.com/watch?v=bmbf1LG9UD8"}],</v>
      </c>
      <c r="L650" s="12" t="str">
        <f>""</f>
        <v/>
      </c>
      <c r="M650" s="40"/>
    </row>
    <row r="651" spans="1:21" x14ac:dyDescent="0.3">
      <c r="A651" s="249"/>
      <c r="B651" s="250" t="str">
        <f>_xlfn.CONCAT(B650," ",C650," ",D650)</f>
        <v>R. Madrid 1-0 Atlético</v>
      </c>
      <c r="C651" s="251"/>
      <c r="D651" s="252"/>
      <c r="E651" s="67"/>
      <c r="F651" s="16" t="s">
        <v>47</v>
      </c>
      <c r="G651" s="209"/>
      <c r="H651" s="209"/>
      <c r="I651" s="209"/>
      <c r="K651" s="22" t="str">
        <f t="shared" ref="K651:K709" si="15">IF(A651&gt;0,"[{"&amp;"order:"&amp;CHAR(34)&amp;J651&amp;CHAR(34)&amp;",result:"&amp;CHAR(34)&amp;B652&amp;CHAR(34)&amp;",playerday:"&amp;CHAR(34)&amp;B654&amp;CHAR(34)&amp;",year:"&amp;CHAR(34)&amp;A651&amp;CHAR(34)&amp;", category:" &amp; CHAR(34) &amp;$A$1&amp;CHAR(34)&amp;",prow:["&amp;CHAR(34)&amp;F652&amp;CHAR(34)&amp;","&amp;CHAR(34)&amp;F653&amp;CHAR(34)&amp;","&amp;CHAR(34)&amp;F654&amp;CHAR(34)&amp;"], pcolumn: ["&amp;CHAR(34)&amp;G651&amp;CHAR(34)&amp;","&amp;CHAR(34)&amp;H651&amp;CHAR(34)&amp;","&amp;CHAR(34)&amp;I651&amp;CHAR(34)&amp;"]"&amp;",ylink:"&amp;CHAR(34)&amp;B653&amp;CHAR(34)&amp;"}"&amp;"],","")</f>
        <v/>
      </c>
      <c r="L651" s="12" t="str">
        <f>""</f>
        <v/>
      </c>
      <c r="M651" s="34"/>
    </row>
    <row r="652" spans="1:21" x14ac:dyDescent="0.3">
      <c r="A652" s="249"/>
      <c r="B652" s="250" t="s">
        <v>196</v>
      </c>
      <c r="C652" s="251"/>
      <c r="D652" s="252"/>
      <c r="E652" s="67"/>
      <c r="F652" s="16" t="s">
        <v>69</v>
      </c>
      <c r="G652" s="209"/>
      <c r="H652" s="209"/>
      <c r="I652" s="209"/>
      <c r="K652" s="22" t="str">
        <f t="shared" si="15"/>
        <v/>
      </c>
      <c r="L652" s="12" t="str">
        <f>""</f>
        <v/>
      </c>
    </row>
    <row r="653" spans="1:21" x14ac:dyDescent="0.3">
      <c r="A653" s="253"/>
      <c r="B653" s="254" t="s">
        <v>944</v>
      </c>
      <c r="C653" s="255"/>
      <c r="D653" s="256"/>
      <c r="E653" s="67"/>
      <c r="F653" s="16" t="s">
        <v>63</v>
      </c>
      <c r="G653" s="209"/>
      <c r="H653" s="209"/>
      <c r="I653" s="209"/>
      <c r="K653" s="22" t="str">
        <f t="shared" si="15"/>
        <v/>
      </c>
      <c r="L653" s="12" t="str">
        <f>""</f>
        <v/>
      </c>
    </row>
    <row r="654" spans="1:21" x14ac:dyDescent="0.3">
      <c r="E654" s="67"/>
      <c r="K654" s="22" t="str">
        <f t="shared" si="15"/>
        <v/>
      </c>
      <c r="L654" s="12" t="str">
        <f>""</f>
        <v/>
      </c>
      <c r="M654" s="32" t="str">
        <f>""</f>
        <v/>
      </c>
    </row>
    <row r="655" spans="1:21" x14ac:dyDescent="0.3">
      <c r="E655" s="67"/>
      <c r="K655" s="22" t="str">
        <f t="shared" si="15"/>
        <v/>
      </c>
    </row>
    <row r="656" spans="1:21" x14ac:dyDescent="0.3">
      <c r="A656" s="245">
        <v>2015</v>
      </c>
      <c r="B656" s="246" t="s">
        <v>4</v>
      </c>
      <c r="C656" s="247" t="s">
        <v>155</v>
      </c>
      <c r="D656" s="248" t="s">
        <v>7</v>
      </c>
      <c r="E656" s="67"/>
      <c r="G656" s="14" t="s">
        <v>7</v>
      </c>
      <c r="H656" s="14" t="s">
        <v>4</v>
      </c>
      <c r="I656" s="14" t="s">
        <v>34</v>
      </c>
      <c r="J656" s="12">
        <v>16</v>
      </c>
      <c r="K656" s="22" t="str">
        <f t="shared" si="15"/>
        <v>[{order:"16",result:"Juventus 1-3 Barcelona",playerday:"Neymar",year:"2015", category:"Champions",prow:["CRO","URU","BRA"], pcolumn: ["Barcelona","Juventus","ChampionsWin"],ylink:"https://www.youtube.com/watch?v=1mVu7AzvCDo"}],</v>
      </c>
      <c r="L656" s="12" t="str">
        <f>""</f>
        <v/>
      </c>
      <c r="M656" s="40" t="str">
        <f>""</f>
        <v/>
      </c>
    </row>
    <row r="657" spans="1:13" x14ac:dyDescent="0.3">
      <c r="A657" s="249"/>
      <c r="B657" s="250" t="str">
        <f>_xlfn.CONCAT(B656," ",C656," ",D656)</f>
        <v>Juventus 1-3 Barcelona</v>
      </c>
      <c r="C657" s="251"/>
      <c r="D657" s="252"/>
      <c r="E657" s="67"/>
      <c r="F657" s="16" t="s">
        <v>64</v>
      </c>
      <c r="G657" s="209"/>
      <c r="H657" s="209"/>
      <c r="I657" s="209"/>
      <c r="K657" s="22" t="str">
        <f t="shared" si="15"/>
        <v/>
      </c>
      <c r="L657" s="12" t="str">
        <f>""</f>
        <v/>
      </c>
      <c r="M657" s="34" t="str">
        <f>""</f>
        <v/>
      </c>
    </row>
    <row r="658" spans="1:13" x14ac:dyDescent="0.3">
      <c r="A658" s="249"/>
      <c r="B658" s="250" t="s">
        <v>195</v>
      </c>
      <c r="C658" s="251"/>
      <c r="D658" s="252"/>
      <c r="E658" s="67"/>
      <c r="F658" s="16" t="s">
        <v>39</v>
      </c>
      <c r="G658" s="209"/>
      <c r="H658" s="209"/>
      <c r="I658" s="209"/>
      <c r="K658" s="22" t="str">
        <f t="shared" si="15"/>
        <v/>
      </c>
      <c r="L658" s="12" t="str">
        <f>""</f>
        <v/>
      </c>
      <c r="M658" s="32" t="str">
        <f>""</f>
        <v/>
      </c>
    </row>
    <row r="659" spans="1:13" x14ac:dyDescent="0.3">
      <c r="A659" s="253"/>
      <c r="B659" s="254" t="s">
        <v>1063</v>
      </c>
      <c r="C659" s="255"/>
      <c r="D659" s="256"/>
      <c r="E659" s="67"/>
      <c r="F659" s="16" t="s">
        <v>35</v>
      </c>
      <c r="G659" s="209"/>
      <c r="H659" s="209"/>
      <c r="I659" s="209"/>
      <c r="K659" s="22" t="str">
        <f t="shared" si="15"/>
        <v/>
      </c>
      <c r="L659" s="12" t="str">
        <f>""</f>
        <v/>
      </c>
      <c r="M659" s="32" t="str">
        <f>""</f>
        <v/>
      </c>
    </row>
    <row r="660" spans="1:13" x14ac:dyDescent="0.3">
      <c r="E660" s="67"/>
      <c r="K660" s="22" t="str">
        <f t="shared" si="15"/>
        <v/>
      </c>
    </row>
    <row r="661" spans="1:13" x14ac:dyDescent="0.3">
      <c r="E661" s="67"/>
      <c r="K661" s="22" t="str">
        <f t="shared" si="15"/>
        <v/>
      </c>
      <c r="L661" s="12" t="str">
        <f>""</f>
        <v/>
      </c>
    </row>
    <row r="662" spans="1:13" x14ac:dyDescent="0.3">
      <c r="A662" s="245">
        <v>2015</v>
      </c>
      <c r="B662" s="246" t="s">
        <v>7</v>
      </c>
      <c r="C662" s="247" t="s">
        <v>140</v>
      </c>
      <c r="D662" s="248" t="s">
        <v>17</v>
      </c>
      <c r="E662" s="67"/>
      <c r="G662" s="14" t="s">
        <v>17</v>
      </c>
      <c r="H662" s="14" t="s">
        <v>241</v>
      </c>
      <c r="I662" s="14" t="s">
        <v>60</v>
      </c>
      <c r="J662" s="12">
        <v>558</v>
      </c>
      <c r="K662" s="22" t="str">
        <f t="shared" si="15"/>
        <v>[{order:"558",result:"Barcelona 3-0 Bayern",playerday:"Jérôme Boateng",year:"2015", category:"Champions",prow:["ge1520","DF","ChampionsWin"], pcolumn: ["Bayern","GHA","GER"],ylink:"https://www.youtube.com/watch?v=tbKMBuR-pxs"}],</v>
      </c>
      <c r="L662" s="12" t="str">
        <f>""</f>
        <v/>
      </c>
    </row>
    <row r="663" spans="1:13" x14ac:dyDescent="0.3">
      <c r="A663" s="249"/>
      <c r="B663" s="250" t="str">
        <f>_xlfn.CONCAT(B662," ",C662," ",D662)</f>
        <v>Barcelona 3-0 Bayern</v>
      </c>
      <c r="C663" s="251"/>
      <c r="D663" s="252"/>
      <c r="E663" s="67"/>
      <c r="F663" s="14" t="s">
        <v>1414</v>
      </c>
      <c r="G663" s="209"/>
      <c r="H663" s="209"/>
      <c r="I663" s="209"/>
      <c r="K663" s="22" t="str">
        <f t="shared" si="15"/>
        <v/>
      </c>
      <c r="L663" s="12" t="str">
        <f>""</f>
        <v/>
      </c>
    </row>
    <row r="664" spans="1:13" x14ac:dyDescent="0.3">
      <c r="A664" s="249"/>
      <c r="B664" s="250" t="s">
        <v>432</v>
      </c>
      <c r="C664" s="251"/>
      <c r="D664" s="252"/>
      <c r="E664" s="67"/>
      <c r="F664" s="16" t="s">
        <v>52</v>
      </c>
      <c r="G664" s="209"/>
      <c r="H664" s="209"/>
      <c r="I664" s="209"/>
      <c r="K664" s="22" t="str">
        <f t="shared" si="15"/>
        <v/>
      </c>
      <c r="L664" s="12" t="str">
        <f>""</f>
        <v/>
      </c>
      <c r="M664" s="40"/>
    </row>
    <row r="665" spans="1:13" x14ac:dyDescent="0.3">
      <c r="A665" s="253"/>
      <c r="B665" s="254" t="s">
        <v>966</v>
      </c>
      <c r="C665" s="255"/>
      <c r="D665" s="256"/>
      <c r="E665" s="67"/>
      <c r="F665" s="16" t="s">
        <v>34</v>
      </c>
      <c r="G665" s="209"/>
      <c r="H665" s="209"/>
      <c r="I665" s="209"/>
      <c r="K665" s="22" t="str">
        <f t="shared" si="15"/>
        <v/>
      </c>
      <c r="L665" s="12" t="str">
        <f>""</f>
        <v/>
      </c>
      <c r="M665" s="34"/>
    </row>
    <row r="666" spans="1:13" x14ac:dyDescent="0.3">
      <c r="E666" s="67"/>
      <c r="K666" s="22" t="str">
        <f t="shared" si="15"/>
        <v/>
      </c>
      <c r="L666" s="12" t="str">
        <f>""</f>
        <v/>
      </c>
    </row>
    <row r="667" spans="1:13" x14ac:dyDescent="0.3">
      <c r="E667" s="67"/>
      <c r="K667" s="22" t="str">
        <f t="shared" si="15"/>
        <v/>
      </c>
    </row>
    <row r="668" spans="1:13" x14ac:dyDescent="0.3">
      <c r="A668" s="245">
        <v>2015</v>
      </c>
      <c r="B668" s="246" t="s">
        <v>150</v>
      </c>
      <c r="C668" s="247" t="s">
        <v>85</v>
      </c>
      <c r="D668" s="248" t="s">
        <v>4</v>
      </c>
      <c r="E668" s="67"/>
      <c r="G668" s="14" t="s">
        <v>40</v>
      </c>
      <c r="H668" s="14" t="s">
        <v>68</v>
      </c>
      <c r="I668" s="14" t="s">
        <v>4</v>
      </c>
      <c r="J668" s="12">
        <v>245</v>
      </c>
      <c r="K668" s="22" t="str">
        <f t="shared" si="15"/>
        <v>[{order:"245",result:"R. Madrid 1-1 Juventus",playerday:"Álvaro Morata",year:"2015", category:"Champions",prow:["SerieAWin","Chelsea","Real Madrid"], pcolumn: ["ESP","Atletico","Juventus"],ylink:"https://www.youtube.com/watch?v=DEeNqvacBfA"}],</v>
      </c>
      <c r="L668" s="12" t="str">
        <f>""</f>
        <v/>
      </c>
    </row>
    <row r="669" spans="1:13" x14ac:dyDescent="0.3">
      <c r="A669" s="249"/>
      <c r="B669" s="250" t="str">
        <f>_xlfn.CONCAT(B668," ",C668," ",D668)</f>
        <v>R. Madrid 1-1 Juventus</v>
      </c>
      <c r="C669" s="251"/>
      <c r="D669" s="252"/>
      <c r="E669" s="67"/>
      <c r="F669" s="16" t="s">
        <v>56</v>
      </c>
      <c r="G669" s="209"/>
      <c r="H669" s="209"/>
      <c r="I669" s="209"/>
      <c r="K669" s="22" t="str">
        <f t="shared" si="15"/>
        <v/>
      </c>
      <c r="L669" s="12" t="str">
        <f>""</f>
        <v/>
      </c>
    </row>
    <row r="670" spans="1:13" x14ac:dyDescent="0.3">
      <c r="A670" s="249"/>
      <c r="B670" s="250" t="s">
        <v>514</v>
      </c>
      <c r="C670" s="251"/>
      <c r="D670" s="252"/>
      <c r="E670" s="67"/>
      <c r="F670" s="16" t="s">
        <v>5</v>
      </c>
      <c r="G670" s="209"/>
      <c r="H670" s="209"/>
      <c r="I670" s="209"/>
      <c r="K670" s="22" t="str">
        <f t="shared" si="15"/>
        <v/>
      </c>
      <c r="L670" s="12" t="str">
        <f>""</f>
        <v/>
      </c>
    </row>
    <row r="671" spans="1:13" x14ac:dyDescent="0.3">
      <c r="A671" s="253"/>
      <c r="B671" s="254" t="s">
        <v>946</v>
      </c>
      <c r="C671" s="255"/>
      <c r="D671" s="256"/>
      <c r="E671" s="67"/>
      <c r="F671" s="16" t="s">
        <v>3</v>
      </c>
      <c r="G671" s="209"/>
      <c r="H671" s="209"/>
      <c r="I671" s="209"/>
      <c r="K671" s="22" t="str">
        <f t="shared" si="15"/>
        <v/>
      </c>
      <c r="L671" s="12" t="str">
        <f>""</f>
        <v/>
      </c>
      <c r="M671" s="40"/>
    </row>
    <row r="672" spans="1:13" x14ac:dyDescent="0.3">
      <c r="E672" s="67"/>
      <c r="K672" s="22" t="str">
        <f t="shared" si="15"/>
        <v/>
      </c>
      <c r="L672" s="12" t="str">
        <f>""</f>
        <v/>
      </c>
      <c r="M672" s="34"/>
    </row>
    <row r="673" spans="1:21" x14ac:dyDescent="0.3">
      <c r="E673" s="67"/>
      <c r="K673" s="22" t="str">
        <f t="shared" si="15"/>
        <v/>
      </c>
      <c r="M673" s="34"/>
    </row>
    <row r="674" spans="1:21" x14ac:dyDescent="0.3">
      <c r="A674" s="245">
        <v>2015</v>
      </c>
      <c r="B674" s="246" t="s">
        <v>51</v>
      </c>
      <c r="C674" s="247" t="s">
        <v>142</v>
      </c>
      <c r="D674" s="248" t="s">
        <v>488</v>
      </c>
      <c r="E674" s="67"/>
      <c r="G674" s="14" t="s">
        <v>21</v>
      </c>
      <c r="H674" s="14" t="s">
        <v>1476</v>
      </c>
      <c r="I674" s="14" t="s">
        <v>35</v>
      </c>
      <c r="J674" s="12">
        <v>472</v>
      </c>
      <c r="K674" s="22" t="str">
        <f t="shared" si="15"/>
        <v>[{order:"472",result:"Porto 4-0 Basel",playerday:"Casemiro",year:"2015", category:"Champions",prow:["Porto","Real Madrid","ChampionsWin"], pcolumn: ["Man Utd","words1","BRA"],ylink:"https://youtu.be/seTn44yoPZk?si=F5FcK6CmyUtDiOAv&amp;t=31"}],</v>
      </c>
      <c r="L674" s="12" t="str">
        <f>""</f>
        <v/>
      </c>
    </row>
    <row r="675" spans="1:21" x14ac:dyDescent="0.3">
      <c r="A675" s="249"/>
      <c r="B675" s="250" t="str">
        <f>_xlfn.CONCAT(B674," ",C674," ",D674)</f>
        <v>Porto 4-0 Basel</v>
      </c>
      <c r="C675" s="251"/>
      <c r="D675" s="252"/>
      <c r="E675" s="67"/>
      <c r="F675" s="16" t="s">
        <v>51</v>
      </c>
      <c r="G675" s="209"/>
      <c r="H675" s="209"/>
      <c r="I675" s="209"/>
      <c r="K675" s="22" t="str">
        <f t="shared" si="15"/>
        <v/>
      </c>
      <c r="L675" s="12" t="str">
        <f>""</f>
        <v/>
      </c>
      <c r="M675" s="32" t="s">
        <v>634</v>
      </c>
    </row>
    <row r="676" spans="1:21" x14ac:dyDescent="0.3">
      <c r="A676" s="249"/>
      <c r="B676" s="250" t="s">
        <v>635</v>
      </c>
      <c r="C676" s="251"/>
      <c r="D676" s="252"/>
      <c r="E676" s="67"/>
      <c r="F676" s="16" t="s">
        <v>3</v>
      </c>
      <c r="G676" s="209"/>
      <c r="H676" s="209"/>
      <c r="I676" s="209"/>
      <c r="K676" s="22" t="str">
        <f t="shared" si="15"/>
        <v/>
      </c>
      <c r="L676" s="12" t="str">
        <f>""</f>
        <v/>
      </c>
    </row>
    <row r="677" spans="1:21" x14ac:dyDescent="0.3">
      <c r="A677" s="253"/>
      <c r="B677" s="254" t="s">
        <v>964</v>
      </c>
      <c r="C677" s="255"/>
      <c r="D677" s="256"/>
      <c r="E677" s="67"/>
      <c r="F677" s="16" t="s">
        <v>34</v>
      </c>
      <c r="G677" s="209"/>
      <c r="H677" s="209"/>
      <c r="I677" s="209"/>
      <c r="K677" s="22" t="str">
        <f>IF(A677&gt;0,"[{"&amp;"order:"&amp;CHAR(34)&amp;J677&amp;CHAR(34)&amp;",result:"&amp;CHAR(34)&amp;B678&amp;CHAR(34)&amp;",playerday:"&amp;CHAR(34)&amp;#REF!&amp;CHAR(34)&amp;",year:"&amp;CHAR(34)&amp;A677&amp;CHAR(34)&amp;", category:" &amp; CHAR(34) &amp;$A$1&amp;CHAR(34)&amp;",prow:["&amp;CHAR(34)&amp;F678&amp;CHAR(34)&amp;","&amp;CHAR(34)&amp;F679&amp;CHAR(34)&amp;","&amp;CHAR(34)&amp;#REF!&amp;CHAR(34)&amp;"], pcolumn: ["&amp;CHAR(34)&amp;G677&amp;CHAR(34)&amp;","&amp;CHAR(34)&amp;H677&amp;CHAR(34)&amp;","&amp;CHAR(34)&amp;I677&amp;CHAR(34)&amp;"]"&amp;",ylink:"&amp;CHAR(34)&amp;B679&amp;CHAR(34)&amp;"}"&amp;"],","")</f>
        <v/>
      </c>
      <c r="L677" s="12" t="str">
        <f>""</f>
        <v/>
      </c>
    </row>
    <row r="678" spans="1:21" x14ac:dyDescent="0.3">
      <c r="E678" s="67"/>
      <c r="K678" s="22" t="str">
        <f>IF(A678&gt;0,"[{"&amp;"order:"&amp;CHAR(34)&amp;J678&amp;CHAR(34)&amp;",result:"&amp;CHAR(34)&amp;B679&amp;CHAR(34)&amp;",playerday:"&amp;CHAR(34)&amp;#REF!&amp;CHAR(34)&amp;",year:"&amp;CHAR(34)&amp;A678&amp;CHAR(34)&amp;", category:" &amp; CHAR(34) &amp;$A$1&amp;CHAR(34)&amp;",prow:["&amp;CHAR(34)&amp;F679&amp;CHAR(34)&amp;","&amp;CHAR(34)&amp;#REF!&amp;CHAR(34)&amp;","&amp;CHAR(34)&amp;#REF!&amp;CHAR(34)&amp;"], pcolumn: ["&amp;CHAR(34)&amp;G678&amp;CHAR(34)&amp;","&amp;CHAR(34)&amp;H678&amp;CHAR(34)&amp;","&amp;CHAR(34)&amp;I678&amp;CHAR(34)&amp;"]"&amp;",ylink:"&amp;CHAR(34)&amp;#REF!&amp;CHAR(34)&amp;"}"&amp;"],","")</f>
        <v/>
      </c>
      <c r="L678" s="12" t="str">
        <f>""</f>
        <v/>
      </c>
      <c r="M678" s="40"/>
    </row>
    <row r="679" spans="1:21" x14ac:dyDescent="0.3">
      <c r="E679" s="67"/>
      <c r="K679" s="22" t="str">
        <f>IF(A679&gt;0,"[{"&amp;"order:"&amp;CHAR(34)&amp;J679&amp;CHAR(34)&amp;",result:"&amp;CHAR(34)&amp;#REF!&amp;CHAR(34)&amp;",playerday:"&amp;CHAR(34)&amp;#REF!&amp;CHAR(34)&amp;",year:"&amp;CHAR(34)&amp;A679&amp;CHAR(34)&amp;", category:" &amp; CHAR(34) &amp;$A$1&amp;CHAR(34)&amp;",prow:["&amp;CHAR(34)&amp;#REF!&amp;CHAR(34)&amp;","&amp;CHAR(34)&amp;#REF!&amp;CHAR(34)&amp;","&amp;CHAR(34)&amp;#REF!&amp;CHAR(34)&amp;"], pcolumn: ["&amp;CHAR(34)&amp;G679&amp;CHAR(34)&amp;","&amp;CHAR(34)&amp;H679&amp;CHAR(34)&amp;","&amp;CHAR(34)&amp;I679&amp;CHAR(34)&amp;"]"&amp;",ylink:"&amp;CHAR(34)&amp;#REF!&amp;CHAR(34)&amp;"}"&amp;"],","")</f>
        <v/>
      </c>
      <c r="M679" s="40"/>
    </row>
    <row r="680" spans="1:21" x14ac:dyDescent="0.3">
      <c r="E680" s="67"/>
      <c r="K680" s="22" t="str">
        <f t="shared" si="15"/>
        <v/>
      </c>
    </row>
    <row r="681" spans="1:21" x14ac:dyDescent="0.3">
      <c r="E681" s="67"/>
      <c r="K681" s="22" t="str">
        <f t="shared" si="15"/>
        <v/>
      </c>
    </row>
    <row r="682" spans="1:21" x14ac:dyDescent="0.3">
      <c r="E682" s="67"/>
      <c r="K682" s="22" t="str">
        <f t="shared" si="15"/>
        <v/>
      </c>
    </row>
    <row r="683" spans="1:21" x14ac:dyDescent="0.3">
      <c r="E683" s="67"/>
      <c r="K683" s="22" t="str">
        <f t="shared" si="15"/>
        <v/>
      </c>
    </row>
    <row r="684" spans="1:21" s="390" customFormat="1" x14ac:dyDescent="0.3">
      <c r="A684" s="387"/>
      <c r="B684" s="388"/>
      <c r="C684" s="389"/>
      <c r="D684" s="388"/>
      <c r="E684" s="67"/>
      <c r="G684" s="391"/>
      <c r="H684" s="391"/>
      <c r="I684" s="391"/>
      <c r="J684" s="12"/>
      <c r="K684" s="22" t="str">
        <f t="shared" si="15"/>
        <v/>
      </c>
      <c r="M684" s="388"/>
      <c r="O684" s="392"/>
      <c r="R684" s="391"/>
      <c r="S684" s="391"/>
      <c r="T684" s="391"/>
      <c r="U684" s="391"/>
    </row>
    <row r="685" spans="1:21" x14ac:dyDescent="0.3">
      <c r="A685" s="496">
        <v>2016</v>
      </c>
      <c r="B685" s="497" t="s">
        <v>150</v>
      </c>
      <c r="C685" s="498" t="s">
        <v>140</v>
      </c>
      <c r="D685" s="499" t="s">
        <v>388</v>
      </c>
      <c r="E685" s="67"/>
      <c r="G685" s="14" t="s">
        <v>3</v>
      </c>
      <c r="H685" s="14" t="s">
        <v>388</v>
      </c>
      <c r="I685" s="14" t="s">
        <v>88</v>
      </c>
      <c r="J685" s="12">
        <v>264</v>
      </c>
      <c r="K685" s="22" t="str">
        <f t="shared" si="15"/>
        <v>[{order:"264",result:"R. Madrid 3-0 Wolfsburg",playerday:"Cristiano Ronaldo",year:"2016", category:"Champions",prow:["startC","DL","ChampionsWin"], pcolumn: ["Real Madrid","Wolfsburg","Played Euro 2016"],ylink:"https://www.youtube.com/watch?v=ex2fuOUi7cw"}],</v>
      </c>
      <c r="L685" s="12" t="str">
        <f>""</f>
        <v/>
      </c>
      <c r="M685" s="40"/>
    </row>
    <row r="686" spans="1:21" x14ac:dyDescent="0.3">
      <c r="A686" s="500"/>
      <c r="B686" s="501" t="str">
        <f>_xlfn.CONCAT(B685," ",C685," ",D685)</f>
        <v>R. Madrid 3-0 Wolfsburg</v>
      </c>
      <c r="C686" s="502"/>
      <c r="D686" s="503"/>
      <c r="E686" s="67"/>
      <c r="F686" s="16" t="s">
        <v>1091</v>
      </c>
      <c r="G686" s="508"/>
      <c r="H686" s="508"/>
      <c r="I686" s="508"/>
      <c r="K686" s="22" t="str">
        <f t="shared" si="15"/>
        <v/>
      </c>
      <c r="L686" s="12" t="str">
        <f>""</f>
        <v/>
      </c>
      <c r="M686" s="34"/>
    </row>
    <row r="687" spans="1:21" x14ac:dyDescent="0.3">
      <c r="A687" s="500"/>
      <c r="B687" s="501" t="s">
        <v>389</v>
      </c>
      <c r="C687" s="502"/>
      <c r="D687" s="503"/>
      <c r="E687" s="67"/>
      <c r="F687" s="16" t="s">
        <v>47</v>
      </c>
      <c r="G687" s="508"/>
      <c r="H687" s="508"/>
      <c r="I687" s="508"/>
      <c r="K687" s="22" t="str">
        <f t="shared" si="15"/>
        <v/>
      </c>
      <c r="L687" s="12" t="str">
        <f>""</f>
        <v/>
      </c>
    </row>
    <row r="688" spans="1:21" x14ac:dyDescent="0.3">
      <c r="A688" s="504"/>
      <c r="B688" s="505" t="s">
        <v>960</v>
      </c>
      <c r="C688" s="506"/>
      <c r="D688" s="507"/>
      <c r="E688" s="67"/>
      <c r="F688" s="16" t="s">
        <v>34</v>
      </c>
      <c r="G688" s="508"/>
      <c r="H688" s="508"/>
      <c r="I688" s="508"/>
      <c r="K688" s="22" t="str">
        <f t="shared" si="15"/>
        <v/>
      </c>
      <c r="L688" s="12" t="str">
        <f>""</f>
        <v/>
      </c>
    </row>
    <row r="689" spans="1:13" x14ac:dyDescent="0.3">
      <c r="E689" s="67"/>
      <c r="K689" s="22" t="str">
        <f t="shared" si="15"/>
        <v/>
      </c>
      <c r="L689" s="12" t="str">
        <f>""</f>
        <v/>
      </c>
    </row>
    <row r="690" spans="1:13" x14ac:dyDescent="0.3">
      <c r="E690" s="67"/>
      <c r="K690" s="22" t="str">
        <f t="shared" si="15"/>
        <v/>
      </c>
    </row>
    <row r="691" spans="1:13" x14ac:dyDescent="0.3">
      <c r="A691" s="496">
        <v>2016</v>
      </c>
      <c r="B691" s="497" t="s">
        <v>9</v>
      </c>
      <c r="C691" s="498" t="s">
        <v>115</v>
      </c>
      <c r="D691" s="499" t="s">
        <v>50</v>
      </c>
      <c r="E691" s="67"/>
      <c r="G691" s="14" t="s">
        <v>9</v>
      </c>
      <c r="H691" s="14" t="s">
        <v>50</v>
      </c>
      <c r="I691" s="14" t="s">
        <v>32</v>
      </c>
      <c r="J691" s="12">
        <v>29</v>
      </c>
      <c r="K691" s="22" t="str">
        <f t="shared" si="15"/>
        <v>[{order:"29",result:"Liverpool 4-3 Borussia",playerday:"Dejan Lovren",year:"2016", category:"Champions",prow:["Played Euro 2016","DF","ChampionsWin"], pcolumn: ["Liverpool","Borussia","Premier"],ylink:"https://www.youtube.com/watch?v=bXnpbaKWHXc"}],</v>
      </c>
      <c r="L691" s="12" t="str">
        <f>""</f>
        <v/>
      </c>
    </row>
    <row r="692" spans="1:13" x14ac:dyDescent="0.3">
      <c r="A692" s="500"/>
      <c r="B692" s="501" t="str">
        <f>_xlfn.CONCAT(B691," ",C691," ",D691)</f>
        <v>Liverpool 4-3 Borussia</v>
      </c>
      <c r="C692" s="502"/>
      <c r="D692" s="503"/>
      <c r="E692" s="67"/>
      <c r="F692" s="16" t="s">
        <v>88</v>
      </c>
      <c r="G692" s="508"/>
      <c r="H692" s="508"/>
      <c r="I692" s="508"/>
      <c r="K692" s="22" t="str">
        <f t="shared" si="15"/>
        <v/>
      </c>
      <c r="L692" s="12" t="str">
        <f>""</f>
        <v/>
      </c>
      <c r="M692" s="40"/>
    </row>
    <row r="693" spans="1:13" x14ac:dyDescent="0.3">
      <c r="A693" s="500"/>
      <c r="B693" s="501" t="s">
        <v>194</v>
      </c>
      <c r="C693" s="502"/>
      <c r="D693" s="503"/>
      <c r="E693" s="67"/>
      <c r="F693" s="16" t="s">
        <v>52</v>
      </c>
      <c r="G693" s="508"/>
      <c r="H693" s="508"/>
      <c r="I693" s="508"/>
      <c r="K693" s="22" t="str">
        <f t="shared" si="15"/>
        <v/>
      </c>
      <c r="L693" s="12" t="str">
        <f>""</f>
        <v/>
      </c>
      <c r="M693" s="34"/>
    </row>
    <row r="694" spans="1:13" x14ac:dyDescent="0.3">
      <c r="A694" s="504"/>
      <c r="B694" s="505" t="s">
        <v>965</v>
      </c>
      <c r="C694" s="506"/>
      <c r="D694" s="507"/>
      <c r="E694" s="67"/>
      <c r="F694" s="16" t="s">
        <v>34</v>
      </c>
      <c r="G694" s="508"/>
      <c r="H694" s="508"/>
      <c r="I694" s="508"/>
      <c r="K694" s="22" t="str">
        <f t="shared" si="15"/>
        <v/>
      </c>
      <c r="L694" s="12" t="str">
        <f>""</f>
        <v/>
      </c>
    </row>
    <row r="695" spans="1:13" x14ac:dyDescent="0.3">
      <c r="E695" s="67"/>
      <c r="K695" s="22" t="str">
        <f t="shared" si="15"/>
        <v/>
      </c>
      <c r="L695" s="12" t="str">
        <f>""</f>
        <v/>
      </c>
    </row>
    <row r="696" spans="1:13" x14ac:dyDescent="0.3">
      <c r="E696" s="67"/>
      <c r="K696" s="22" t="str">
        <f t="shared" si="15"/>
        <v/>
      </c>
    </row>
    <row r="697" spans="1:13" x14ac:dyDescent="0.3">
      <c r="A697" s="496">
        <v>2016</v>
      </c>
      <c r="B697" s="497" t="s">
        <v>68</v>
      </c>
      <c r="C697" s="498" t="s">
        <v>83</v>
      </c>
      <c r="D697" s="499" t="s">
        <v>17</v>
      </c>
      <c r="E697" s="67"/>
      <c r="G697" s="14" t="s">
        <v>68</v>
      </c>
      <c r="H697" s="14" t="s">
        <v>17</v>
      </c>
      <c r="I697" s="14" t="s">
        <v>48</v>
      </c>
      <c r="J697" s="12">
        <v>145</v>
      </c>
      <c r="K697" s="22" t="str">
        <f t="shared" si="15"/>
        <v>[{order:"145",result:"Atletico 1-0 Bayern",playerday:"Saúl Ñíguez",year:"2016", category:"Champions",prow:["Played Euro 2016","CC","ESP"], pcolumn: ["Atletico","Bayern","LaLigaWin"],ylink:"https://www.youtube.com/watch?v=hXJyjoPSqZ0"}],</v>
      </c>
      <c r="L697" s="12" t="str">
        <f>""</f>
        <v/>
      </c>
    </row>
    <row r="698" spans="1:13" x14ac:dyDescent="0.3">
      <c r="A698" s="500"/>
      <c r="B698" s="501" t="str">
        <f>_xlfn.CONCAT(B697," ",C697," ",D697)</f>
        <v>Atletico 1-0 Bayern</v>
      </c>
      <c r="C698" s="502"/>
      <c r="D698" s="503"/>
      <c r="E698" s="67"/>
      <c r="F698" s="16" t="s">
        <v>88</v>
      </c>
      <c r="G698" s="508"/>
      <c r="H698" s="508"/>
      <c r="I698" s="508"/>
      <c r="K698" s="22" t="str">
        <f t="shared" si="15"/>
        <v/>
      </c>
      <c r="L698" s="12" t="str">
        <f>""</f>
        <v/>
      </c>
    </row>
    <row r="699" spans="1:13" x14ac:dyDescent="0.3">
      <c r="A699" s="500"/>
      <c r="B699" s="501" t="s">
        <v>376</v>
      </c>
      <c r="C699" s="502"/>
      <c r="D699" s="503"/>
      <c r="E699" s="67"/>
      <c r="F699" s="16" t="s">
        <v>33</v>
      </c>
      <c r="G699" s="508"/>
      <c r="H699" s="508"/>
      <c r="I699" s="508"/>
      <c r="K699" s="22" t="str">
        <f t="shared" si="15"/>
        <v/>
      </c>
      <c r="L699" s="12" t="str">
        <f>""</f>
        <v/>
      </c>
      <c r="M699" s="40"/>
    </row>
    <row r="700" spans="1:13" x14ac:dyDescent="0.3">
      <c r="A700" s="504"/>
      <c r="B700" s="505" t="s">
        <v>945</v>
      </c>
      <c r="C700" s="506"/>
      <c r="D700" s="507"/>
      <c r="E700" s="67"/>
      <c r="F700" s="16" t="s">
        <v>40</v>
      </c>
      <c r="G700" s="508"/>
      <c r="H700" s="508"/>
      <c r="I700" s="508"/>
      <c r="K700" s="22" t="str">
        <f t="shared" si="15"/>
        <v/>
      </c>
      <c r="L700" s="12" t="str">
        <f>""</f>
        <v/>
      </c>
      <c r="M700" s="34"/>
    </row>
    <row r="701" spans="1:13" x14ac:dyDescent="0.3">
      <c r="E701" s="67"/>
      <c r="K701" s="22" t="str">
        <f t="shared" si="15"/>
        <v/>
      </c>
      <c r="L701" s="12" t="str">
        <f>""</f>
        <v/>
      </c>
    </row>
    <row r="702" spans="1:13" x14ac:dyDescent="0.3">
      <c r="E702" s="67"/>
      <c r="K702" s="22" t="str">
        <f t="shared" si="15"/>
        <v/>
      </c>
    </row>
    <row r="703" spans="1:13" x14ac:dyDescent="0.3">
      <c r="E703" s="67"/>
      <c r="K703" s="22" t="str">
        <f t="shared" si="15"/>
        <v/>
      </c>
    </row>
    <row r="704" spans="1:13" x14ac:dyDescent="0.3">
      <c r="E704" s="67"/>
      <c r="K704" s="22" t="str">
        <f t="shared" si="15"/>
        <v/>
      </c>
    </row>
    <row r="705" spans="1:21" x14ac:dyDescent="0.3">
      <c r="E705" s="67"/>
      <c r="K705" s="22" t="str">
        <f t="shared" si="15"/>
        <v/>
      </c>
    </row>
    <row r="706" spans="1:21" s="390" customFormat="1" x14ac:dyDescent="0.3">
      <c r="A706" s="387"/>
      <c r="B706" s="388"/>
      <c r="C706" s="389"/>
      <c r="D706" s="388"/>
      <c r="E706" s="67"/>
      <c r="G706" s="391"/>
      <c r="H706" s="391"/>
      <c r="I706" s="391"/>
      <c r="J706" s="12"/>
      <c r="K706" s="22" t="str">
        <f t="shared" si="15"/>
        <v/>
      </c>
      <c r="M706" s="388"/>
      <c r="O706" s="392"/>
      <c r="R706" s="391"/>
      <c r="S706" s="391"/>
      <c r="T706" s="391"/>
      <c r="U706" s="391"/>
    </row>
    <row r="707" spans="1:21" x14ac:dyDescent="0.3">
      <c r="A707" s="232">
        <v>2017</v>
      </c>
      <c r="B707" s="233" t="s">
        <v>150</v>
      </c>
      <c r="C707" s="234" t="s">
        <v>129</v>
      </c>
      <c r="D707" s="235" t="s">
        <v>4</v>
      </c>
      <c r="E707" s="67"/>
      <c r="G707" s="14" t="s">
        <v>3</v>
      </c>
      <c r="H707" s="14" t="s">
        <v>4</v>
      </c>
      <c r="I707" s="14" t="s">
        <v>58</v>
      </c>
      <c r="J707" s="12">
        <v>93</v>
      </c>
      <c r="K707" s="22" t="str">
        <f t="shared" si="15"/>
        <v>[{order:"93",result:"R. Madrid 4-1 Juventus",playerday:"Cristiano Ronaldo",year:"2017", category:"Champions",prow:["DL","ChampionsWin","LaLigaWin"], pcolumn: ["Real Madrid","Juventus","POR"],ylink:"https://www.youtube.com/watch?v=XrKBZS-IWoQ"}],</v>
      </c>
      <c r="L707" s="12" t="str">
        <f>""</f>
        <v/>
      </c>
      <c r="M707" s="32" t="str">
        <f>""</f>
        <v/>
      </c>
    </row>
    <row r="708" spans="1:21" x14ac:dyDescent="0.3">
      <c r="A708" s="236"/>
      <c r="B708" s="237" t="str">
        <f>_xlfn.CONCAT(B707," ",C707," ",D707)</f>
        <v>R. Madrid 4-1 Juventus</v>
      </c>
      <c r="C708" s="238"/>
      <c r="D708" s="239"/>
      <c r="E708" s="67"/>
      <c r="F708" s="16" t="s">
        <v>47</v>
      </c>
      <c r="G708" s="231"/>
      <c r="H708" s="231"/>
      <c r="I708" s="231"/>
      <c r="K708" s="22" t="str">
        <f t="shared" si="15"/>
        <v/>
      </c>
      <c r="L708" s="12" t="str">
        <f>""</f>
        <v/>
      </c>
      <c r="M708" s="32" t="str">
        <f>""</f>
        <v/>
      </c>
    </row>
    <row r="709" spans="1:21" x14ac:dyDescent="0.3">
      <c r="A709" s="236"/>
      <c r="B709" s="240" t="s">
        <v>193</v>
      </c>
      <c r="C709" s="238"/>
      <c r="D709" s="239"/>
      <c r="E709" s="67"/>
      <c r="F709" s="16" t="s">
        <v>34</v>
      </c>
      <c r="G709" s="231"/>
      <c r="H709" s="231"/>
      <c r="I709" s="231"/>
      <c r="K709" s="22" t="str">
        <f t="shared" si="15"/>
        <v/>
      </c>
      <c r="L709" s="12" t="str">
        <f>""</f>
        <v/>
      </c>
      <c r="M709" s="32" t="str">
        <f>""</f>
        <v/>
      </c>
    </row>
    <row r="710" spans="1:21" x14ac:dyDescent="0.3">
      <c r="A710" s="241"/>
      <c r="B710" s="242" t="s">
        <v>960</v>
      </c>
      <c r="C710" s="243"/>
      <c r="D710" s="244"/>
      <c r="E710" s="67"/>
      <c r="F710" s="16" t="s">
        <v>48</v>
      </c>
      <c r="G710" s="231"/>
      <c r="H710" s="231"/>
      <c r="I710" s="231"/>
      <c r="K710" s="22" t="str">
        <f t="shared" ref="K710:K773" si="16">IF(A710&gt;0,"[{"&amp;"order:"&amp;CHAR(34)&amp;J710&amp;CHAR(34)&amp;",result:"&amp;CHAR(34)&amp;B711&amp;CHAR(34)&amp;",playerday:"&amp;CHAR(34)&amp;B713&amp;CHAR(34)&amp;",year:"&amp;CHAR(34)&amp;A710&amp;CHAR(34)&amp;", category:" &amp; CHAR(34) &amp;$A$1&amp;CHAR(34)&amp;",prow:["&amp;CHAR(34)&amp;F711&amp;CHAR(34)&amp;","&amp;CHAR(34)&amp;F712&amp;CHAR(34)&amp;","&amp;CHAR(34)&amp;F713&amp;CHAR(34)&amp;"], pcolumn: ["&amp;CHAR(34)&amp;G710&amp;CHAR(34)&amp;","&amp;CHAR(34)&amp;H710&amp;CHAR(34)&amp;","&amp;CHAR(34)&amp;I710&amp;CHAR(34)&amp;"]"&amp;",ylink:"&amp;CHAR(34)&amp;B712&amp;CHAR(34)&amp;"}"&amp;"],","")</f>
        <v/>
      </c>
      <c r="L710" s="12" t="str">
        <f>""</f>
        <v/>
      </c>
      <c r="M710" s="40" t="str">
        <f>""</f>
        <v/>
      </c>
    </row>
    <row r="711" spans="1:21" x14ac:dyDescent="0.3">
      <c r="E711" s="67"/>
      <c r="K711" s="22" t="str">
        <f t="shared" si="16"/>
        <v/>
      </c>
      <c r="L711" s="12" t="str">
        <f>""</f>
        <v/>
      </c>
      <c r="M711" s="34"/>
    </row>
    <row r="712" spans="1:21" x14ac:dyDescent="0.3">
      <c r="E712" s="67"/>
      <c r="K712" s="22" t="str">
        <f t="shared" si="16"/>
        <v/>
      </c>
      <c r="M712" s="34"/>
    </row>
    <row r="713" spans="1:21" x14ac:dyDescent="0.3">
      <c r="A713" s="232">
        <v>2017</v>
      </c>
      <c r="B713" s="233" t="s">
        <v>7</v>
      </c>
      <c r="C713" s="234" t="s">
        <v>253</v>
      </c>
      <c r="D713" s="235" t="s">
        <v>26</v>
      </c>
      <c r="E713" s="67"/>
      <c r="G713" s="14" t="s">
        <v>7</v>
      </c>
      <c r="H713" s="14" t="s">
        <v>40</v>
      </c>
      <c r="I713" s="14" t="s">
        <v>35</v>
      </c>
      <c r="J713" s="12">
        <v>132</v>
      </c>
      <c r="K713" s="22" t="str">
        <f t="shared" si="16"/>
        <v>[{order:"132",result:"Barcelona 6-1 PSG",playerday:"Sergi Roberto",year:"2017", category:"Champions",prow:["ParisSG","DF","ChampionsWin"], pcolumn: ["Barcelona","ESP","BRA"],ylink:"https://www.youtube.com/watch?v=h4m68r8kWAc"}],</v>
      </c>
      <c r="L713" s="12" t="str">
        <f>""</f>
        <v/>
      </c>
    </row>
    <row r="714" spans="1:21" x14ac:dyDescent="0.3">
      <c r="A714" s="236"/>
      <c r="B714" s="237" t="str">
        <f>_xlfn.CONCAT(B713," ",C713," ",D713)</f>
        <v>Barcelona 6-1 PSG</v>
      </c>
      <c r="C714" s="238"/>
      <c r="D714" s="239"/>
      <c r="E714" s="67"/>
      <c r="F714" s="16" t="s">
        <v>112</v>
      </c>
      <c r="G714" s="231"/>
      <c r="H714" s="231"/>
      <c r="I714" s="231"/>
      <c r="K714" s="22" t="str">
        <f t="shared" si="16"/>
        <v/>
      </c>
      <c r="L714" s="12" t="str">
        <f>""</f>
        <v/>
      </c>
    </row>
    <row r="715" spans="1:21" x14ac:dyDescent="0.3">
      <c r="A715" s="236"/>
      <c r="B715" s="240" t="s">
        <v>284</v>
      </c>
      <c r="C715" s="238"/>
      <c r="D715" s="239"/>
      <c r="E715" s="67"/>
      <c r="F715" s="16" t="s">
        <v>52</v>
      </c>
      <c r="G715" s="231"/>
      <c r="H715" s="231"/>
      <c r="I715" s="231"/>
      <c r="K715" s="22" t="str">
        <f t="shared" si="16"/>
        <v/>
      </c>
      <c r="L715" s="12" t="str">
        <f>""</f>
        <v/>
      </c>
    </row>
    <row r="716" spans="1:21" x14ac:dyDescent="0.3">
      <c r="A716" s="241"/>
      <c r="B716" s="242" t="s">
        <v>961</v>
      </c>
      <c r="C716" s="243"/>
      <c r="D716" s="244"/>
      <c r="E716" s="67"/>
      <c r="F716" s="16" t="s">
        <v>34</v>
      </c>
      <c r="G716" s="231"/>
      <c r="H716" s="231"/>
      <c r="I716" s="231"/>
      <c r="K716" s="22" t="str">
        <f t="shared" si="16"/>
        <v/>
      </c>
      <c r="L716" s="12" t="str">
        <f>""</f>
        <v/>
      </c>
    </row>
    <row r="717" spans="1:21" x14ac:dyDescent="0.3">
      <c r="E717" s="67"/>
      <c r="K717" s="22" t="str">
        <f t="shared" si="16"/>
        <v/>
      </c>
      <c r="L717" s="12" t="str">
        <f>""</f>
        <v/>
      </c>
      <c r="M717" s="40"/>
    </row>
    <row r="718" spans="1:21" x14ac:dyDescent="0.3">
      <c r="E718" s="67"/>
      <c r="K718" s="22" t="str">
        <f t="shared" si="16"/>
        <v/>
      </c>
      <c r="M718" s="40"/>
    </row>
    <row r="719" spans="1:21" x14ac:dyDescent="0.3">
      <c r="A719" s="232">
        <v>2017</v>
      </c>
      <c r="B719" s="233" t="s">
        <v>150</v>
      </c>
      <c r="C719" s="234" t="s">
        <v>122</v>
      </c>
      <c r="D719" s="235" t="s">
        <v>135</v>
      </c>
      <c r="E719" s="67"/>
      <c r="G719" s="14" t="s">
        <v>3</v>
      </c>
      <c r="H719" s="14" t="s">
        <v>135</v>
      </c>
      <c r="I719" s="14" t="s">
        <v>34</v>
      </c>
      <c r="J719" s="12">
        <v>103</v>
      </c>
      <c r="K719" s="22" t="str">
        <f t="shared" si="16"/>
        <v>[{order:"103",result:"R. Madrid 3-1 Napoli",playerday:"Casemiro",year:"2017", category:"Champions",prow:["DL","CC","ITA"], pcolumn: ["Real Madrid","Napoli","ChampionsWin"],ylink:"https://www.youtube.com/watch?v=GVW1uYXkMOE"}],</v>
      </c>
      <c r="L719" s="12" t="str">
        <f>""</f>
        <v/>
      </c>
      <c r="M719" s="34"/>
    </row>
    <row r="720" spans="1:21" x14ac:dyDescent="0.3">
      <c r="A720" s="236"/>
      <c r="B720" s="237" t="str">
        <f>_xlfn.CONCAT(B719," ",C719," ",D719)</f>
        <v>R. Madrid 3-1 Napoli</v>
      </c>
      <c r="C720" s="238"/>
      <c r="D720" s="239"/>
      <c r="E720" s="67"/>
      <c r="F720" s="16" t="s">
        <v>47</v>
      </c>
      <c r="G720" s="231"/>
      <c r="H720" s="231"/>
      <c r="I720" s="231"/>
      <c r="K720" s="22" t="str">
        <f t="shared" si="16"/>
        <v/>
      </c>
      <c r="L720" s="12" t="str">
        <f>""</f>
        <v/>
      </c>
    </row>
    <row r="721" spans="1:13" x14ac:dyDescent="0.3">
      <c r="A721" s="236"/>
      <c r="B721" s="240" t="s">
        <v>271</v>
      </c>
      <c r="C721" s="238"/>
      <c r="D721" s="239"/>
      <c r="E721" s="67"/>
      <c r="F721" s="16" t="s">
        <v>33</v>
      </c>
      <c r="G721" s="231"/>
      <c r="H721" s="231"/>
      <c r="I721" s="231"/>
      <c r="K721" s="22" t="str">
        <f t="shared" si="16"/>
        <v/>
      </c>
      <c r="L721" s="12" t="str">
        <f>""</f>
        <v/>
      </c>
    </row>
    <row r="722" spans="1:13" x14ac:dyDescent="0.3">
      <c r="A722" s="241"/>
      <c r="B722" s="242" t="s">
        <v>964</v>
      </c>
      <c r="C722" s="243"/>
      <c r="D722" s="244"/>
      <c r="E722" s="67"/>
      <c r="F722" s="16" t="s">
        <v>77</v>
      </c>
      <c r="G722" s="231"/>
      <c r="H722" s="231"/>
      <c r="I722" s="231"/>
      <c r="K722" s="22" t="str">
        <f t="shared" si="16"/>
        <v/>
      </c>
      <c r="L722" s="12" t="str">
        <f>""</f>
        <v/>
      </c>
    </row>
    <row r="723" spans="1:13" x14ac:dyDescent="0.3">
      <c r="E723" s="67"/>
      <c r="K723" s="22" t="str">
        <f t="shared" si="16"/>
        <v/>
      </c>
      <c r="L723" s="12" t="str">
        <f>""</f>
        <v/>
      </c>
    </row>
    <row r="724" spans="1:13" x14ac:dyDescent="0.3">
      <c r="E724" s="67"/>
      <c r="K724" s="22" t="str">
        <f t="shared" si="16"/>
        <v/>
      </c>
    </row>
    <row r="725" spans="1:13" x14ac:dyDescent="0.3">
      <c r="A725" s="232">
        <v>2017</v>
      </c>
      <c r="B725" s="233" t="s">
        <v>488</v>
      </c>
      <c r="C725" s="234" t="s">
        <v>83</v>
      </c>
      <c r="D725" s="235" t="s">
        <v>21</v>
      </c>
      <c r="E725" s="67"/>
      <c r="G725" s="14" t="s">
        <v>488</v>
      </c>
      <c r="H725" s="14" t="s">
        <v>21</v>
      </c>
      <c r="I725" s="14" t="s">
        <v>60</v>
      </c>
      <c r="J725" s="12">
        <v>551</v>
      </c>
      <c r="K725" s="22" t="str">
        <f t="shared" si="16"/>
        <v>[{order:"551",result:"Basel 1-0 Man Utd",playerday:"Michael Lang",year:"2017", category:"Champions",prow:["DF","PO","DL"], pcolumn: ["Basel","Man Utd","GER"],ylink:"https://www.youtube.com/watch?v=w-37C_tH9ro"}],</v>
      </c>
      <c r="L725" s="12" t="str">
        <f>""</f>
        <v/>
      </c>
      <c r="M725" s="40"/>
    </row>
    <row r="726" spans="1:13" x14ac:dyDescent="0.3">
      <c r="A726" s="236"/>
      <c r="B726" s="237" t="str">
        <f>_xlfn.CONCAT(B725," ",C725," ",D725)</f>
        <v>Basel 1-0 Man Utd</v>
      </c>
      <c r="C726" s="238"/>
      <c r="D726" s="239"/>
      <c r="E726" s="67"/>
      <c r="F726" s="16" t="s">
        <v>52</v>
      </c>
      <c r="G726" s="231"/>
      <c r="H726" s="231"/>
      <c r="I726" s="231"/>
      <c r="K726" s="22" t="str">
        <f t="shared" si="16"/>
        <v/>
      </c>
      <c r="L726" s="12" t="str">
        <f>""</f>
        <v/>
      </c>
      <c r="M726" s="34"/>
    </row>
    <row r="727" spans="1:13" x14ac:dyDescent="0.3">
      <c r="A727" s="236"/>
      <c r="B727" s="240" t="s">
        <v>487</v>
      </c>
      <c r="C727" s="238"/>
      <c r="D727" s="239"/>
      <c r="E727" s="67"/>
      <c r="F727" s="16" t="s">
        <v>38</v>
      </c>
      <c r="G727" s="231"/>
      <c r="H727" s="231"/>
      <c r="I727" s="231"/>
      <c r="K727" s="22" t="str">
        <f t="shared" si="16"/>
        <v/>
      </c>
      <c r="L727" s="12" t="str">
        <f>""</f>
        <v/>
      </c>
    </row>
    <row r="728" spans="1:13" x14ac:dyDescent="0.3">
      <c r="A728" s="241"/>
      <c r="B728" s="242" t="s">
        <v>1301</v>
      </c>
      <c r="C728" s="243"/>
      <c r="D728" s="244"/>
      <c r="E728" s="67"/>
      <c r="F728" s="16" t="s">
        <v>47</v>
      </c>
      <c r="G728" s="231"/>
      <c r="H728" s="231"/>
      <c r="I728" s="231"/>
      <c r="K728" s="22" t="str">
        <f t="shared" si="16"/>
        <v/>
      </c>
      <c r="L728" s="12" t="str">
        <f>""</f>
        <v/>
      </c>
    </row>
    <row r="729" spans="1:13" x14ac:dyDescent="0.3">
      <c r="E729" s="67"/>
      <c r="K729" s="22" t="str">
        <f t="shared" si="16"/>
        <v/>
      </c>
      <c r="L729" s="12" t="str">
        <f>""</f>
        <v/>
      </c>
    </row>
    <row r="730" spans="1:13" x14ac:dyDescent="0.3">
      <c r="E730" s="67"/>
      <c r="K730" s="22" t="str">
        <f t="shared" si="16"/>
        <v/>
      </c>
    </row>
    <row r="731" spans="1:13" x14ac:dyDescent="0.3">
      <c r="A731" s="232">
        <v>2017</v>
      </c>
      <c r="B731" s="233" t="s">
        <v>59</v>
      </c>
      <c r="C731" s="234" t="s">
        <v>549</v>
      </c>
      <c r="D731" s="235" t="s">
        <v>55</v>
      </c>
      <c r="E731" s="67"/>
      <c r="G731" s="14" t="s">
        <v>59</v>
      </c>
      <c r="H731" s="14" t="s">
        <v>55</v>
      </c>
      <c r="I731" s="14" t="s">
        <v>34</v>
      </c>
      <c r="J731" s="12">
        <v>147</v>
      </c>
      <c r="K731" s="22" t="str">
        <f t="shared" si="16"/>
        <v>[{order:"147",result:"Man City 5-3 Monaco",playerday:"Sergio Agüero",year:"2017", category:"Champions",prow:["DL","DL","DL"], pcolumn: ["Man City","Monaco","ChampionsWin"],ylink:"https://www.youtube.com/watch?v=mglU8bdYLhY"}],</v>
      </c>
      <c r="L731" s="12" t="str">
        <f>""</f>
        <v/>
      </c>
    </row>
    <row r="732" spans="1:13" x14ac:dyDescent="0.3">
      <c r="A732" s="236"/>
      <c r="B732" s="237" t="str">
        <f>_xlfn.CONCAT(B731," ",C731," ",D731)</f>
        <v>Man City 5-3 Monaco</v>
      </c>
      <c r="C732" s="238"/>
      <c r="D732" s="239"/>
      <c r="E732" s="67"/>
      <c r="F732" s="16" t="s">
        <v>47</v>
      </c>
      <c r="G732" s="231"/>
      <c r="H732" s="231"/>
      <c r="I732" s="231"/>
      <c r="K732" s="22" t="str">
        <f t="shared" si="16"/>
        <v/>
      </c>
      <c r="L732" s="12" t="str">
        <f>""</f>
        <v/>
      </c>
      <c r="M732" s="40"/>
    </row>
    <row r="733" spans="1:13" x14ac:dyDescent="0.3">
      <c r="A733" s="236"/>
      <c r="B733" s="240" t="s">
        <v>550</v>
      </c>
      <c r="C733" s="238"/>
      <c r="D733" s="239"/>
      <c r="E733" s="67"/>
      <c r="F733" s="16" t="s">
        <v>47</v>
      </c>
      <c r="G733" s="231"/>
      <c r="H733" s="231"/>
      <c r="I733" s="231"/>
      <c r="K733" s="22" t="str">
        <f t="shared" si="16"/>
        <v/>
      </c>
      <c r="L733" s="12" t="str">
        <f>""</f>
        <v/>
      </c>
      <c r="M733" s="34"/>
    </row>
    <row r="734" spans="1:13" x14ac:dyDescent="0.3">
      <c r="A734" s="241"/>
      <c r="B734" s="242" t="s">
        <v>1121</v>
      </c>
      <c r="C734" s="243"/>
      <c r="D734" s="244"/>
      <c r="E734" s="67"/>
      <c r="F734" s="16" t="s">
        <v>47</v>
      </c>
      <c r="G734" s="231"/>
      <c r="H734" s="231"/>
      <c r="I734" s="231"/>
      <c r="K734" s="22" t="str">
        <f t="shared" si="16"/>
        <v/>
      </c>
      <c r="L734" s="12" t="str">
        <f>""</f>
        <v/>
      </c>
    </row>
    <row r="735" spans="1:13" x14ac:dyDescent="0.3">
      <c r="E735" s="67"/>
      <c r="K735" s="22" t="str">
        <f t="shared" si="16"/>
        <v/>
      </c>
      <c r="L735" s="12" t="str">
        <f>""</f>
        <v/>
      </c>
    </row>
    <row r="736" spans="1:13" x14ac:dyDescent="0.3">
      <c r="E736" s="67"/>
      <c r="K736" s="22" t="str">
        <f t="shared" si="16"/>
        <v/>
      </c>
    </row>
    <row r="737" spans="1:13" x14ac:dyDescent="0.3">
      <c r="A737" s="232">
        <v>2017</v>
      </c>
      <c r="B737" s="233" t="s">
        <v>68</v>
      </c>
      <c r="C737" s="234" t="s">
        <v>118</v>
      </c>
      <c r="D737" s="235" t="s">
        <v>150</v>
      </c>
      <c r="E737" s="67"/>
      <c r="G737" s="14" t="s">
        <v>89</v>
      </c>
      <c r="H737" s="14" t="s">
        <v>49</v>
      </c>
      <c r="I737" s="14" t="s">
        <v>153</v>
      </c>
      <c r="J737" s="12">
        <v>549</v>
      </c>
      <c r="K737" s="22" t="str">
        <f t="shared" si="16"/>
        <v>[{order:"549",result:"Atletico 2-1 R. Madrid",playerday:"Isco Alarcón",year:"2017", category:"Champions",prow:["Real Madrid","CC","ChampionsWin"], pcolumn: ["Played WC 2018","Malaga","Betis"],ylink:"https://www.youtube.com/watch?v=3k4YGR44sHA"}],</v>
      </c>
      <c r="L737" s="12" t="str">
        <f>""</f>
        <v/>
      </c>
    </row>
    <row r="738" spans="1:13" x14ac:dyDescent="0.3">
      <c r="A738" s="236"/>
      <c r="B738" s="237" t="str">
        <f>_xlfn.CONCAT(B737," ",C737," ",D737,)</f>
        <v>Atletico 2-1 R. Madrid</v>
      </c>
      <c r="C738" s="238"/>
      <c r="D738" s="239"/>
      <c r="E738" s="67"/>
      <c r="F738" s="16" t="s">
        <v>3</v>
      </c>
      <c r="G738" s="231"/>
      <c r="H738" s="231"/>
      <c r="I738" s="231"/>
      <c r="K738" s="22" t="str">
        <f t="shared" si="16"/>
        <v/>
      </c>
      <c r="L738" s="12" t="str">
        <f>""</f>
        <v/>
      </c>
    </row>
    <row r="739" spans="1:13" x14ac:dyDescent="0.3">
      <c r="A739" s="236"/>
      <c r="B739" s="240" t="s">
        <v>962</v>
      </c>
      <c r="C739" s="238"/>
      <c r="D739" s="239"/>
      <c r="E739" s="67"/>
      <c r="F739" s="16" t="s">
        <v>33</v>
      </c>
      <c r="G739" s="231"/>
      <c r="H739" s="231"/>
      <c r="I739" s="231"/>
      <c r="K739" s="22" t="str">
        <f t="shared" si="16"/>
        <v/>
      </c>
      <c r="L739" s="12" t="str">
        <f>""</f>
        <v/>
      </c>
      <c r="M739" s="40"/>
    </row>
    <row r="740" spans="1:13" x14ac:dyDescent="0.3">
      <c r="A740" s="241"/>
      <c r="B740" s="242" t="s">
        <v>963</v>
      </c>
      <c r="C740" s="243"/>
      <c r="D740" s="244"/>
      <c r="E740" s="67"/>
      <c r="F740" s="16" t="s">
        <v>34</v>
      </c>
      <c r="G740" s="231"/>
      <c r="H740" s="231"/>
      <c r="I740" s="231"/>
      <c r="K740" s="22" t="str">
        <f t="shared" si="16"/>
        <v/>
      </c>
      <c r="L740" s="12" t="str">
        <f>""</f>
        <v/>
      </c>
      <c r="M740" s="34"/>
    </row>
    <row r="741" spans="1:13" x14ac:dyDescent="0.3">
      <c r="E741" s="67"/>
      <c r="K741" s="22" t="str">
        <f t="shared" si="16"/>
        <v/>
      </c>
      <c r="L741" s="12" t="str">
        <f>""</f>
        <v/>
      </c>
    </row>
    <row r="742" spans="1:13" x14ac:dyDescent="0.3">
      <c r="E742" s="67"/>
      <c r="K742" s="22" t="str">
        <f t="shared" si="16"/>
        <v/>
      </c>
      <c r="L742" s="12" t="str">
        <f>""</f>
        <v/>
      </c>
    </row>
    <row r="743" spans="1:13" x14ac:dyDescent="0.3">
      <c r="A743" s="232">
        <v>2017</v>
      </c>
      <c r="B743" s="233" t="s">
        <v>488</v>
      </c>
      <c r="C743" s="234" t="s">
        <v>321</v>
      </c>
      <c r="D743" s="235" t="s">
        <v>126</v>
      </c>
      <c r="E743" s="67"/>
      <c r="G743" s="14" t="s">
        <v>160</v>
      </c>
      <c r="H743" s="14" t="s">
        <v>412</v>
      </c>
      <c r="I743" s="14" t="s">
        <v>126</v>
      </c>
      <c r="J743" s="12">
        <v>550</v>
      </c>
      <c r="K743" s="22" t="str">
        <f t="shared" si="16"/>
        <v>[{order:"550",result:"Basel 5-0 Benfica",playerday:"Dimitri Oberlin",year:"2017", category:"Champions",prow:["DL","DL","DL"], pcolumn: ["SUI","CMR","Benfica"],ylink:"https://www.youtube.com/shorts/aWAMT0vs6qo"}],</v>
      </c>
      <c r="L743" s="12" t="str">
        <f>""</f>
        <v/>
      </c>
    </row>
    <row r="744" spans="1:13" x14ac:dyDescent="0.3">
      <c r="A744" s="236"/>
      <c r="B744" s="237" t="str">
        <f>_xlfn.CONCAT(B743," ",C743," ",D743,)</f>
        <v>Basel 5-0 Benfica</v>
      </c>
      <c r="C744" s="238"/>
      <c r="D744" s="239"/>
      <c r="E744" s="67"/>
      <c r="F744" s="16" t="s">
        <v>47</v>
      </c>
      <c r="G744" s="231"/>
      <c r="H744" s="231"/>
      <c r="I744" s="231"/>
      <c r="K744" s="22" t="str">
        <f t="shared" si="16"/>
        <v/>
      </c>
      <c r="L744" s="12" t="str">
        <f>""</f>
        <v/>
      </c>
    </row>
    <row r="745" spans="1:13" x14ac:dyDescent="0.3">
      <c r="A745" s="236"/>
      <c r="B745" s="240" t="s">
        <v>837</v>
      </c>
      <c r="C745" s="238"/>
      <c r="D745" s="239"/>
      <c r="E745" s="67"/>
      <c r="F745" s="16" t="s">
        <v>47</v>
      </c>
      <c r="G745" s="231"/>
      <c r="H745" s="231"/>
      <c r="I745" s="231"/>
      <c r="K745" s="22" t="str">
        <f t="shared" si="16"/>
        <v/>
      </c>
      <c r="L745" s="12" t="str">
        <f>""</f>
        <v/>
      </c>
      <c r="M745" s="40"/>
    </row>
    <row r="746" spans="1:13" x14ac:dyDescent="0.3">
      <c r="A746" s="241"/>
      <c r="B746" s="242" t="s">
        <v>1192</v>
      </c>
      <c r="C746" s="243"/>
      <c r="D746" s="244"/>
      <c r="E746" s="67"/>
      <c r="F746" s="16" t="s">
        <v>47</v>
      </c>
      <c r="G746" s="231"/>
      <c r="H746" s="231"/>
      <c r="I746" s="231"/>
      <c r="K746" s="22" t="str">
        <f t="shared" si="16"/>
        <v/>
      </c>
      <c r="L746" s="12" t="str">
        <f>""</f>
        <v/>
      </c>
      <c r="M746" s="34"/>
    </row>
    <row r="747" spans="1:13" x14ac:dyDescent="0.3">
      <c r="E747" s="67"/>
      <c r="K747" s="22" t="str">
        <f t="shared" si="16"/>
        <v/>
      </c>
      <c r="L747" s="12" t="str">
        <f>""</f>
        <v/>
      </c>
      <c r="M747" s="32" t="str">
        <f>""</f>
        <v/>
      </c>
    </row>
    <row r="748" spans="1:13" x14ac:dyDescent="0.3">
      <c r="E748" s="67"/>
      <c r="K748" s="22" t="str">
        <f t="shared" si="16"/>
        <v/>
      </c>
    </row>
    <row r="749" spans="1:13" x14ac:dyDescent="0.3">
      <c r="E749" s="67"/>
      <c r="K749" s="22" t="str">
        <f t="shared" si="16"/>
        <v/>
      </c>
    </row>
    <row r="750" spans="1:13" x14ac:dyDescent="0.3">
      <c r="E750" s="67"/>
      <c r="K750" s="22" t="str">
        <f t="shared" si="16"/>
        <v/>
      </c>
    </row>
    <row r="751" spans="1:13" x14ac:dyDescent="0.3">
      <c r="E751" s="67"/>
      <c r="K751" s="22" t="str">
        <f t="shared" si="16"/>
        <v/>
      </c>
    </row>
    <row r="752" spans="1:13" x14ac:dyDescent="0.3">
      <c r="E752" s="67"/>
      <c r="K752" s="22" t="str">
        <f t="shared" si="16"/>
        <v/>
      </c>
    </row>
    <row r="753" spans="1:21" x14ac:dyDescent="0.3">
      <c r="E753" s="67"/>
      <c r="K753" s="22" t="str">
        <f t="shared" si="16"/>
        <v/>
      </c>
    </row>
    <row r="754" spans="1:21" s="390" customFormat="1" x14ac:dyDescent="0.3">
      <c r="A754" s="387"/>
      <c r="B754" s="388"/>
      <c r="C754" s="389"/>
      <c r="D754" s="388"/>
      <c r="E754" s="67"/>
      <c r="G754" s="391"/>
      <c r="H754" s="391"/>
      <c r="I754" s="391"/>
      <c r="J754" s="12"/>
      <c r="K754" s="22" t="str">
        <f t="shared" si="16"/>
        <v/>
      </c>
      <c r="M754" s="388"/>
      <c r="O754" s="392"/>
      <c r="R754" s="391"/>
      <c r="S754" s="391"/>
      <c r="T754" s="391"/>
      <c r="U754" s="391"/>
    </row>
    <row r="755" spans="1:21" x14ac:dyDescent="0.3">
      <c r="A755" s="125">
        <v>2018</v>
      </c>
      <c r="B755" s="126" t="s">
        <v>150</v>
      </c>
      <c r="C755" s="127" t="s">
        <v>122</v>
      </c>
      <c r="D755" s="126" t="s">
        <v>9</v>
      </c>
      <c r="E755" s="67"/>
      <c r="G755" s="14" t="s">
        <v>3</v>
      </c>
      <c r="H755" s="14" t="s">
        <v>9</v>
      </c>
      <c r="I755" s="14" t="s">
        <v>149</v>
      </c>
      <c r="J755" s="12">
        <v>36</v>
      </c>
      <c r="K755" s="22" t="str">
        <f t="shared" si="16"/>
        <v>[{order:"36",result:"R. Madrid 3-1 Liverpool",playerday:"Gareth Bale",year:"2018", category:"Champions",prow:["DL","Tottenham","PO"], pcolumn: ["Real Madrid","Liverpool","WAL"],ylink:"https://www.youtube.com/watch?v=rtFGpfrdlMI"}],</v>
      </c>
      <c r="L755" s="12" t="str">
        <f>""</f>
        <v/>
      </c>
      <c r="M755" s="32" t="str">
        <f>""</f>
        <v/>
      </c>
    </row>
    <row r="756" spans="1:21" x14ac:dyDescent="0.3">
      <c r="A756" s="219"/>
      <c r="B756" s="220" t="str">
        <f>_xlfn.CONCAT(B755," ",C755," ",D755)</f>
        <v>R. Madrid 3-1 Liverpool</v>
      </c>
      <c r="C756" s="221"/>
      <c r="D756" s="222"/>
      <c r="E756" s="67"/>
      <c r="F756" s="16" t="s">
        <v>47</v>
      </c>
      <c r="G756" s="17"/>
      <c r="H756" s="17"/>
      <c r="I756" s="17"/>
      <c r="K756" s="22" t="str">
        <f t="shared" si="16"/>
        <v/>
      </c>
      <c r="L756" s="12" t="str">
        <f>""</f>
        <v/>
      </c>
      <c r="M756" s="32" t="str">
        <f>""</f>
        <v/>
      </c>
    </row>
    <row r="757" spans="1:21" x14ac:dyDescent="0.3">
      <c r="A757" s="223"/>
      <c r="B757" s="224" t="s">
        <v>192</v>
      </c>
      <c r="C757" s="225"/>
      <c r="D757" s="226"/>
      <c r="E757" s="67"/>
      <c r="F757" s="16" t="s">
        <v>23</v>
      </c>
      <c r="G757" s="17"/>
      <c r="H757" s="17"/>
      <c r="I757" s="17"/>
      <c r="K757" s="22" t="str">
        <f t="shared" si="16"/>
        <v/>
      </c>
      <c r="L757" s="12" t="str">
        <f>""</f>
        <v/>
      </c>
      <c r="M757" s="32" t="str">
        <f>""</f>
        <v/>
      </c>
    </row>
    <row r="758" spans="1:21" x14ac:dyDescent="0.3">
      <c r="A758" s="227"/>
      <c r="B758" s="230" t="s">
        <v>939</v>
      </c>
      <c r="C758" s="228"/>
      <c r="D758" s="229"/>
      <c r="E758" s="67"/>
      <c r="F758" s="16" t="s">
        <v>38</v>
      </c>
      <c r="G758" s="17"/>
      <c r="H758" s="17"/>
      <c r="I758" s="17"/>
      <c r="K758" s="22" t="str">
        <f t="shared" si="16"/>
        <v/>
      </c>
      <c r="L758" s="12" t="str">
        <f>""</f>
        <v/>
      </c>
      <c r="M758" s="40" t="str">
        <f>""</f>
        <v/>
      </c>
    </row>
    <row r="759" spans="1:21" x14ac:dyDescent="0.3">
      <c r="E759" s="67"/>
      <c r="F759" s="22"/>
      <c r="G759" s="67"/>
      <c r="H759" s="67"/>
      <c r="I759" s="67"/>
      <c r="K759" s="22" t="str">
        <f t="shared" si="16"/>
        <v/>
      </c>
      <c r="L759" s="12" t="str">
        <f>""</f>
        <v/>
      </c>
      <c r="M759" s="34"/>
    </row>
    <row r="760" spans="1:21" x14ac:dyDescent="0.3">
      <c r="E760" s="67"/>
      <c r="F760" s="22"/>
      <c r="G760" s="67"/>
      <c r="H760" s="67"/>
      <c r="I760" s="67"/>
      <c r="K760" s="22" t="str">
        <f t="shared" si="16"/>
        <v/>
      </c>
      <c r="M760" s="34"/>
    </row>
    <row r="761" spans="1:21" x14ac:dyDescent="0.3">
      <c r="A761" s="125">
        <v>2018</v>
      </c>
      <c r="B761" s="126" t="s">
        <v>74</v>
      </c>
      <c r="C761" s="127" t="s">
        <v>140</v>
      </c>
      <c r="D761" s="126" t="s">
        <v>7</v>
      </c>
      <c r="E761" s="67"/>
      <c r="G761" s="14" t="s">
        <v>74</v>
      </c>
      <c r="H761" s="14" t="s">
        <v>7</v>
      </c>
      <c r="I761" s="14" t="s">
        <v>121</v>
      </c>
      <c r="J761" s="12">
        <v>72</v>
      </c>
      <c r="K761" s="22" t="str">
        <f t="shared" si="16"/>
        <v>[{order:"72",result:"Roma 3-0 Barcelona",playerday:"Kostas Manolas",year:"2018", category:"Champions",prow:["DF","CC","DL"], pcolumn: ["Roma","Barcelona","GRE"],ylink:"https://www.youtube.com/watch?v=nZyQBKf4LbU"}],</v>
      </c>
      <c r="L761" s="12" t="str">
        <f>""</f>
        <v/>
      </c>
    </row>
    <row r="762" spans="1:21" x14ac:dyDescent="0.3">
      <c r="A762" s="219"/>
      <c r="B762" s="220" t="str">
        <f>_xlfn.CONCAT(B761," ",C761," ",D761)</f>
        <v>Roma 3-0 Barcelona</v>
      </c>
      <c r="C762" s="221"/>
      <c r="D762" s="222"/>
      <c r="E762" s="67"/>
      <c r="F762" s="16" t="s">
        <v>52</v>
      </c>
      <c r="G762" s="17"/>
      <c r="H762" s="17"/>
      <c r="I762" s="17"/>
      <c r="K762" s="22" t="str">
        <f t="shared" si="16"/>
        <v/>
      </c>
      <c r="L762" s="12" t="str">
        <f>""</f>
        <v/>
      </c>
    </row>
    <row r="763" spans="1:21" x14ac:dyDescent="0.3">
      <c r="A763" s="223"/>
      <c r="B763" s="224" t="s">
        <v>306</v>
      </c>
      <c r="C763" s="225"/>
      <c r="D763" s="226"/>
      <c r="E763" s="67"/>
      <c r="F763" s="16" t="s">
        <v>33</v>
      </c>
      <c r="G763" s="17"/>
      <c r="H763" s="17"/>
      <c r="I763" s="17"/>
      <c r="K763" s="22" t="str">
        <f t="shared" si="16"/>
        <v/>
      </c>
      <c r="L763" s="12" t="str">
        <f>""</f>
        <v/>
      </c>
    </row>
    <row r="764" spans="1:21" x14ac:dyDescent="0.3">
      <c r="A764" s="227"/>
      <c r="B764" s="230" t="s">
        <v>915</v>
      </c>
      <c r="C764" s="228"/>
      <c r="D764" s="229"/>
      <c r="E764" s="67"/>
      <c r="F764" s="16" t="s">
        <v>47</v>
      </c>
      <c r="G764" s="17"/>
      <c r="H764" s="17"/>
      <c r="I764" s="17"/>
      <c r="K764" s="22" t="str">
        <f t="shared" si="16"/>
        <v/>
      </c>
      <c r="L764" s="12" t="str">
        <f>""</f>
        <v/>
      </c>
      <c r="M764" s="40"/>
    </row>
    <row r="765" spans="1:21" x14ac:dyDescent="0.3">
      <c r="E765" s="67"/>
      <c r="F765" s="22"/>
      <c r="G765" s="67"/>
      <c r="H765" s="67"/>
      <c r="I765" s="67"/>
      <c r="K765" s="22" t="str">
        <f t="shared" si="16"/>
        <v/>
      </c>
      <c r="L765" s="12" t="str">
        <f>""</f>
        <v/>
      </c>
      <c r="M765" s="34"/>
    </row>
    <row r="766" spans="1:21" x14ac:dyDescent="0.3">
      <c r="E766" s="67"/>
      <c r="F766" s="22"/>
      <c r="G766" s="67"/>
      <c r="H766" s="67"/>
      <c r="I766" s="67"/>
      <c r="K766" s="22" t="str">
        <f t="shared" si="16"/>
        <v/>
      </c>
      <c r="M766" s="34"/>
    </row>
    <row r="767" spans="1:21" x14ac:dyDescent="0.3">
      <c r="A767" s="125">
        <v>2018</v>
      </c>
      <c r="B767" s="126" t="s">
        <v>4</v>
      </c>
      <c r="C767" s="127" t="s">
        <v>66</v>
      </c>
      <c r="D767" s="126" t="s">
        <v>150</v>
      </c>
      <c r="E767" s="67"/>
      <c r="G767" s="14" t="s">
        <v>4</v>
      </c>
      <c r="H767" s="14" t="s">
        <v>1340</v>
      </c>
      <c r="I767" s="14" t="s">
        <v>58</v>
      </c>
      <c r="J767" s="12">
        <v>406</v>
      </c>
      <c r="K767" s="22" t="str">
        <f t="shared" si="16"/>
        <v>[{order:"406",result:"Juventus 0-3 R. Madrid",playerday:"Cristiano Ronaldo",year:"2018", category:"Champions",prow:["ChampionsWin","LaLigaWin","Premier"], pcolumn: ["Juventus","saleag","POR"],ylink:"https://www.youtube.com/watch?v=c_JlCriK3fY"}],</v>
      </c>
      <c r="L767" s="12" t="str">
        <f>""</f>
        <v/>
      </c>
    </row>
    <row r="768" spans="1:21" x14ac:dyDescent="0.3">
      <c r="A768" s="219"/>
      <c r="B768" s="220" t="str">
        <f>_xlfn.CONCAT(B767," ",C767," ",D767)</f>
        <v>Juventus 0-3 R. Madrid</v>
      </c>
      <c r="C768" s="221"/>
      <c r="D768" s="222"/>
      <c r="E768" s="67"/>
      <c r="F768" s="16" t="s">
        <v>34</v>
      </c>
      <c r="G768" s="17"/>
      <c r="H768" s="17"/>
      <c r="I768" s="17"/>
      <c r="K768" s="22" t="str">
        <f t="shared" si="16"/>
        <v/>
      </c>
      <c r="L768" s="12" t="str">
        <f>""</f>
        <v/>
      </c>
    </row>
    <row r="769" spans="1:21" x14ac:dyDescent="0.3">
      <c r="A769" s="223"/>
      <c r="B769" s="224" t="s">
        <v>373</v>
      </c>
      <c r="C769" s="225"/>
      <c r="D769" s="226"/>
      <c r="E769" s="67"/>
      <c r="F769" s="16" t="s">
        <v>48</v>
      </c>
      <c r="G769" s="17"/>
      <c r="H769" s="17"/>
      <c r="I769" s="17"/>
      <c r="K769" s="22" t="str">
        <f t="shared" si="16"/>
        <v/>
      </c>
      <c r="L769" s="12" t="str">
        <f>""</f>
        <v/>
      </c>
    </row>
    <row r="770" spans="1:21" x14ac:dyDescent="0.3">
      <c r="A770" s="227"/>
      <c r="B770" s="230" t="s">
        <v>960</v>
      </c>
      <c r="C770" s="228"/>
      <c r="D770" s="229"/>
      <c r="E770" s="67"/>
      <c r="F770" s="16" t="s">
        <v>32</v>
      </c>
      <c r="G770" s="17"/>
      <c r="H770" s="17"/>
      <c r="I770" s="17"/>
      <c r="K770" s="22" t="str">
        <f t="shared" si="16"/>
        <v/>
      </c>
      <c r="L770" s="12" t="str">
        <f>""</f>
        <v/>
      </c>
      <c r="M770" s="40"/>
    </row>
    <row r="771" spans="1:21" x14ac:dyDescent="0.3">
      <c r="E771" s="67"/>
      <c r="F771" s="22"/>
      <c r="G771" s="67"/>
      <c r="H771" s="67"/>
      <c r="I771" s="67"/>
      <c r="K771" s="22" t="str">
        <f t="shared" si="16"/>
        <v/>
      </c>
      <c r="L771" s="12" t="str">
        <f>""</f>
        <v/>
      </c>
      <c r="M771" s="34"/>
    </row>
    <row r="772" spans="1:21" x14ac:dyDescent="0.3">
      <c r="E772" s="67"/>
      <c r="F772" s="22"/>
      <c r="G772" s="67"/>
      <c r="H772" s="67"/>
      <c r="I772" s="67"/>
      <c r="K772" s="22" t="str">
        <f t="shared" si="16"/>
        <v/>
      </c>
      <c r="M772" s="34"/>
    </row>
    <row r="773" spans="1:21" x14ac:dyDescent="0.3">
      <c r="E773" s="67"/>
      <c r="F773" s="22"/>
      <c r="G773" s="67"/>
      <c r="H773" s="67"/>
      <c r="I773" s="67"/>
      <c r="K773" s="22" t="str">
        <f t="shared" si="16"/>
        <v/>
      </c>
      <c r="M773" s="34"/>
    </row>
    <row r="774" spans="1:21" x14ac:dyDescent="0.3">
      <c r="E774" s="67"/>
      <c r="F774" s="22"/>
      <c r="G774" s="67"/>
      <c r="H774" s="67"/>
      <c r="I774" s="67"/>
      <c r="K774" s="22" t="str">
        <f t="shared" ref="K774:K837" si="17">IF(A774&gt;0,"[{"&amp;"order:"&amp;CHAR(34)&amp;J774&amp;CHAR(34)&amp;",result:"&amp;CHAR(34)&amp;B775&amp;CHAR(34)&amp;",playerday:"&amp;CHAR(34)&amp;B777&amp;CHAR(34)&amp;",year:"&amp;CHAR(34)&amp;A774&amp;CHAR(34)&amp;", category:" &amp; CHAR(34) &amp;$A$1&amp;CHAR(34)&amp;",prow:["&amp;CHAR(34)&amp;F775&amp;CHAR(34)&amp;","&amp;CHAR(34)&amp;F776&amp;CHAR(34)&amp;","&amp;CHAR(34)&amp;F777&amp;CHAR(34)&amp;"], pcolumn: ["&amp;CHAR(34)&amp;G774&amp;CHAR(34)&amp;","&amp;CHAR(34)&amp;H774&amp;CHAR(34)&amp;","&amp;CHAR(34)&amp;I774&amp;CHAR(34)&amp;"]"&amp;",ylink:"&amp;CHAR(34)&amp;B776&amp;CHAR(34)&amp;"}"&amp;"],","")</f>
        <v/>
      </c>
      <c r="M774" s="34"/>
    </row>
    <row r="775" spans="1:21" x14ac:dyDescent="0.3">
      <c r="E775" s="67"/>
      <c r="F775" s="22"/>
      <c r="G775" s="67"/>
      <c r="H775" s="67"/>
      <c r="I775" s="67"/>
      <c r="K775" s="22" t="str">
        <f t="shared" si="17"/>
        <v/>
      </c>
      <c r="M775" s="34"/>
    </row>
    <row r="776" spans="1:21" x14ac:dyDescent="0.3">
      <c r="E776" s="67"/>
      <c r="F776" s="22"/>
      <c r="G776" s="67"/>
      <c r="H776" s="67"/>
      <c r="I776" s="67"/>
      <c r="K776" s="22" t="str">
        <f t="shared" si="17"/>
        <v/>
      </c>
      <c r="M776" s="34"/>
    </row>
    <row r="777" spans="1:21" x14ac:dyDescent="0.3">
      <c r="E777" s="67"/>
      <c r="F777" s="22"/>
      <c r="G777" s="67"/>
      <c r="H777" s="67"/>
      <c r="I777" s="67"/>
      <c r="K777" s="22" t="str">
        <f t="shared" si="17"/>
        <v/>
      </c>
      <c r="M777" s="34"/>
    </row>
    <row r="778" spans="1:21" s="390" customFormat="1" x14ac:dyDescent="0.3">
      <c r="A778" s="387"/>
      <c r="B778" s="388"/>
      <c r="C778" s="389"/>
      <c r="D778" s="388"/>
      <c r="E778" s="67"/>
      <c r="F778" s="393"/>
      <c r="G778" s="387"/>
      <c r="H778" s="387"/>
      <c r="I778" s="387"/>
      <c r="J778" s="12"/>
      <c r="K778" s="22" t="str">
        <f t="shared" si="17"/>
        <v/>
      </c>
      <c r="M778" s="460"/>
      <c r="O778" s="392"/>
      <c r="R778" s="391"/>
      <c r="S778" s="391"/>
      <c r="T778" s="391"/>
      <c r="U778" s="391"/>
    </row>
    <row r="779" spans="1:21" x14ac:dyDescent="0.3">
      <c r="A779" s="359">
        <v>2019</v>
      </c>
      <c r="B779" s="360" t="s">
        <v>695</v>
      </c>
      <c r="C779" s="361" t="s">
        <v>444</v>
      </c>
      <c r="D779" s="362" t="s">
        <v>694</v>
      </c>
      <c r="E779" s="67"/>
      <c r="G779" s="14" t="s">
        <v>296</v>
      </c>
      <c r="H779" s="14" t="s">
        <v>1490</v>
      </c>
      <c r="I779" s="14" t="s">
        <v>50</v>
      </c>
      <c r="J779" s="12">
        <v>415</v>
      </c>
      <c r="K779" s="22" t="str">
        <f t="shared" si="17"/>
        <v>[{order:"415",result:"Zenit 0-2 RB Leipzig",playerday:"Marcel Sabitzer",year:"2019", category:"Champions",prow:["CC","CC","CC"], pcolumn: ["AUT","Man Utd_matches_1-38","Borussia"],ylink:"https://www.youtube.com/shorts/6oGBq28RiwI"}],</v>
      </c>
      <c r="L779" s="12" t="str">
        <f>""</f>
        <v/>
      </c>
      <c r="M779" s="40"/>
    </row>
    <row r="780" spans="1:21" x14ac:dyDescent="0.3">
      <c r="A780" s="314"/>
      <c r="B780" s="348" t="str">
        <f>_xlfn.CONCAT(B779," ",C779," ",D779)</f>
        <v>Zenit 0-2 RB Leipzig</v>
      </c>
      <c r="C780" s="315"/>
      <c r="D780" s="316"/>
      <c r="E780" s="67"/>
      <c r="F780" s="16" t="s">
        <v>33</v>
      </c>
      <c r="G780" s="363"/>
      <c r="H780" s="363"/>
      <c r="I780" s="363"/>
      <c r="K780" s="22" t="str">
        <f t="shared" si="17"/>
        <v/>
      </c>
      <c r="L780" s="12" t="str">
        <f>""</f>
        <v/>
      </c>
      <c r="M780" s="34"/>
    </row>
    <row r="781" spans="1:21" x14ac:dyDescent="0.3">
      <c r="A781" s="314"/>
      <c r="B781" s="348" t="s">
        <v>693</v>
      </c>
      <c r="C781" s="315"/>
      <c r="D781" s="316"/>
      <c r="E781" s="67"/>
      <c r="F781" s="16" t="s">
        <v>33</v>
      </c>
      <c r="G781" s="363"/>
      <c r="H781" s="363"/>
      <c r="I781" s="363"/>
      <c r="K781" s="22" t="str">
        <f t="shared" si="17"/>
        <v/>
      </c>
      <c r="L781" s="12" t="str">
        <f>""</f>
        <v/>
      </c>
    </row>
    <row r="782" spans="1:21" x14ac:dyDescent="0.3">
      <c r="A782" s="317"/>
      <c r="B782" s="349" t="s">
        <v>1216</v>
      </c>
      <c r="C782" s="318"/>
      <c r="D782" s="319"/>
      <c r="E782" s="67"/>
      <c r="F782" s="16" t="s">
        <v>33</v>
      </c>
      <c r="G782" s="363"/>
      <c r="H782" s="363"/>
      <c r="I782" s="363"/>
      <c r="K782" s="22" t="str">
        <f t="shared" si="17"/>
        <v/>
      </c>
      <c r="L782" s="12" t="str">
        <f>""</f>
        <v/>
      </c>
    </row>
    <row r="783" spans="1:21" x14ac:dyDescent="0.3">
      <c r="E783" s="67"/>
      <c r="F783" s="22"/>
      <c r="K783" s="22" t="str">
        <f t="shared" si="17"/>
        <v/>
      </c>
      <c r="L783" s="12" t="str">
        <f>""</f>
        <v/>
      </c>
    </row>
    <row r="784" spans="1:21" x14ac:dyDescent="0.3">
      <c r="E784" s="67"/>
      <c r="F784" s="22"/>
      <c r="K784" s="22" t="str">
        <f t="shared" si="17"/>
        <v/>
      </c>
    </row>
    <row r="785" spans="1:13" x14ac:dyDescent="0.3">
      <c r="A785" s="359">
        <v>2019</v>
      </c>
      <c r="B785" s="360" t="s">
        <v>67</v>
      </c>
      <c r="C785" s="361" t="s">
        <v>139</v>
      </c>
      <c r="D785" s="362" t="s">
        <v>59</v>
      </c>
      <c r="E785" s="67"/>
      <c r="G785" s="14" t="s">
        <v>67</v>
      </c>
      <c r="H785" s="14" t="s">
        <v>59</v>
      </c>
      <c r="I785" s="14" t="s">
        <v>60</v>
      </c>
      <c r="J785" s="12">
        <v>318</v>
      </c>
      <c r="K785" s="22" t="str">
        <f t="shared" si="17"/>
        <v>[{order:"318",result:"Schalke 2-3 Man City",playerday:"Leroy Sané",year:"2019", category:"Champions",prow:["CC","DL","Bayern"], pcolumn: ["Schalke","Man City","GER"],ylink:"https://www.youtube.com/watch?v=rdQsSgSB8Q0"}],</v>
      </c>
      <c r="L785" s="12" t="str">
        <f>""</f>
        <v/>
      </c>
    </row>
    <row r="786" spans="1:13" x14ac:dyDescent="0.3">
      <c r="A786" s="314"/>
      <c r="B786" s="348" t="str">
        <f>_xlfn.CONCAT(B785," ",C785," ",D785)</f>
        <v>Schalke 2-3 Man City</v>
      </c>
      <c r="C786" s="315"/>
      <c r="D786" s="316"/>
      <c r="E786" s="67"/>
      <c r="F786" s="16" t="s">
        <v>33</v>
      </c>
      <c r="G786" s="363"/>
      <c r="H786" s="363"/>
      <c r="I786" s="363"/>
      <c r="K786" s="22" t="str">
        <f t="shared" si="17"/>
        <v/>
      </c>
      <c r="L786" s="12" t="str">
        <f>""</f>
        <v/>
      </c>
      <c r="M786" s="40"/>
    </row>
    <row r="787" spans="1:13" x14ac:dyDescent="0.3">
      <c r="A787" s="314"/>
      <c r="B787" s="348" t="s">
        <v>1215</v>
      </c>
      <c r="C787" s="315"/>
      <c r="D787" s="316"/>
      <c r="E787" s="67"/>
      <c r="F787" s="16" t="s">
        <v>47</v>
      </c>
      <c r="G787" s="363"/>
      <c r="H787" s="363"/>
      <c r="I787" s="363"/>
      <c r="K787" s="22" t="str">
        <f t="shared" si="17"/>
        <v/>
      </c>
      <c r="L787" s="12" t="str">
        <f>""</f>
        <v/>
      </c>
      <c r="M787" s="34"/>
    </row>
    <row r="788" spans="1:13" x14ac:dyDescent="0.3">
      <c r="A788" s="317"/>
      <c r="B788" s="349" t="s">
        <v>1163</v>
      </c>
      <c r="C788" s="318"/>
      <c r="D788" s="319"/>
      <c r="E788" s="67"/>
      <c r="F788" s="16" t="s">
        <v>17</v>
      </c>
      <c r="G788" s="363"/>
      <c r="H788" s="363"/>
      <c r="I788" s="363"/>
      <c r="K788" s="22" t="str">
        <f t="shared" si="17"/>
        <v/>
      </c>
      <c r="L788" s="12" t="str">
        <f>""</f>
        <v/>
      </c>
    </row>
    <row r="789" spans="1:13" x14ac:dyDescent="0.3">
      <c r="E789" s="67"/>
      <c r="F789" s="22"/>
      <c r="K789" s="22" t="str">
        <f t="shared" si="17"/>
        <v/>
      </c>
      <c r="L789" s="12" t="str">
        <f>""</f>
        <v/>
      </c>
    </row>
    <row r="790" spans="1:13" x14ac:dyDescent="0.3">
      <c r="E790" s="67"/>
      <c r="F790" s="22"/>
      <c r="K790" s="22" t="str">
        <f t="shared" si="17"/>
        <v/>
      </c>
    </row>
    <row r="791" spans="1:13" x14ac:dyDescent="0.3">
      <c r="A791" s="359">
        <v>2019</v>
      </c>
      <c r="B791" s="360" t="s">
        <v>5</v>
      </c>
      <c r="C791" s="361" t="s">
        <v>368</v>
      </c>
      <c r="D791" s="362" t="s">
        <v>24</v>
      </c>
      <c r="E791" s="67"/>
      <c r="G791" s="14" t="s">
        <v>5</v>
      </c>
      <c r="H791" s="14" t="s">
        <v>24</v>
      </c>
      <c r="I791" s="14" t="s">
        <v>43</v>
      </c>
      <c r="J791" s="12">
        <v>162</v>
      </c>
      <c r="K791" s="22" t="str">
        <f t="shared" si="17"/>
        <v>[{order:"162",result:"Chelsea 4-4 Ajax",playerday:"Reece James",year:"2019", category:"Champions",prow:["DF","DF","DF"], pcolumn: ["Chelsea","Ajax","NED"],ylink:"https://www.youtube.com/shorts/9Y-Bn7zYDQ4"}],</v>
      </c>
      <c r="L791" s="12" t="str">
        <f>""</f>
        <v/>
      </c>
    </row>
    <row r="792" spans="1:13" x14ac:dyDescent="0.3">
      <c r="A792" s="314"/>
      <c r="B792" s="348" t="str">
        <f>_xlfn.CONCAT(B791," ",C791," ",D791)</f>
        <v>Chelsea 4-4 Ajax</v>
      </c>
      <c r="C792" s="315"/>
      <c r="D792" s="316"/>
      <c r="E792" s="67"/>
      <c r="F792" s="16" t="s">
        <v>52</v>
      </c>
      <c r="G792" s="363"/>
      <c r="H792" s="363"/>
      <c r="I792" s="363"/>
      <c r="K792" s="22" t="str">
        <f t="shared" si="17"/>
        <v/>
      </c>
      <c r="L792" s="12" t="str">
        <f>""</f>
        <v/>
      </c>
      <c r="M792" s="32" t="s">
        <v>442</v>
      </c>
    </row>
    <row r="793" spans="1:13" x14ac:dyDescent="0.3">
      <c r="A793" s="314"/>
      <c r="B793" s="348" t="s">
        <v>443</v>
      </c>
      <c r="C793" s="315"/>
      <c r="D793" s="316"/>
      <c r="E793" s="67"/>
      <c r="F793" s="16" t="s">
        <v>52</v>
      </c>
      <c r="G793" s="363"/>
      <c r="H793" s="363"/>
      <c r="I793" s="363"/>
      <c r="K793" s="22" t="str">
        <f t="shared" si="17"/>
        <v/>
      </c>
      <c r="L793" s="12" t="str">
        <f>""</f>
        <v/>
      </c>
      <c r="M793" s="40"/>
    </row>
    <row r="794" spans="1:13" x14ac:dyDescent="0.3">
      <c r="A794" s="317"/>
      <c r="B794" s="349" t="s">
        <v>1064</v>
      </c>
      <c r="C794" s="318"/>
      <c r="D794" s="319"/>
      <c r="E794" s="67"/>
      <c r="F794" s="16" t="s">
        <v>52</v>
      </c>
      <c r="G794" s="363"/>
      <c r="H794" s="363"/>
      <c r="I794" s="363"/>
      <c r="K794" s="22" t="str">
        <f t="shared" si="17"/>
        <v/>
      </c>
      <c r="L794" s="12" t="str">
        <f>""</f>
        <v/>
      </c>
      <c r="M794" s="34"/>
    </row>
    <row r="795" spans="1:13" x14ac:dyDescent="0.3">
      <c r="E795" s="67"/>
      <c r="F795" s="22"/>
      <c r="K795" s="22" t="str">
        <f t="shared" si="17"/>
        <v/>
      </c>
      <c r="L795" s="12" t="str">
        <f>""</f>
        <v/>
      </c>
    </row>
    <row r="796" spans="1:13" x14ac:dyDescent="0.3">
      <c r="E796" s="67"/>
      <c r="F796" s="22"/>
      <c r="K796" s="22" t="str">
        <f t="shared" si="17"/>
        <v/>
      </c>
    </row>
    <row r="797" spans="1:13" x14ac:dyDescent="0.3">
      <c r="A797" s="359">
        <v>2019</v>
      </c>
      <c r="B797" s="360" t="s">
        <v>150</v>
      </c>
      <c r="C797" s="361" t="s">
        <v>310</v>
      </c>
      <c r="D797" s="362" t="s">
        <v>24</v>
      </c>
      <c r="E797" s="67"/>
      <c r="G797" s="14" t="s">
        <v>24</v>
      </c>
      <c r="H797" s="14" t="s">
        <v>740</v>
      </c>
      <c r="I797" s="14" t="s">
        <v>105</v>
      </c>
      <c r="J797" s="12">
        <v>398</v>
      </c>
      <c r="K797" s="22" t="str">
        <f t="shared" si="17"/>
        <v>[{order:"398",result:"R. Madrid 1-4 Ajax",playerday:"Dušan Tadić",year:"2019", category:"Champions",prow:["DL","namehas_D","namehas_T"], pcolumn: ["Ajax","Fenerbahce","SRB"],ylink:"https://www.youtube.com/watch?v=KBrxvvFzIz8"}],</v>
      </c>
      <c r="L797" s="12" t="str">
        <f>""</f>
        <v/>
      </c>
    </row>
    <row r="798" spans="1:13" x14ac:dyDescent="0.3">
      <c r="A798" s="314"/>
      <c r="B798" s="348" t="str">
        <f>_xlfn.CONCAT(B797," ",C797," ",D797)</f>
        <v>R. Madrid 1-4 Ajax</v>
      </c>
      <c r="C798" s="315"/>
      <c r="D798" s="316"/>
      <c r="E798" s="67"/>
      <c r="F798" s="16" t="s">
        <v>47</v>
      </c>
      <c r="G798" s="363"/>
      <c r="H798" s="363"/>
      <c r="I798" s="363"/>
      <c r="K798" s="22" t="str">
        <f t="shared" si="17"/>
        <v/>
      </c>
      <c r="L798" s="12" t="str">
        <f>""</f>
        <v/>
      </c>
    </row>
    <row r="799" spans="1:13" x14ac:dyDescent="0.3">
      <c r="A799" s="314"/>
      <c r="B799" s="348" t="s">
        <v>364</v>
      </c>
      <c r="C799" s="315"/>
      <c r="D799" s="316"/>
      <c r="E799" s="67"/>
      <c r="F799" s="16" t="s">
        <v>1426</v>
      </c>
      <c r="G799" s="363"/>
      <c r="H799" s="363"/>
      <c r="I799" s="363"/>
      <c r="K799" s="22" t="str">
        <f t="shared" si="17"/>
        <v/>
      </c>
      <c r="L799" s="12" t="str">
        <f>""</f>
        <v/>
      </c>
    </row>
    <row r="800" spans="1:13" x14ac:dyDescent="0.3">
      <c r="A800" s="317"/>
      <c r="B800" s="349" t="s">
        <v>1214</v>
      </c>
      <c r="C800" s="318"/>
      <c r="D800" s="319"/>
      <c r="E800" s="67"/>
      <c r="F800" s="16" t="s">
        <v>1400</v>
      </c>
      <c r="G800" s="363"/>
      <c r="H800" s="363"/>
      <c r="I800" s="363"/>
      <c r="K800" s="22" t="str">
        <f t="shared" si="17"/>
        <v/>
      </c>
      <c r="L800" s="12" t="str">
        <f>""</f>
        <v/>
      </c>
      <c r="M800" s="40"/>
    </row>
    <row r="801" spans="1:13" x14ac:dyDescent="0.3">
      <c r="E801" s="67"/>
      <c r="F801" s="22"/>
      <c r="K801" s="22" t="str">
        <f t="shared" si="17"/>
        <v/>
      </c>
      <c r="L801" s="12" t="str">
        <f>""</f>
        <v/>
      </c>
      <c r="M801" s="34"/>
    </row>
    <row r="802" spans="1:13" x14ac:dyDescent="0.3">
      <c r="E802" s="67"/>
      <c r="F802" s="22"/>
      <c r="K802" s="22" t="str">
        <f t="shared" si="17"/>
        <v/>
      </c>
      <c r="M802" s="34"/>
    </row>
    <row r="803" spans="1:13" x14ac:dyDescent="0.3">
      <c r="A803" s="359">
        <v>2019</v>
      </c>
      <c r="B803" s="360" t="s">
        <v>9</v>
      </c>
      <c r="C803" s="361" t="s">
        <v>142</v>
      </c>
      <c r="D803" s="362" t="s">
        <v>7</v>
      </c>
      <c r="E803" s="67"/>
      <c r="G803" s="14" t="s">
        <v>9</v>
      </c>
      <c r="H803" s="14" t="s">
        <v>7</v>
      </c>
      <c r="I803" s="14" t="s">
        <v>53</v>
      </c>
      <c r="J803" s="12">
        <v>126</v>
      </c>
      <c r="K803" s="22" t="str">
        <f t="shared" si="17"/>
        <v>[{order:"126",result:"Liverpool 4-0 Barcelona",playerday:"Trent Alexander-Arnold",year:"2019", category:"Champions",prow:["DF","Premier","ChampionsWin"], pcolumn: ["Liverpool","Barcelona","ENG"],ylink:"https://www.youtube.com/watch?v=buoMlAshKXQ"}],</v>
      </c>
      <c r="L803" s="12" t="str">
        <f>""</f>
        <v/>
      </c>
    </row>
    <row r="804" spans="1:13" x14ac:dyDescent="0.3">
      <c r="A804" s="314"/>
      <c r="B804" s="348" t="str">
        <f>_xlfn.CONCAT(B803," ",C803," ",D803)</f>
        <v>Liverpool 4-0 Barcelona</v>
      </c>
      <c r="C804" s="315"/>
      <c r="D804" s="316"/>
      <c r="E804" s="67"/>
      <c r="F804" s="16" t="s">
        <v>52</v>
      </c>
      <c r="G804" s="363"/>
      <c r="H804" s="363"/>
      <c r="I804" s="363"/>
      <c r="K804" s="22" t="str">
        <f t="shared" si="17"/>
        <v/>
      </c>
      <c r="L804" s="12" t="str">
        <f>""</f>
        <v/>
      </c>
    </row>
    <row r="805" spans="1:13" x14ac:dyDescent="0.3">
      <c r="A805" s="314"/>
      <c r="B805" s="348" t="s">
        <v>313</v>
      </c>
      <c r="C805" s="315"/>
      <c r="D805" s="316"/>
      <c r="E805" s="67"/>
      <c r="F805" s="16" t="s">
        <v>32</v>
      </c>
      <c r="G805" s="363"/>
      <c r="H805" s="363"/>
      <c r="I805" s="363"/>
      <c r="K805" s="22" t="str">
        <f t="shared" si="17"/>
        <v/>
      </c>
      <c r="L805" s="12" t="str">
        <f>""</f>
        <v/>
      </c>
    </row>
    <row r="806" spans="1:13" x14ac:dyDescent="0.3">
      <c r="A806" s="317"/>
      <c r="B806" s="349" t="s">
        <v>913</v>
      </c>
      <c r="C806" s="318"/>
      <c r="D806" s="319"/>
      <c r="E806" s="67"/>
      <c r="F806" s="16" t="s">
        <v>34</v>
      </c>
      <c r="G806" s="363"/>
      <c r="H806" s="363"/>
      <c r="I806" s="363"/>
      <c r="K806" s="22" t="str">
        <f t="shared" si="17"/>
        <v/>
      </c>
      <c r="L806" s="12" t="str">
        <f>""</f>
        <v/>
      </c>
    </row>
    <row r="807" spans="1:13" x14ac:dyDescent="0.3">
      <c r="E807" s="67"/>
      <c r="F807" s="22"/>
      <c r="K807" s="22" t="str">
        <f t="shared" si="17"/>
        <v/>
      </c>
      <c r="L807" s="12" t="str">
        <f>""</f>
        <v/>
      </c>
      <c r="M807" s="58"/>
    </row>
    <row r="808" spans="1:13" x14ac:dyDescent="0.3">
      <c r="E808" s="67"/>
      <c r="F808" s="22"/>
      <c r="K808" s="22" t="str">
        <f t="shared" si="17"/>
        <v/>
      </c>
      <c r="M808" s="58"/>
    </row>
    <row r="809" spans="1:13" x14ac:dyDescent="0.3">
      <c r="A809" s="359">
        <v>2019</v>
      </c>
      <c r="B809" s="360" t="s">
        <v>9</v>
      </c>
      <c r="C809" s="361" t="s">
        <v>115</v>
      </c>
      <c r="D809" s="362" t="s">
        <v>294</v>
      </c>
      <c r="E809" s="67"/>
      <c r="G809" s="14" t="s">
        <v>296</v>
      </c>
      <c r="H809" s="14" t="s">
        <v>9</v>
      </c>
      <c r="I809" s="14" t="s">
        <v>297</v>
      </c>
      <c r="J809" s="12">
        <v>41</v>
      </c>
      <c r="K809" s="22" t="str">
        <f t="shared" si="17"/>
        <v>[{order:"41",result:"Liverpool 4-3 RB Salzburg",playerday:"Sadio Mané",year:"2019", category:"Champions",prow:["DL","CC","DF"], pcolumn: ["AUT","Liverpool","SEN"],ylink:"https://www.youtube.com/watch?v=Y26HYaY3qls"}],</v>
      </c>
      <c r="L809" s="12" t="str">
        <f>""</f>
        <v/>
      </c>
      <c r="M809" s="58"/>
    </row>
    <row r="810" spans="1:13" x14ac:dyDescent="0.3">
      <c r="A810" s="314"/>
      <c r="B810" s="348" t="str">
        <f>_xlfn.CONCAT(B809," ",C809," ",D809)</f>
        <v>Liverpool 4-3 RB Salzburg</v>
      </c>
      <c r="C810" s="315"/>
      <c r="D810" s="316"/>
      <c r="E810" s="67"/>
      <c r="F810" s="16" t="s">
        <v>47</v>
      </c>
      <c r="G810" s="363"/>
      <c r="H810" s="363"/>
      <c r="I810" s="363"/>
      <c r="K810" s="22" t="str">
        <f t="shared" si="17"/>
        <v/>
      </c>
      <c r="L810" s="12" t="str">
        <f>""</f>
        <v/>
      </c>
      <c r="M810" s="58"/>
    </row>
    <row r="811" spans="1:13" x14ac:dyDescent="0.3">
      <c r="A811" s="314"/>
      <c r="B811" s="348" t="s">
        <v>295</v>
      </c>
      <c r="C811" s="315"/>
      <c r="D811" s="316"/>
      <c r="E811" s="67"/>
      <c r="F811" s="16" t="s">
        <v>33</v>
      </c>
      <c r="G811" s="363"/>
      <c r="H811" s="363"/>
      <c r="I811" s="363"/>
      <c r="K811" s="22" t="str">
        <f t="shared" si="17"/>
        <v/>
      </c>
      <c r="L811" s="12" t="str">
        <f>""</f>
        <v/>
      </c>
      <c r="M811" s="58" t="str">
        <f>""</f>
        <v/>
      </c>
    </row>
    <row r="812" spans="1:13" x14ac:dyDescent="0.3">
      <c r="A812" s="317"/>
      <c r="B812" s="349" t="s">
        <v>914</v>
      </c>
      <c r="C812" s="318"/>
      <c r="D812" s="319"/>
      <c r="E812" s="67"/>
      <c r="F812" s="16" t="s">
        <v>52</v>
      </c>
      <c r="G812" s="363"/>
      <c r="H812" s="363"/>
      <c r="I812" s="363"/>
      <c r="K812" s="22" t="str">
        <f t="shared" si="17"/>
        <v/>
      </c>
      <c r="L812" s="12" t="str">
        <f>""</f>
        <v/>
      </c>
      <c r="M812" s="58"/>
    </row>
    <row r="813" spans="1:13" x14ac:dyDescent="0.3">
      <c r="E813" s="67"/>
      <c r="F813" s="22"/>
      <c r="K813" s="22" t="str">
        <f t="shared" si="17"/>
        <v/>
      </c>
      <c r="L813" s="12" t="str">
        <f>""</f>
        <v/>
      </c>
      <c r="M813" s="58"/>
    </row>
    <row r="814" spans="1:13" x14ac:dyDescent="0.3">
      <c r="E814" s="67"/>
      <c r="F814" s="22"/>
      <c r="K814" s="22" t="str">
        <f t="shared" si="17"/>
        <v/>
      </c>
      <c r="M814" s="58"/>
    </row>
    <row r="815" spans="1:13" x14ac:dyDescent="0.3">
      <c r="A815" s="359">
        <v>2019</v>
      </c>
      <c r="B815" s="360" t="s">
        <v>9</v>
      </c>
      <c r="C815" s="361" t="s">
        <v>141</v>
      </c>
      <c r="D815" s="362" t="s">
        <v>23</v>
      </c>
      <c r="E815" s="67"/>
      <c r="G815" s="14" t="s">
        <v>9</v>
      </c>
      <c r="H815" s="14" t="s">
        <v>23</v>
      </c>
      <c r="I815" s="14" t="s">
        <v>68</v>
      </c>
      <c r="J815" s="12">
        <v>35</v>
      </c>
      <c r="K815" s="22" t="str">
        <f t="shared" si="17"/>
        <v>[{order:"35",result:"Liverpool 2-0 Tottenham",playerday:"Divock Origi",year:"2019", category:"Champions",prow:["ChampionsWin","Premier","BEL"], pcolumn: ["Liverpool","Tottenham","Atletico"],ylink:"https://www.youtube.com/watch?v=8gh3F-pEXK0"}],</v>
      </c>
      <c r="L815" s="12" t="str">
        <f>""</f>
        <v/>
      </c>
      <c r="M815" s="58" t="str">
        <f>""</f>
        <v/>
      </c>
    </row>
    <row r="816" spans="1:13" x14ac:dyDescent="0.3">
      <c r="A816" s="314"/>
      <c r="B816" s="348" t="str">
        <f>_xlfn.CONCAT(B815," ",C815," ",D815)</f>
        <v>Liverpool 2-0 Tottenham</v>
      </c>
      <c r="C816" s="315"/>
      <c r="D816" s="316"/>
      <c r="E816" s="67"/>
      <c r="F816" s="16" t="s">
        <v>34</v>
      </c>
      <c r="G816" s="363"/>
      <c r="H816" s="363"/>
      <c r="I816" s="363"/>
      <c r="K816" s="22" t="str">
        <f t="shared" si="17"/>
        <v/>
      </c>
      <c r="L816" s="12" t="str">
        <f>""</f>
        <v/>
      </c>
      <c r="M816" s="58" t="str">
        <f>""</f>
        <v/>
      </c>
    </row>
    <row r="817" spans="1:13" x14ac:dyDescent="0.3">
      <c r="A817" s="314"/>
      <c r="B817" s="348" t="s">
        <v>191</v>
      </c>
      <c r="C817" s="315"/>
      <c r="D817" s="316"/>
      <c r="E817" s="67"/>
      <c r="F817" s="16" t="s">
        <v>32</v>
      </c>
      <c r="G817" s="363"/>
      <c r="H817" s="363"/>
      <c r="I817" s="363"/>
      <c r="K817" s="22" t="str">
        <f t="shared" si="17"/>
        <v/>
      </c>
      <c r="L817" s="12" t="str">
        <f>""</f>
        <v/>
      </c>
      <c r="M817" s="58" t="str">
        <f>""</f>
        <v/>
      </c>
    </row>
    <row r="818" spans="1:13" x14ac:dyDescent="0.3">
      <c r="A818" s="317"/>
      <c r="B818" s="349" t="s">
        <v>947</v>
      </c>
      <c r="C818" s="318"/>
      <c r="D818" s="319"/>
      <c r="E818" s="67"/>
      <c r="F818" s="16" t="s">
        <v>76</v>
      </c>
      <c r="G818" s="363"/>
      <c r="H818" s="363"/>
      <c r="I818" s="363"/>
      <c r="K818" s="22" t="str">
        <f t="shared" si="17"/>
        <v/>
      </c>
      <c r="L818" s="12" t="str">
        <f>""</f>
        <v/>
      </c>
      <c r="M818" s="58" t="str">
        <f>""</f>
        <v/>
      </c>
    </row>
    <row r="819" spans="1:13" x14ac:dyDescent="0.3">
      <c r="E819" s="67"/>
      <c r="F819" s="22"/>
      <c r="K819" s="22" t="str">
        <f t="shared" si="17"/>
        <v/>
      </c>
      <c r="L819" s="12" t="str">
        <f>""</f>
        <v/>
      </c>
      <c r="M819" s="58"/>
    </row>
    <row r="820" spans="1:13" x14ac:dyDescent="0.3">
      <c r="E820" s="67"/>
      <c r="F820" s="22"/>
      <c r="K820" s="22" t="str">
        <f t="shared" si="17"/>
        <v/>
      </c>
      <c r="M820" s="58"/>
    </row>
    <row r="821" spans="1:13" x14ac:dyDescent="0.3">
      <c r="A821" s="359">
        <v>2019</v>
      </c>
      <c r="B821" s="360" t="s">
        <v>24</v>
      </c>
      <c r="C821" s="361" t="s">
        <v>139</v>
      </c>
      <c r="D821" s="362" t="s">
        <v>23</v>
      </c>
      <c r="E821" s="67"/>
      <c r="G821" s="14" t="s">
        <v>24</v>
      </c>
      <c r="H821" s="14" t="s">
        <v>23</v>
      </c>
      <c r="I821" s="14" t="s">
        <v>35</v>
      </c>
      <c r="J821" s="12">
        <v>61</v>
      </c>
      <c r="K821" s="22" t="str">
        <f t="shared" si="17"/>
        <v>[{order:"61",result:"Ajax 2-3 Tottenham",playerday:"Lucas Moura",year:"2019", category:"Champions",prow:["ChampionsWin","DL","ParisSG"], pcolumn: ["Ajax","Tottenham","BRA"],ylink:"https://www.youtube.com/watch?v=uGuQiSSBPkg"}],</v>
      </c>
      <c r="L821" s="12" t="str">
        <f>""</f>
        <v/>
      </c>
      <c r="M821" s="58"/>
    </row>
    <row r="822" spans="1:13" x14ac:dyDescent="0.3">
      <c r="A822" s="314"/>
      <c r="B822" s="348" t="str">
        <f>_xlfn.CONCAT(B821," ",C821," ",D821)</f>
        <v>Ajax 2-3 Tottenham</v>
      </c>
      <c r="C822" s="315"/>
      <c r="D822" s="316"/>
      <c r="E822" s="67"/>
      <c r="F822" s="16" t="s">
        <v>34</v>
      </c>
      <c r="G822" s="363"/>
      <c r="H822" s="363"/>
      <c r="I822" s="363"/>
      <c r="K822" s="22" t="str">
        <f t="shared" si="17"/>
        <v/>
      </c>
      <c r="L822" s="12" t="str">
        <f>""</f>
        <v/>
      </c>
      <c r="M822" s="58"/>
    </row>
    <row r="823" spans="1:13" x14ac:dyDescent="0.3">
      <c r="A823" s="314"/>
      <c r="B823" s="348" t="s">
        <v>190</v>
      </c>
      <c r="C823" s="315"/>
      <c r="D823" s="316"/>
      <c r="E823" s="67"/>
      <c r="F823" s="16" t="s">
        <v>47</v>
      </c>
      <c r="G823" s="363"/>
      <c r="H823" s="363"/>
      <c r="I823" s="363"/>
      <c r="K823" s="22" t="str">
        <f t="shared" si="17"/>
        <v/>
      </c>
      <c r="L823" s="12" t="str">
        <f>""</f>
        <v/>
      </c>
      <c r="M823" s="58"/>
    </row>
    <row r="824" spans="1:13" x14ac:dyDescent="0.3">
      <c r="A824" s="317"/>
      <c r="B824" s="349" t="s">
        <v>959</v>
      </c>
      <c r="C824" s="318"/>
      <c r="D824" s="319"/>
      <c r="E824" s="67"/>
      <c r="F824" s="16" t="s">
        <v>112</v>
      </c>
      <c r="G824" s="363"/>
      <c r="H824" s="363"/>
      <c r="I824" s="363"/>
      <c r="K824" s="22" t="str">
        <f t="shared" si="17"/>
        <v/>
      </c>
      <c r="L824" s="12" t="str">
        <f>""</f>
        <v/>
      </c>
      <c r="M824" s="58"/>
    </row>
    <row r="825" spans="1:13" x14ac:dyDescent="0.3">
      <c r="E825" s="67"/>
      <c r="F825" s="22"/>
      <c r="K825" s="22" t="str">
        <f t="shared" si="17"/>
        <v/>
      </c>
      <c r="L825" s="12" t="str">
        <f>""</f>
        <v/>
      </c>
      <c r="M825" s="58"/>
    </row>
    <row r="826" spans="1:13" x14ac:dyDescent="0.3">
      <c r="E826" s="67"/>
      <c r="F826" s="22"/>
      <c r="K826" s="22" t="str">
        <f t="shared" si="17"/>
        <v/>
      </c>
      <c r="M826" s="58"/>
    </row>
    <row r="827" spans="1:13" x14ac:dyDescent="0.3">
      <c r="A827" s="359">
        <v>2019</v>
      </c>
      <c r="B827" s="360" t="s">
        <v>4</v>
      </c>
      <c r="C827" s="361" t="s">
        <v>140</v>
      </c>
      <c r="D827" s="362" t="s">
        <v>125</v>
      </c>
      <c r="E827" s="67"/>
      <c r="G827" s="14" t="s">
        <v>4</v>
      </c>
      <c r="H827" s="14" t="s">
        <v>68</v>
      </c>
      <c r="I827" s="14" t="s">
        <v>145</v>
      </c>
      <c r="J827" s="12">
        <v>77</v>
      </c>
      <c r="K827" s="22" t="str">
        <f t="shared" si="17"/>
        <v>[{order:"77",result:"Juventus 3-0 Atlético",playerday:"Cristiano Ronaldo",year:"2019", category:"Champions",prow:["POR","ChampionsWin","Man Utd"], pcolumn: ["Juventus","Atletico","Sporting"],ylink:"https://www.youtube.com/watch?v=cLfSpFg6Pxg"}],</v>
      </c>
      <c r="L827" s="12" t="str">
        <f>""</f>
        <v/>
      </c>
      <c r="M827" s="58"/>
    </row>
    <row r="828" spans="1:13" x14ac:dyDescent="0.3">
      <c r="A828" s="314"/>
      <c r="B828" s="348" t="str">
        <f>_xlfn.CONCAT(B827," ",C827," ",D827)</f>
        <v>Juventus 3-0 Atlético</v>
      </c>
      <c r="C828" s="315"/>
      <c r="D828" s="316"/>
      <c r="E828" s="67"/>
      <c r="F828" s="16" t="s">
        <v>58</v>
      </c>
      <c r="G828" s="363"/>
      <c r="H828" s="363"/>
      <c r="I828" s="363"/>
      <c r="K828" s="22" t="str">
        <f t="shared" si="17"/>
        <v/>
      </c>
      <c r="L828" s="12" t="str">
        <f>""</f>
        <v/>
      </c>
      <c r="M828" s="58"/>
    </row>
    <row r="829" spans="1:13" x14ac:dyDescent="0.3">
      <c r="A829" s="314"/>
      <c r="B829" s="348" t="s">
        <v>239</v>
      </c>
      <c r="C829" s="315"/>
      <c r="D829" s="316"/>
      <c r="E829" s="67"/>
      <c r="F829" s="16" t="s">
        <v>34</v>
      </c>
      <c r="G829" s="363"/>
      <c r="H829" s="363"/>
      <c r="I829" s="363"/>
      <c r="K829" s="22" t="str">
        <f t="shared" si="17"/>
        <v/>
      </c>
      <c r="L829" s="12" t="str">
        <f>""</f>
        <v/>
      </c>
      <c r="M829" s="58"/>
    </row>
    <row r="830" spans="1:13" x14ac:dyDescent="0.3">
      <c r="A830" s="317"/>
      <c r="B830" s="349" t="s">
        <v>960</v>
      </c>
      <c r="C830" s="318"/>
      <c r="D830" s="319"/>
      <c r="E830" s="67"/>
      <c r="F830" s="16" t="s">
        <v>21</v>
      </c>
      <c r="G830" s="363"/>
      <c r="H830" s="363"/>
      <c r="I830" s="363"/>
      <c r="K830" s="22" t="str">
        <f t="shared" si="17"/>
        <v/>
      </c>
      <c r="L830" s="12" t="str">
        <f>""</f>
        <v/>
      </c>
      <c r="M830" s="58"/>
    </row>
    <row r="831" spans="1:13" x14ac:dyDescent="0.3">
      <c r="E831" s="67"/>
      <c r="F831" s="22"/>
      <c r="K831" s="22" t="str">
        <f t="shared" si="17"/>
        <v/>
      </c>
      <c r="L831" s="12" t="str">
        <f>""</f>
        <v/>
      </c>
      <c r="M831" s="58"/>
    </row>
    <row r="832" spans="1:13" x14ac:dyDescent="0.3">
      <c r="E832" s="67"/>
      <c r="F832" s="22"/>
      <c r="K832" s="22" t="str">
        <f t="shared" si="17"/>
        <v/>
      </c>
      <c r="M832" s="58"/>
    </row>
    <row r="833" spans="1:21" x14ac:dyDescent="0.3">
      <c r="A833" s="359">
        <v>2019</v>
      </c>
      <c r="B833" s="360" t="s">
        <v>59</v>
      </c>
      <c r="C833" s="361" t="s">
        <v>115</v>
      </c>
      <c r="D833" s="362" t="s">
        <v>23</v>
      </c>
      <c r="E833" s="67"/>
      <c r="G833" s="14" t="s">
        <v>59</v>
      </c>
      <c r="H833" s="14" t="s">
        <v>23</v>
      </c>
      <c r="I833" s="14" t="s">
        <v>90</v>
      </c>
      <c r="J833" s="12">
        <v>188</v>
      </c>
      <c r="K833" s="22" t="str">
        <f t="shared" si="17"/>
        <v>[{order:"188",result:"Man City 4-3 Tottenham",playerday:"Fernando Llorente",year:"2019", category:"Champions",prow:["DL","DF","ESP"], pcolumn: ["Man City","Tottenham","Athletic"],ylink:"https://www.youtube.com/watch?v=wGQcrSbBZR4"}],</v>
      </c>
      <c r="L833" s="12" t="str">
        <f>""</f>
        <v/>
      </c>
      <c r="M833" s="58"/>
    </row>
    <row r="834" spans="1:21" x14ac:dyDescent="0.3">
      <c r="A834" s="314"/>
      <c r="B834" s="348" t="str">
        <f>_xlfn.CONCAT(B833," ",C833," ",D833)</f>
        <v>Man City 4-3 Tottenham</v>
      </c>
      <c r="C834" s="315"/>
      <c r="D834" s="316"/>
      <c r="E834" s="67"/>
      <c r="F834" s="16" t="s">
        <v>47</v>
      </c>
      <c r="G834" s="363"/>
      <c r="H834" s="363"/>
      <c r="I834" s="363"/>
      <c r="K834" s="22" t="str">
        <f t="shared" si="17"/>
        <v/>
      </c>
      <c r="L834" s="12" t="str">
        <f>""</f>
        <v/>
      </c>
      <c r="M834" s="58"/>
    </row>
    <row r="835" spans="1:21" x14ac:dyDescent="0.3">
      <c r="A835" s="314"/>
      <c r="B835" s="348" t="s">
        <v>495</v>
      </c>
      <c r="C835" s="315"/>
      <c r="D835" s="316"/>
      <c r="E835" s="67"/>
      <c r="F835" s="16" t="s">
        <v>52</v>
      </c>
      <c r="G835" s="363"/>
      <c r="H835" s="363"/>
      <c r="I835" s="363"/>
      <c r="K835" s="22" t="str">
        <f t="shared" si="17"/>
        <v/>
      </c>
      <c r="L835" s="12" t="str">
        <f>""</f>
        <v/>
      </c>
      <c r="M835" s="58"/>
    </row>
    <row r="836" spans="1:21" x14ac:dyDescent="0.3">
      <c r="A836" s="317"/>
      <c r="B836" s="349" t="s">
        <v>1217</v>
      </c>
      <c r="C836" s="318"/>
      <c r="D836" s="319"/>
      <c r="E836" s="67"/>
      <c r="F836" s="16" t="s">
        <v>40</v>
      </c>
      <c r="G836" s="363"/>
      <c r="H836" s="363"/>
      <c r="I836" s="363"/>
      <c r="K836" s="22" t="str">
        <f t="shared" si="17"/>
        <v/>
      </c>
      <c r="L836" s="12" t="str">
        <f>""</f>
        <v/>
      </c>
      <c r="M836" s="58"/>
    </row>
    <row r="837" spans="1:21" s="58" customFormat="1" x14ac:dyDescent="0.3">
      <c r="A837" s="67"/>
      <c r="B837" s="32"/>
      <c r="C837" s="33"/>
      <c r="D837" s="32"/>
      <c r="E837" s="67"/>
      <c r="F837" s="22"/>
      <c r="G837" s="11"/>
      <c r="H837" s="11"/>
      <c r="I837" s="11"/>
      <c r="J837" s="12"/>
      <c r="K837" s="22" t="str">
        <f t="shared" si="17"/>
        <v/>
      </c>
    </row>
    <row r="838" spans="1:21" s="58" customFormat="1" x14ac:dyDescent="0.3">
      <c r="A838" s="67"/>
      <c r="B838" s="32"/>
      <c r="C838" s="33"/>
      <c r="D838" s="32"/>
      <c r="E838" s="67"/>
      <c r="F838" s="22"/>
      <c r="G838" s="11"/>
      <c r="H838" s="11"/>
      <c r="I838" s="11"/>
      <c r="J838" s="12"/>
      <c r="K838" s="22" t="str">
        <f t="shared" ref="K838:K901" si="18">IF(A838&gt;0,"[{"&amp;"order:"&amp;CHAR(34)&amp;J838&amp;CHAR(34)&amp;",result:"&amp;CHAR(34)&amp;B839&amp;CHAR(34)&amp;",playerday:"&amp;CHAR(34)&amp;B841&amp;CHAR(34)&amp;",year:"&amp;CHAR(34)&amp;A838&amp;CHAR(34)&amp;", category:" &amp; CHAR(34) &amp;$A$1&amp;CHAR(34)&amp;",prow:["&amp;CHAR(34)&amp;F839&amp;CHAR(34)&amp;","&amp;CHAR(34)&amp;F840&amp;CHAR(34)&amp;","&amp;CHAR(34)&amp;F841&amp;CHAR(34)&amp;"], pcolumn: ["&amp;CHAR(34)&amp;G838&amp;CHAR(34)&amp;","&amp;CHAR(34)&amp;H838&amp;CHAR(34)&amp;","&amp;CHAR(34)&amp;I838&amp;CHAR(34)&amp;"]"&amp;",ylink:"&amp;CHAR(34)&amp;B840&amp;CHAR(34)&amp;"}"&amp;"],","")</f>
        <v/>
      </c>
    </row>
    <row r="839" spans="1:21" s="58" customFormat="1" x14ac:dyDescent="0.3">
      <c r="A839" s="359">
        <v>2019</v>
      </c>
      <c r="B839" s="360" t="s">
        <v>23</v>
      </c>
      <c r="C839" s="361" t="s">
        <v>499</v>
      </c>
      <c r="D839" s="362" t="s">
        <v>17</v>
      </c>
      <c r="E839" s="67"/>
      <c r="F839" s="12"/>
      <c r="G839" s="14" t="s">
        <v>23</v>
      </c>
      <c r="H839" s="14" t="s">
        <v>17</v>
      </c>
      <c r="I839" s="14" t="s">
        <v>60</v>
      </c>
      <c r="J839" s="12">
        <v>150</v>
      </c>
      <c r="K839" s="22" t="str">
        <f t="shared" si="18"/>
        <v>[{order:"150",result:"Tottenham 2-7 Bayern",playerday:"Serge Gnabry",year:"2019", category:"Champions",prow:["DL","startS","Arsenal"], pcolumn: ["Tottenham","Bayern","GER"],ylink:"https://www.youtube.com/watch?v=hxyWA5ohcAU"}],</v>
      </c>
    </row>
    <row r="840" spans="1:21" s="58" customFormat="1" x14ac:dyDescent="0.3">
      <c r="A840" s="314"/>
      <c r="B840" s="348" t="str">
        <f>_xlfn.CONCAT(B839," ",C839," ",D839)</f>
        <v>Tottenham 2-7 Bayern</v>
      </c>
      <c r="C840" s="315"/>
      <c r="D840" s="316"/>
      <c r="E840" s="67"/>
      <c r="F840" s="16" t="s">
        <v>47</v>
      </c>
      <c r="G840" s="363"/>
      <c r="H840" s="363"/>
      <c r="I840" s="363"/>
      <c r="J840" s="12"/>
      <c r="K840" s="22" t="str">
        <f t="shared" si="18"/>
        <v/>
      </c>
    </row>
    <row r="841" spans="1:21" s="58" customFormat="1" x14ac:dyDescent="0.3">
      <c r="A841" s="314"/>
      <c r="B841" s="348" t="s">
        <v>500</v>
      </c>
      <c r="C841" s="315"/>
      <c r="D841" s="316"/>
      <c r="E841" s="67"/>
      <c r="F841" s="16" t="s">
        <v>1220</v>
      </c>
      <c r="G841" s="363"/>
      <c r="H841" s="363"/>
      <c r="I841" s="363"/>
      <c r="J841" s="12"/>
      <c r="K841" s="22" t="str">
        <f t="shared" si="18"/>
        <v/>
      </c>
    </row>
    <row r="842" spans="1:21" s="58" customFormat="1" x14ac:dyDescent="0.3">
      <c r="A842" s="317"/>
      <c r="B842" s="349" t="s">
        <v>1219</v>
      </c>
      <c r="C842" s="318"/>
      <c r="D842" s="319"/>
      <c r="E842" s="67"/>
      <c r="F842" s="16" t="s">
        <v>8</v>
      </c>
      <c r="G842" s="363"/>
      <c r="H842" s="363"/>
      <c r="I842" s="363"/>
      <c r="J842" s="12"/>
      <c r="K842" s="22" t="str">
        <f t="shared" si="18"/>
        <v/>
      </c>
    </row>
    <row r="843" spans="1:21" s="58" customFormat="1" x14ac:dyDescent="0.3">
      <c r="A843" s="67"/>
      <c r="B843" s="32"/>
      <c r="C843" s="33"/>
      <c r="D843" s="32"/>
      <c r="E843" s="67"/>
      <c r="F843" s="22"/>
      <c r="G843" s="11"/>
      <c r="H843" s="11"/>
      <c r="I843" s="11"/>
      <c r="J843" s="12"/>
      <c r="K843" s="22" t="str">
        <f t="shared" si="18"/>
        <v/>
      </c>
    </row>
    <row r="844" spans="1:21" s="58" customFormat="1" x14ac:dyDescent="0.3">
      <c r="A844" s="67"/>
      <c r="B844" s="32"/>
      <c r="C844" s="33"/>
      <c r="D844" s="32"/>
      <c r="E844" s="67"/>
      <c r="F844" s="22"/>
      <c r="G844" s="11"/>
      <c r="H844" s="11"/>
      <c r="I844" s="11"/>
      <c r="J844" s="12"/>
      <c r="K844" s="22" t="str">
        <f t="shared" si="18"/>
        <v/>
      </c>
    </row>
    <row r="845" spans="1:21" s="58" customFormat="1" x14ac:dyDescent="0.3">
      <c r="A845" s="32"/>
      <c r="B845" s="32"/>
      <c r="C845" s="32"/>
      <c r="D845" s="32"/>
      <c r="E845" s="67"/>
      <c r="F845" s="32"/>
      <c r="G845" s="32"/>
      <c r="H845" s="32"/>
      <c r="I845" s="32"/>
      <c r="J845" s="12"/>
      <c r="K845" s="22" t="str">
        <f t="shared" si="18"/>
        <v/>
      </c>
    </row>
    <row r="846" spans="1:21" x14ac:dyDescent="0.3">
      <c r="E846" s="67"/>
      <c r="F846" s="22"/>
      <c r="K846" s="22" t="str">
        <f t="shared" si="18"/>
        <v/>
      </c>
      <c r="M846" s="58"/>
    </row>
    <row r="847" spans="1:21" x14ac:dyDescent="0.3">
      <c r="E847" s="67"/>
      <c r="F847" s="22"/>
      <c r="K847" s="22" t="str">
        <f t="shared" si="18"/>
        <v/>
      </c>
      <c r="M847" s="58"/>
    </row>
    <row r="848" spans="1:21" s="390" customFormat="1" x14ac:dyDescent="0.3">
      <c r="A848" s="387"/>
      <c r="B848" s="388"/>
      <c r="C848" s="389"/>
      <c r="D848" s="388"/>
      <c r="E848" s="67"/>
      <c r="F848" s="393"/>
      <c r="G848" s="391"/>
      <c r="H848" s="391"/>
      <c r="I848" s="391"/>
      <c r="J848" s="12"/>
      <c r="K848" s="22" t="str">
        <f t="shared" si="18"/>
        <v/>
      </c>
      <c r="M848" s="394"/>
      <c r="O848" s="392"/>
      <c r="R848" s="391"/>
      <c r="S848" s="391"/>
      <c r="T848" s="391"/>
      <c r="U848" s="391"/>
    </row>
    <row r="849" spans="1:13" x14ac:dyDescent="0.3">
      <c r="A849" s="175">
        <v>2020</v>
      </c>
      <c r="B849" s="176" t="s">
        <v>592</v>
      </c>
      <c r="C849" s="177" t="s">
        <v>118</v>
      </c>
      <c r="D849" s="178" t="s">
        <v>26</v>
      </c>
      <c r="E849" s="67"/>
      <c r="G849" s="14" t="s">
        <v>50</v>
      </c>
      <c r="H849" s="14" t="s">
        <v>112</v>
      </c>
      <c r="I849" s="14" t="s">
        <v>108</v>
      </c>
      <c r="J849" s="12">
        <v>171</v>
      </c>
      <c r="K849" s="22" t="str">
        <f t="shared" si="18"/>
        <v>[{order:"171",result:"Dortmund 2-1 PSG",playerday:"Erling Haaland",year:"2020", category:"Champions",prow:["DL","CC","ChampionsWin"], pcolumn: ["Borussia","ParisSG","NOR"],ylink:"https://www.youtube.com/watch?v=CfpghI6WoJE"}],</v>
      </c>
      <c r="L849" s="12" t="str">
        <f>""</f>
        <v/>
      </c>
      <c r="M849" s="58"/>
    </row>
    <row r="850" spans="1:13" x14ac:dyDescent="0.3">
      <c r="A850" s="179"/>
      <c r="B850" s="136" t="str">
        <f>_xlfn.CONCAT(B849," ",C849," ",D849)</f>
        <v>Dortmund 2-1 PSG</v>
      </c>
      <c r="C850" s="137"/>
      <c r="D850" s="180"/>
      <c r="E850" s="67"/>
      <c r="F850" s="16" t="s">
        <v>47</v>
      </c>
      <c r="G850" s="138"/>
      <c r="H850" s="138"/>
      <c r="I850" s="138"/>
      <c r="K850" s="22" t="str">
        <f t="shared" si="18"/>
        <v/>
      </c>
      <c r="L850" s="12" t="str">
        <f>""</f>
        <v/>
      </c>
      <c r="M850" s="58"/>
    </row>
    <row r="851" spans="1:13" x14ac:dyDescent="0.3">
      <c r="A851" s="179"/>
      <c r="B851" s="136" t="s">
        <v>794</v>
      </c>
      <c r="C851" s="137"/>
      <c r="D851" s="180"/>
      <c r="E851" s="67"/>
      <c r="F851" s="16" t="s">
        <v>33</v>
      </c>
      <c r="G851" s="138"/>
      <c r="H851" s="138"/>
      <c r="I851" s="138"/>
      <c r="K851" s="22" t="str">
        <f t="shared" si="18"/>
        <v/>
      </c>
      <c r="L851" s="12" t="str">
        <f>""</f>
        <v/>
      </c>
      <c r="M851" s="58"/>
    </row>
    <row r="852" spans="1:13" x14ac:dyDescent="0.3">
      <c r="A852" s="181"/>
      <c r="B852" s="182" t="s">
        <v>1065</v>
      </c>
      <c r="C852" s="183"/>
      <c r="D852" s="184"/>
      <c r="E852" s="67"/>
      <c r="F852" s="16" t="s">
        <v>34</v>
      </c>
      <c r="G852" s="138"/>
      <c r="H852" s="138"/>
      <c r="I852" s="138"/>
      <c r="K852" s="22" t="str">
        <f t="shared" si="18"/>
        <v/>
      </c>
      <c r="L852" s="12" t="str">
        <f>""</f>
        <v/>
      </c>
      <c r="M852" s="58"/>
    </row>
    <row r="853" spans="1:13" x14ac:dyDescent="0.3">
      <c r="E853" s="67"/>
      <c r="F853" s="22"/>
      <c r="K853" s="22" t="str">
        <f t="shared" si="18"/>
        <v/>
      </c>
      <c r="L853" s="12" t="str">
        <f>""</f>
        <v/>
      </c>
      <c r="M853" s="58"/>
    </row>
    <row r="854" spans="1:13" x14ac:dyDescent="0.3">
      <c r="E854" s="67"/>
      <c r="F854" s="22"/>
      <c r="K854" s="22" t="str">
        <f t="shared" si="18"/>
        <v/>
      </c>
      <c r="L854" s="12" t="str">
        <f>""</f>
        <v/>
      </c>
      <c r="M854" s="58"/>
    </row>
    <row r="855" spans="1:13" x14ac:dyDescent="0.3">
      <c r="A855" s="175">
        <v>2020</v>
      </c>
      <c r="B855" s="176" t="s">
        <v>21</v>
      </c>
      <c r="C855" s="177" t="s">
        <v>129</v>
      </c>
      <c r="D855" s="178" t="s">
        <v>731</v>
      </c>
      <c r="E855" s="67"/>
      <c r="G855" s="14" t="s">
        <v>21</v>
      </c>
      <c r="H855" s="14" t="s">
        <v>58</v>
      </c>
      <c r="I855" s="14" t="s">
        <v>342</v>
      </c>
      <c r="J855" s="12">
        <v>192</v>
      </c>
      <c r="K855" s="22" t="str">
        <f t="shared" si="18"/>
        <v>[{order:"192",result:"Man Utd 4-1 Istanbul",playerday:"Bruno Fernandes",year:"2020", category:"Champions",prow:["CC","CC","CC"], pcolumn: ["Man Utd","POR","TUR"],ylink:"https://www.youtube.com/watch?v=Hc7XzhQvVZE"}],</v>
      </c>
      <c r="L855" s="12" t="str">
        <f>""</f>
        <v/>
      </c>
      <c r="M855" s="58"/>
    </row>
    <row r="856" spans="1:13" x14ac:dyDescent="0.3">
      <c r="A856" s="179"/>
      <c r="B856" s="136" t="str">
        <f>_xlfn.CONCAT(B855," ",C855," ",D855)</f>
        <v>Man Utd 4-1 Istanbul</v>
      </c>
      <c r="C856" s="137"/>
      <c r="D856" s="180"/>
      <c r="E856" s="67"/>
      <c r="F856" s="16" t="s">
        <v>33</v>
      </c>
      <c r="G856" s="138"/>
      <c r="H856" s="138"/>
      <c r="I856" s="138"/>
      <c r="K856" s="22" t="str">
        <f t="shared" si="18"/>
        <v/>
      </c>
      <c r="L856" s="12" t="str">
        <f>""</f>
        <v/>
      </c>
      <c r="M856" s="58"/>
    </row>
    <row r="857" spans="1:13" x14ac:dyDescent="0.3">
      <c r="A857" s="179"/>
      <c r="B857" s="136" t="s">
        <v>793</v>
      </c>
      <c r="C857" s="137"/>
      <c r="D857" s="180"/>
      <c r="E857" s="67"/>
      <c r="F857" s="16" t="s">
        <v>33</v>
      </c>
      <c r="G857" s="138"/>
      <c r="H857" s="138"/>
      <c r="I857" s="138"/>
      <c r="K857" s="22" t="str">
        <f t="shared" si="18"/>
        <v/>
      </c>
      <c r="L857" s="12" t="str">
        <f>""</f>
        <v/>
      </c>
      <c r="M857" s="58"/>
    </row>
    <row r="858" spans="1:13" x14ac:dyDescent="0.3">
      <c r="A858" s="181"/>
      <c r="B858" s="182" t="s">
        <v>953</v>
      </c>
      <c r="C858" s="183"/>
      <c r="D858" s="184"/>
      <c r="E858" s="67"/>
      <c r="F858" s="16" t="s">
        <v>33</v>
      </c>
      <c r="G858" s="138"/>
      <c r="H858" s="138"/>
      <c r="I858" s="138"/>
      <c r="K858" s="22" t="str">
        <f t="shared" si="18"/>
        <v/>
      </c>
      <c r="L858" s="12" t="str">
        <f>""</f>
        <v/>
      </c>
      <c r="M858" s="58"/>
    </row>
    <row r="859" spans="1:13" x14ac:dyDescent="0.3">
      <c r="E859" s="67"/>
      <c r="F859" s="22"/>
      <c r="K859" s="22" t="str">
        <f t="shared" si="18"/>
        <v/>
      </c>
      <c r="L859" s="12" t="str">
        <f>""</f>
        <v/>
      </c>
      <c r="M859" s="58" t="str">
        <f>""</f>
        <v/>
      </c>
    </row>
    <row r="860" spans="1:13" x14ac:dyDescent="0.3">
      <c r="E860" s="67"/>
      <c r="F860" s="22"/>
      <c r="K860" s="22" t="str">
        <f t="shared" si="18"/>
        <v/>
      </c>
      <c r="M860" s="58"/>
    </row>
    <row r="861" spans="1:13" x14ac:dyDescent="0.3">
      <c r="A861" s="175">
        <v>2020</v>
      </c>
      <c r="B861" s="176" t="s">
        <v>17</v>
      </c>
      <c r="C861" s="177" t="s">
        <v>83</v>
      </c>
      <c r="D861" s="178" t="s">
        <v>26</v>
      </c>
      <c r="E861" s="67"/>
      <c r="G861" s="14" t="s">
        <v>112</v>
      </c>
      <c r="H861" s="14" t="s">
        <v>36</v>
      </c>
      <c r="I861" s="14" t="s">
        <v>4</v>
      </c>
      <c r="J861" s="12">
        <v>89</v>
      </c>
      <c r="K861" s="22" t="str">
        <f t="shared" si="18"/>
        <v>[{order:"89",result:"Bayern 1-0 PSG",playerday:"Kingsley Coman",year:"2020", category:"Champions",prow:["Bayern","ChampionsWin","CC"], pcolumn: ["ParisSG","FRA","Juventus"],ylink:"https://www.youtube.com/watch?v=NXmIwrW-7HM"}],</v>
      </c>
      <c r="L861" s="12" t="str">
        <f>""</f>
        <v/>
      </c>
      <c r="M861" s="58" t="str">
        <f>""</f>
        <v/>
      </c>
    </row>
    <row r="862" spans="1:13" x14ac:dyDescent="0.3">
      <c r="A862" s="179"/>
      <c r="B862" s="136" t="str">
        <f>_xlfn.CONCAT(B861," ",C861," ",D861)</f>
        <v>Bayern 1-0 PSG</v>
      </c>
      <c r="C862" s="137"/>
      <c r="D862" s="180"/>
      <c r="E862" s="67"/>
      <c r="F862" s="16" t="s">
        <v>17</v>
      </c>
      <c r="G862" s="138"/>
      <c r="H862" s="138"/>
      <c r="I862" s="138"/>
      <c r="K862" s="22" t="str">
        <f t="shared" si="18"/>
        <v/>
      </c>
      <c r="L862" s="12" t="str">
        <f>""</f>
        <v/>
      </c>
      <c r="M862" s="58" t="str">
        <f>""</f>
        <v/>
      </c>
    </row>
    <row r="863" spans="1:13" x14ac:dyDescent="0.3">
      <c r="A863" s="179"/>
      <c r="B863" s="136" t="s">
        <v>348</v>
      </c>
      <c r="C863" s="137"/>
      <c r="D863" s="180"/>
      <c r="E863" s="67"/>
      <c r="F863" s="16" t="s">
        <v>34</v>
      </c>
      <c r="G863" s="138"/>
      <c r="H863" s="138"/>
      <c r="I863" s="138"/>
      <c r="K863" s="22" t="str">
        <f t="shared" si="18"/>
        <v/>
      </c>
      <c r="L863" s="12" t="str">
        <f>""</f>
        <v/>
      </c>
      <c r="M863" s="58" t="str">
        <f>""</f>
        <v/>
      </c>
    </row>
    <row r="864" spans="1:13" x14ac:dyDescent="0.3">
      <c r="A864" s="181"/>
      <c r="B864" s="182" t="s">
        <v>954</v>
      </c>
      <c r="C864" s="183"/>
      <c r="D864" s="184"/>
      <c r="E864" s="67"/>
      <c r="F864" s="16" t="s">
        <v>33</v>
      </c>
      <c r="G864" s="138"/>
      <c r="H864" s="138"/>
      <c r="I864" s="138"/>
      <c r="K864" s="22" t="str">
        <f t="shared" si="18"/>
        <v/>
      </c>
      <c r="L864" s="12" t="str">
        <f>""</f>
        <v/>
      </c>
      <c r="M864" s="58" t="str">
        <f>""</f>
        <v/>
      </c>
    </row>
    <row r="865" spans="1:13" x14ac:dyDescent="0.3">
      <c r="E865" s="67"/>
      <c r="F865" s="22"/>
      <c r="K865" s="22" t="str">
        <f t="shared" si="18"/>
        <v/>
      </c>
      <c r="L865" s="12" t="str">
        <f>""</f>
        <v/>
      </c>
      <c r="M865" s="58" t="str">
        <f>""</f>
        <v/>
      </c>
    </row>
    <row r="866" spans="1:13" x14ac:dyDescent="0.3">
      <c r="E866" s="67"/>
      <c r="F866" s="22"/>
      <c r="K866" s="22" t="str">
        <f t="shared" si="18"/>
        <v/>
      </c>
      <c r="M866" s="58"/>
    </row>
    <row r="867" spans="1:13" x14ac:dyDescent="0.3">
      <c r="A867" s="175">
        <v>2020</v>
      </c>
      <c r="B867" s="176" t="s">
        <v>7</v>
      </c>
      <c r="C867" s="177" t="s">
        <v>157</v>
      </c>
      <c r="D867" s="178" t="s">
        <v>17</v>
      </c>
      <c r="E867" s="67"/>
      <c r="G867" s="14" t="s">
        <v>17</v>
      </c>
      <c r="H867" s="14" t="s">
        <v>72</v>
      </c>
      <c r="I867" s="14" t="s">
        <v>48</v>
      </c>
      <c r="J867" s="12">
        <v>28</v>
      </c>
      <c r="K867" s="22" t="str">
        <f t="shared" si="18"/>
        <v>[{order:"28",result:"Barcelona 2-8 Bayern",playerday:"Philippe Coutinho",year:"2020", category:"Champions",prow:["Barcelona","ChampionsWin","BRA"], pcolumn: ["Bayern","Espanyol","LaLigaWin"],ylink:"https://www.youtube.com/watch?v=nMt56fQKLIQ"}],</v>
      </c>
      <c r="L867" s="12" t="str">
        <f>""</f>
        <v/>
      </c>
      <c r="M867" s="58"/>
    </row>
    <row r="868" spans="1:13" x14ac:dyDescent="0.3">
      <c r="A868" s="179"/>
      <c r="B868" s="136" t="str">
        <f>_xlfn.CONCAT(B867," ",C867," ",D867)</f>
        <v>Barcelona 2-8 Bayern</v>
      </c>
      <c r="C868" s="137"/>
      <c r="D868" s="180"/>
      <c r="E868" s="67"/>
      <c r="F868" s="16" t="s">
        <v>7</v>
      </c>
      <c r="G868" s="138"/>
      <c r="H868" s="138"/>
      <c r="I868" s="138"/>
      <c r="K868" s="22" t="str">
        <f t="shared" si="18"/>
        <v/>
      </c>
      <c r="L868" s="12" t="str">
        <f>""</f>
        <v/>
      </c>
      <c r="M868" s="58"/>
    </row>
    <row r="869" spans="1:13" x14ac:dyDescent="0.3">
      <c r="A869" s="179"/>
      <c r="B869" s="136" t="s">
        <v>189</v>
      </c>
      <c r="C869" s="137"/>
      <c r="D869" s="180"/>
      <c r="E869" s="67"/>
      <c r="F869" s="16" t="s">
        <v>34</v>
      </c>
      <c r="G869" s="138"/>
      <c r="H869" s="138"/>
      <c r="I869" s="138"/>
      <c r="K869" s="22" t="str">
        <f t="shared" si="18"/>
        <v/>
      </c>
      <c r="L869" s="12" t="str">
        <f>""</f>
        <v/>
      </c>
      <c r="M869" s="58"/>
    </row>
    <row r="870" spans="1:13" x14ac:dyDescent="0.3">
      <c r="A870" s="181"/>
      <c r="B870" s="182" t="s">
        <v>955</v>
      </c>
      <c r="C870" s="183"/>
      <c r="D870" s="184"/>
      <c r="E870" s="67"/>
      <c r="F870" s="16" t="s">
        <v>35</v>
      </c>
      <c r="G870" s="138"/>
      <c r="H870" s="138"/>
      <c r="I870" s="138"/>
      <c r="K870" s="22" t="str">
        <f t="shared" si="18"/>
        <v/>
      </c>
      <c r="L870" s="12" t="str">
        <f>""</f>
        <v/>
      </c>
      <c r="M870" s="58"/>
    </row>
    <row r="871" spans="1:13" x14ac:dyDescent="0.3">
      <c r="E871" s="67"/>
      <c r="F871" s="22"/>
      <c r="K871" s="22" t="str">
        <f t="shared" si="18"/>
        <v/>
      </c>
      <c r="L871" s="12" t="str">
        <f>""</f>
        <v/>
      </c>
      <c r="M871" s="58"/>
    </row>
    <row r="872" spans="1:13" x14ac:dyDescent="0.3">
      <c r="E872" s="67"/>
      <c r="F872" s="22"/>
      <c r="K872" s="22" t="str">
        <f t="shared" si="18"/>
        <v/>
      </c>
      <c r="L872" s="12" t="str">
        <f>""</f>
        <v/>
      </c>
      <c r="M872" s="58"/>
    </row>
    <row r="873" spans="1:13" x14ac:dyDescent="0.3">
      <c r="A873" s="175">
        <v>2020</v>
      </c>
      <c r="B873" s="176" t="s">
        <v>554</v>
      </c>
      <c r="C873" s="177" t="s">
        <v>116</v>
      </c>
      <c r="D873" s="178" t="s">
        <v>26</v>
      </c>
      <c r="E873" s="67"/>
      <c r="G873" s="14" t="s">
        <v>17</v>
      </c>
      <c r="H873" s="14" t="s">
        <v>112</v>
      </c>
      <c r="I873" s="14" t="s">
        <v>412</v>
      </c>
      <c r="J873" s="12">
        <v>490</v>
      </c>
      <c r="K873" s="22" t="str">
        <f t="shared" si="18"/>
        <v>[{order:"490",result:"Atalanta 1-2 PSG",playerday:"Eric Maxim Choupo-Moting",year:"2020", category:"Champions",prow:["DL","DL","DL"], pcolumn: ["Bayern","ParisSG","CMR"],ylink:"https://www.youtube.com/watch?v=59r_3_oysuQ"}],</v>
      </c>
      <c r="L873" s="12" t="str">
        <f>""</f>
        <v/>
      </c>
      <c r="M873" s="58"/>
    </row>
    <row r="874" spans="1:13" x14ac:dyDescent="0.3">
      <c r="A874" s="179"/>
      <c r="B874" s="136" t="str">
        <f>_xlfn.CONCAT(B873," ",C873," ",D873)</f>
        <v>Atalanta 1-2 PSG</v>
      </c>
      <c r="C874" s="137"/>
      <c r="D874" s="180"/>
      <c r="E874" s="67"/>
      <c r="F874" s="16" t="s">
        <v>47</v>
      </c>
      <c r="G874" s="138"/>
      <c r="H874" s="138"/>
      <c r="I874" s="138"/>
      <c r="K874" s="22" t="str">
        <f t="shared" si="18"/>
        <v/>
      </c>
      <c r="L874" s="12" t="str">
        <f>""</f>
        <v/>
      </c>
      <c r="M874" s="58" t="s">
        <v>957</v>
      </c>
    </row>
    <row r="875" spans="1:13" x14ac:dyDescent="0.3">
      <c r="A875" s="179"/>
      <c r="B875" s="136" t="s">
        <v>956</v>
      </c>
      <c r="C875" s="137"/>
      <c r="D875" s="180"/>
      <c r="E875" s="67"/>
      <c r="F875" s="16" t="s">
        <v>47</v>
      </c>
      <c r="G875" s="138"/>
      <c r="H875" s="138"/>
      <c r="I875" s="138"/>
      <c r="K875" s="22" t="str">
        <f t="shared" si="18"/>
        <v/>
      </c>
      <c r="L875" s="12" t="str">
        <f>""</f>
        <v/>
      </c>
      <c r="M875" s="58"/>
    </row>
    <row r="876" spans="1:13" x14ac:dyDescent="0.3">
      <c r="A876" s="181"/>
      <c r="B876" s="182" t="s">
        <v>958</v>
      </c>
      <c r="C876" s="183"/>
      <c r="D876" s="184"/>
      <c r="E876" s="67"/>
      <c r="F876" s="16" t="s">
        <v>47</v>
      </c>
      <c r="G876" s="138"/>
      <c r="H876" s="138"/>
      <c r="I876" s="138"/>
      <c r="K876" s="22" t="str">
        <f t="shared" si="18"/>
        <v/>
      </c>
      <c r="L876" s="12" t="str">
        <f>""</f>
        <v/>
      </c>
      <c r="M876" s="58"/>
    </row>
    <row r="877" spans="1:13" x14ac:dyDescent="0.3">
      <c r="E877" s="67"/>
      <c r="K877" s="22" t="str">
        <f t="shared" si="18"/>
        <v/>
      </c>
      <c r="L877" s="12" t="str">
        <f>""</f>
        <v/>
      </c>
      <c r="M877" s="58"/>
    </row>
    <row r="878" spans="1:13" x14ac:dyDescent="0.3">
      <c r="E878" s="67"/>
      <c r="K878" s="22" t="str">
        <f t="shared" si="18"/>
        <v/>
      </c>
      <c r="L878" s="12" t="str">
        <f>""</f>
        <v/>
      </c>
      <c r="M878" s="58"/>
    </row>
    <row r="879" spans="1:13" x14ac:dyDescent="0.3">
      <c r="A879" s="175">
        <v>2020</v>
      </c>
      <c r="B879" s="176" t="s">
        <v>4</v>
      </c>
      <c r="C879" s="177" t="s">
        <v>444</v>
      </c>
      <c r="D879" s="178" t="s">
        <v>7</v>
      </c>
      <c r="E879" s="67"/>
      <c r="G879" s="14" t="s">
        <v>4</v>
      </c>
      <c r="H879" s="14" t="s">
        <v>7</v>
      </c>
      <c r="I879" s="14" t="s">
        <v>48</v>
      </c>
      <c r="J879" s="12">
        <v>323</v>
      </c>
      <c r="K879" s="22" t="str">
        <f t="shared" si="18"/>
        <v>[{order:"323",result:"Juventus 0-2 Barcelona",playerday:"Pedri",year:"2020", category:"Champions",prow:["ESP","Played Euro 2021","startP"], pcolumn: ["Juventus","Barcelona","LaLigaWin"],ylink:"https://www.youtube.com/watch?v=iPuQnoNeB5I"}],</v>
      </c>
      <c r="L879" s="12" t="str">
        <f>""</f>
        <v/>
      </c>
      <c r="M879" s="58"/>
    </row>
    <row r="880" spans="1:13" x14ac:dyDescent="0.3">
      <c r="A880" s="179"/>
      <c r="B880" s="136" t="str">
        <f>_xlfn.CONCAT(B879," ",C879," ",D879)</f>
        <v>Juventus 0-2 Barcelona</v>
      </c>
      <c r="C880" s="137"/>
      <c r="D880" s="180"/>
      <c r="E880" s="67"/>
      <c r="F880" s="16" t="s">
        <v>40</v>
      </c>
      <c r="G880" s="138"/>
      <c r="H880" s="138"/>
      <c r="I880" s="138"/>
      <c r="K880" s="22" t="str">
        <f t="shared" si="18"/>
        <v/>
      </c>
      <c r="L880" s="12" t="str">
        <f>""</f>
        <v/>
      </c>
      <c r="M880" s="58"/>
    </row>
    <row r="881" spans="1:23" x14ac:dyDescent="0.3">
      <c r="A881" s="179"/>
      <c r="B881" s="136" t="s">
        <v>755</v>
      </c>
      <c r="C881" s="137"/>
      <c r="D881" s="180"/>
      <c r="E881" s="67"/>
      <c r="F881" s="16" t="s">
        <v>144</v>
      </c>
      <c r="G881" s="138"/>
      <c r="H881" s="138"/>
      <c r="I881" s="138"/>
      <c r="K881" s="22" t="str">
        <f t="shared" si="18"/>
        <v/>
      </c>
      <c r="L881" s="12" t="str">
        <f>""</f>
        <v/>
      </c>
      <c r="M881" s="58"/>
    </row>
    <row r="882" spans="1:23" x14ac:dyDescent="0.3">
      <c r="A882" s="181"/>
      <c r="B882" s="182" t="s">
        <v>1066</v>
      </c>
      <c r="C882" s="183"/>
      <c r="D882" s="184"/>
      <c r="E882" s="67"/>
      <c r="F882" s="16" t="s">
        <v>1067</v>
      </c>
      <c r="G882" s="138"/>
      <c r="H882" s="138"/>
      <c r="I882" s="138"/>
      <c r="K882" s="22" t="str">
        <f t="shared" si="18"/>
        <v/>
      </c>
      <c r="L882" s="12" t="str">
        <f>""</f>
        <v/>
      </c>
      <c r="M882" s="58"/>
    </row>
    <row r="883" spans="1:23" x14ac:dyDescent="0.3">
      <c r="E883" s="67"/>
      <c r="K883" s="22" t="str">
        <f t="shared" si="18"/>
        <v/>
      </c>
      <c r="L883" s="12" t="str">
        <f>""</f>
        <v/>
      </c>
      <c r="M883" s="58"/>
    </row>
    <row r="884" spans="1:23" x14ac:dyDescent="0.3">
      <c r="E884" s="67"/>
      <c r="K884" s="22" t="str">
        <f t="shared" si="18"/>
        <v/>
      </c>
      <c r="M884" s="58"/>
    </row>
    <row r="885" spans="1:23" x14ac:dyDescent="0.3">
      <c r="E885" s="67"/>
      <c r="K885" s="22" t="str">
        <f t="shared" si="18"/>
        <v/>
      </c>
      <c r="M885" s="58"/>
    </row>
    <row r="886" spans="1:23" x14ac:dyDescent="0.3">
      <c r="E886" s="67"/>
      <c r="K886" s="22" t="str">
        <f t="shared" si="18"/>
        <v/>
      </c>
      <c r="M886" s="58"/>
    </row>
    <row r="887" spans="1:23" x14ac:dyDescent="0.3">
      <c r="E887" s="67"/>
      <c r="K887" s="22" t="str">
        <f t="shared" si="18"/>
        <v/>
      </c>
      <c r="M887" s="58"/>
    </row>
    <row r="888" spans="1:23" s="390" customFormat="1" x14ac:dyDescent="0.3">
      <c r="A888" s="387"/>
      <c r="B888" s="388"/>
      <c r="C888" s="389"/>
      <c r="D888" s="388"/>
      <c r="E888" s="67"/>
      <c r="G888" s="391"/>
      <c r="H888" s="391"/>
      <c r="I888" s="391"/>
      <c r="J888" s="12"/>
      <c r="K888" s="22" t="str">
        <f t="shared" si="18"/>
        <v/>
      </c>
      <c r="M888" s="394"/>
      <c r="O888" s="392"/>
      <c r="R888" s="391"/>
      <c r="S888" s="391"/>
      <c r="T888" s="391"/>
      <c r="U888" s="391"/>
    </row>
    <row r="889" spans="1:23" x14ac:dyDescent="0.3">
      <c r="A889" s="196">
        <v>2021</v>
      </c>
      <c r="B889" s="197" t="s">
        <v>5</v>
      </c>
      <c r="C889" s="198" t="s">
        <v>83</v>
      </c>
      <c r="D889" s="199" t="s">
        <v>59</v>
      </c>
      <c r="E889" s="67"/>
      <c r="G889" s="14" t="s">
        <v>34</v>
      </c>
      <c r="H889" s="14" t="s">
        <v>60</v>
      </c>
      <c r="I889" s="14" t="s">
        <v>36</v>
      </c>
      <c r="J889" s="12">
        <v>10</v>
      </c>
      <c r="K889" s="22" t="str">
        <f t="shared" si="18"/>
        <v>[{order:"10",result:"Chelsea 1-0 Man City",playerday:"Kai Havertz",year:"2021", category:"Champions",prow:["Chelsea","Man City","DL"], pcolumn: ["ChampionsWin","GER","FRA"],ylink:"https://www.youtube.com/watch?v=GX0H_EzxXvM"}],</v>
      </c>
      <c r="L889" s="12" t="str">
        <f>""</f>
        <v/>
      </c>
      <c r="M889" s="40" t="s">
        <v>897</v>
      </c>
      <c r="N889" s="108"/>
      <c r="O889" s="109"/>
      <c r="P889" s="108"/>
      <c r="Q889" s="108"/>
      <c r="R889" s="28"/>
      <c r="S889" s="28"/>
      <c r="T889" s="28"/>
      <c r="U889" s="28"/>
      <c r="V889" s="108"/>
      <c r="W889" s="108"/>
    </row>
    <row r="890" spans="1:23" x14ac:dyDescent="0.3">
      <c r="A890" s="200"/>
      <c r="B890" s="201" t="str">
        <f>_xlfn.CONCAT(B889," ",C889," ",D889)</f>
        <v>Chelsea 1-0 Man City</v>
      </c>
      <c r="C890" s="202"/>
      <c r="D890" s="203"/>
      <c r="E890" s="67"/>
      <c r="F890" s="16" t="s">
        <v>5</v>
      </c>
      <c r="G890" s="195"/>
      <c r="H890" s="195"/>
      <c r="I890" s="195"/>
      <c r="K890" s="22" t="str">
        <f t="shared" si="18"/>
        <v/>
      </c>
      <c r="L890" s="12" t="str">
        <f>""</f>
        <v/>
      </c>
      <c r="M890" s="34" t="s">
        <v>898</v>
      </c>
      <c r="N890" s="114"/>
      <c r="O890" s="115"/>
      <c r="P890" s="114"/>
      <c r="Q890" s="114"/>
      <c r="R890" s="26"/>
      <c r="S890" s="26"/>
      <c r="T890" s="26"/>
      <c r="U890" s="26"/>
      <c r="V890" s="114"/>
      <c r="W890" s="114"/>
    </row>
    <row r="891" spans="1:23" x14ac:dyDescent="0.3">
      <c r="A891" s="200"/>
      <c r="B891" s="201" t="s">
        <v>188</v>
      </c>
      <c r="C891" s="202"/>
      <c r="D891" s="203"/>
      <c r="E891" s="67"/>
      <c r="F891" s="16" t="s">
        <v>59</v>
      </c>
      <c r="G891" s="195"/>
      <c r="H891" s="195"/>
      <c r="I891" s="195"/>
      <c r="K891" s="22" t="str">
        <f t="shared" si="18"/>
        <v/>
      </c>
      <c r="L891" s="12" t="str">
        <f>""</f>
        <v/>
      </c>
      <c r="M891" s="58" t="str">
        <f>""</f>
        <v/>
      </c>
    </row>
    <row r="892" spans="1:23" x14ac:dyDescent="0.3">
      <c r="A892" s="204"/>
      <c r="B892" s="205" t="s">
        <v>896</v>
      </c>
      <c r="C892" s="206"/>
      <c r="D892" s="207"/>
      <c r="E892" s="67"/>
      <c r="F892" s="16" t="s">
        <v>47</v>
      </c>
      <c r="G892" s="195"/>
      <c r="H892" s="195"/>
      <c r="I892" s="195"/>
      <c r="K892" s="22" t="str">
        <f t="shared" si="18"/>
        <v/>
      </c>
      <c r="L892" s="12" t="str">
        <f>""</f>
        <v/>
      </c>
      <c r="M892" s="58" t="str">
        <f>""</f>
        <v/>
      </c>
    </row>
    <row r="893" spans="1:23" x14ac:dyDescent="0.3">
      <c r="E893" s="67"/>
      <c r="G893" s="67"/>
      <c r="H893" s="67"/>
      <c r="I893" s="67"/>
      <c r="K893" s="22" t="str">
        <f t="shared" si="18"/>
        <v/>
      </c>
      <c r="L893" s="12" t="str">
        <f>""</f>
        <v/>
      </c>
      <c r="M893" s="58"/>
    </row>
    <row r="894" spans="1:23" x14ac:dyDescent="0.3">
      <c r="E894" s="67"/>
      <c r="G894" s="67"/>
      <c r="H894" s="67"/>
      <c r="I894" s="67"/>
      <c r="K894" s="22" t="str">
        <f t="shared" si="18"/>
        <v/>
      </c>
      <c r="M894" s="58"/>
    </row>
    <row r="895" spans="1:23" x14ac:dyDescent="0.3">
      <c r="A895" s="196">
        <v>2021</v>
      </c>
      <c r="B895" s="197" t="s">
        <v>126</v>
      </c>
      <c r="C895" s="198" t="s">
        <v>140</v>
      </c>
      <c r="D895" s="199" t="s">
        <v>7</v>
      </c>
      <c r="E895" s="67"/>
      <c r="G895" s="14" t="s">
        <v>126</v>
      </c>
      <c r="H895" s="14" t="s">
        <v>41</v>
      </c>
      <c r="I895" s="14" t="s">
        <v>39</v>
      </c>
      <c r="J895" s="12">
        <v>450</v>
      </c>
      <c r="K895" s="22" t="str">
        <f t="shared" si="18"/>
        <v>[{order:"450",result:"Benfica 3-0 Barcelona",playerday:"Darwin Núñez",year:"2021", category:"Champions",prow:["DL","am2024","Liverpool"], pcolumn: ["Benfica","Played WC 2022","URU"],ylink:"https://www.youtube.com/watch?v=oXLEgn8d3VU"}],</v>
      </c>
      <c r="L895" s="12" t="str">
        <f>""</f>
        <v/>
      </c>
      <c r="M895" s="40"/>
    </row>
    <row r="896" spans="1:23" x14ac:dyDescent="0.3">
      <c r="A896" s="200"/>
      <c r="B896" s="201" t="str">
        <f>_xlfn.CONCAT(B895," ",C895," ",D895)</f>
        <v>Benfica 3-0 Barcelona</v>
      </c>
      <c r="C896" s="202"/>
      <c r="D896" s="203"/>
      <c r="E896" s="67"/>
      <c r="F896" s="16" t="s">
        <v>47</v>
      </c>
      <c r="G896" s="195"/>
      <c r="H896" s="195"/>
      <c r="I896" s="195"/>
      <c r="K896" s="22" t="str">
        <f t="shared" si="18"/>
        <v/>
      </c>
      <c r="L896" s="12" t="str">
        <f>""</f>
        <v/>
      </c>
      <c r="M896" s="34"/>
    </row>
    <row r="897" spans="1:21" x14ac:dyDescent="0.3">
      <c r="A897" s="200"/>
      <c r="B897" s="201" t="s">
        <v>371</v>
      </c>
      <c r="C897" s="202"/>
      <c r="D897" s="203"/>
      <c r="E897" s="67"/>
      <c r="F897" s="16" t="s">
        <v>1487</v>
      </c>
      <c r="G897" s="195"/>
      <c r="H897" s="195"/>
      <c r="I897" s="195"/>
      <c r="K897" s="22" t="str">
        <f t="shared" si="18"/>
        <v/>
      </c>
      <c r="L897" s="12" t="str">
        <f>""</f>
        <v/>
      </c>
      <c r="M897" s="58"/>
    </row>
    <row r="898" spans="1:21" x14ac:dyDescent="0.3">
      <c r="A898" s="204"/>
      <c r="B898" s="205" t="s">
        <v>1183</v>
      </c>
      <c r="C898" s="206"/>
      <c r="D898" s="207"/>
      <c r="E898" s="67"/>
      <c r="F898" s="16" t="s">
        <v>9</v>
      </c>
      <c r="G898" s="195"/>
      <c r="H898" s="195"/>
      <c r="I898" s="195"/>
      <c r="K898" s="22" t="str">
        <f t="shared" si="18"/>
        <v/>
      </c>
      <c r="L898" s="12" t="str">
        <f>""</f>
        <v/>
      </c>
      <c r="M898" s="58"/>
    </row>
    <row r="899" spans="1:21" x14ac:dyDescent="0.3">
      <c r="E899" s="67"/>
      <c r="G899" s="67"/>
      <c r="H899" s="67"/>
      <c r="I899" s="67"/>
      <c r="K899" s="22" t="str">
        <f t="shared" si="18"/>
        <v/>
      </c>
      <c r="L899" s="12" t="str">
        <f>""</f>
        <v/>
      </c>
      <c r="M899" s="58"/>
    </row>
    <row r="900" spans="1:21" x14ac:dyDescent="0.3">
      <c r="E900" s="67"/>
      <c r="G900" s="67"/>
      <c r="H900" s="67"/>
      <c r="I900" s="67"/>
      <c r="K900" s="22" t="str">
        <f t="shared" si="18"/>
        <v/>
      </c>
      <c r="L900" s="12" t="str">
        <f>""</f>
        <v/>
      </c>
      <c r="M900" s="58"/>
    </row>
    <row r="901" spans="1:21" x14ac:dyDescent="0.3">
      <c r="E901" s="67"/>
      <c r="F901" s="22"/>
      <c r="G901" s="67"/>
      <c r="H901" s="67"/>
      <c r="I901" s="67"/>
      <c r="K901" s="22" t="str">
        <f t="shared" si="18"/>
        <v/>
      </c>
      <c r="M901" s="58"/>
    </row>
    <row r="902" spans="1:21" x14ac:dyDescent="0.3">
      <c r="E902" s="67"/>
      <c r="F902" s="22"/>
      <c r="G902" s="67"/>
      <c r="H902" s="67"/>
      <c r="I902" s="67"/>
      <c r="K902" s="22" t="str">
        <f t="shared" ref="K902:K975" si="19">IF(A902&gt;0,"[{"&amp;"order:"&amp;CHAR(34)&amp;J902&amp;CHAR(34)&amp;",result:"&amp;CHAR(34)&amp;B903&amp;CHAR(34)&amp;",playerday:"&amp;CHAR(34)&amp;B905&amp;CHAR(34)&amp;",year:"&amp;CHAR(34)&amp;A902&amp;CHAR(34)&amp;", category:" &amp; CHAR(34) &amp;$A$1&amp;CHAR(34)&amp;",prow:["&amp;CHAR(34)&amp;F903&amp;CHAR(34)&amp;","&amp;CHAR(34)&amp;F904&amp;CHAR(34)&amp;","&amp;CHAR(34)&amp;F905&amp;CHAR(34)&amp;"], pcolumn: ["&amp;CHAR(34)&amp;G902&amp;CHAR(34)&amp;","&amp;CHAR(34)&amp;H902&amp;CHAR(34)&amp;","&amp;CHAR(34)&amp;I902&amp;CHAR(34)&amp;"]"&amp;",ylink:"&amp;CHAR(34)&amp;B904&amp;CHAR(34)&amp;"}"&amp;"],","")</f>
        <v/>
      </c>
      <c r="M902" s="58"/>
    </row>
    <row r="903" spans="1:21" x14ac:dyDescent="0.3">
      <c r="E903" s="67"/>
      <c r="F903" s="22"/>
      <c r="G903" s="67"/>
      <c r="H903" s="67"/>
      <c r="I903" s="67"/>
      <c r="K903" s="22" t="str">
        <f t="shared" si="19"/>
        <v/>
      </c>
      <c r="M903" s="58"/>
    </row>
    <row r="904" spans="1:21" s="390" customFormat="1" x14ac:dyDescent="0.3">
      <c r="A904" s="387"/>
      <c r="B904" s="388"/>
      <c r="C904" s="389"/>
      <c r="D904" s="388"/>
      <c r="E904" s="67"/>
      <c r="F904" s="393"/>
      <c r="G904" s="387"/>
      <c r="H904" s="387"/>
      <c r="I904" s="387"/>
      <c r="J904" s="12"/>
      <c r="K904" s="22" t="str">
        <f t="shared" si="19"/>
        <v/>
      </c>
      <c r="M904" s="394"/>
      <c r="O904" s="392"/>
      <c r="R904" s="391"/>
      <c r="S904" s="391"/>
      <c r="T904" s="391"/>
      <c r="U904" s="391"/>
    </row>
    <row r="905" spans="1:21" x14ac:dyDescent="0.3">
      <c r="A905" s="364">
        <v>2022</v>
      </c>
      <c r="B905" s="365" t="s">
        <v>59</v>
      </c>
      <c r="C905" s="366" t="s">
        <v>118</v>
      </c>
      <c r="D905" s="367" t="s">
        <v>50</v>
      </c>
      <c r="E905" s="67"/>
      <c r="G905" s="14" t="s">
        <v>59</v>
      </c>
      <c r="H905" s="14" t="s">
        <v>50</v>
      </c>
      <c r="I905" s="31" t="s">
        <v>34</v>
      </c>
      <c r="J905" s="12">
        <v>122</v>
      </c>
      <c r="K905" s="22" t="str">
        <f t="shared" si="19"/>
        <v>[{order:"122",result:"Man City 2-1 Borussia",playerday:"Erling Haaland",year:"2022", category:"Champions",prow:["DL","DF","Played WC 2022"], pcolumn: ["Man City","Borussia","ChampionsWin"],ylink:"https://www.youtube.com/watch?v=8Jqu9GTriZQ"}],</v>
      </c>
      <c r="L905" s="12" t="str">
        <f>""</f>
        <v/>
      </c>
      <c r="M905" s="58"/>
    </row>
    <row r="906" spans="1:21" x14ac:dyDescent="0.3">
      <c r="A906" s="368"/>
      <c r="B906" s="369" t="str">
        <f>_xlfn.CONCAT(B905," ",C905," ",D905)</f>
        <v>Man City 2-1 Borussia</v>
      </c>
      <c r="C906" s="370"/>
      <c r="D906" s="371"/>
      <c r="E906" s="67"/>
      <c r="F906" s="16" t="s">
        <v>47</v>
      </c>
      <c r="G906" s="144"/>
      <c r="H906" s="144"/>
      <c r="I906" s="144"/>
      <c r="K906" s="22" t="str">
        <f t="shared" si="19"/>
        <v/>
      </c>
      <c r="L906" s="12" t="str">
        <f>""</f>
        <v/>
      </c>
      <c r="M906" s="58"/>
    </row>
    <row r="907" spans="1:21" x14ac:dyDescent="0.3">
      <c r="A907" s="368"/>
      <c r="B907" s="369" t="s">
        <v>365</v>
      </c>
      <c r="C907" s="370"/>
      <c r="D907" s="371"/>
      <c r="E907" s="67"/>
      <c r="F907" s="16" t="s">
        <v>52</v>
      </c>
      <c r="G907" s="144"/>
      <c r="H907" s="144"/>
      <c r="I907" s="144"/>
      <c r="K907" s="22" t="str">
        <f t="shared" si="19"/>
        <v/>
      </c>
      <c r="L907" s="12" t="str">
        <f>""</f>
        <v/>
      </c>
      <c r="M907" s="58"/>
    </row>
    <row r="908" spans="1:21" x14ac:dyDescent="0.3">
      <c r="A908" s="372"/>
      <c r="B908" s="373" t="s">
        <v>1065</v>
      </c>
      <c r="C908" s="374"/>
      <c r="D908" s="375"/>
      <c r="E908" s="67"/>
      <c r="F908" s="16" t="s">
        <v>41</v>
      </c>
      <c r="G908" s="144"/>
      <c r="H908" s="144"/>
      <c r="I908" s="144"/>
      <c r="K908" s="22" t="str">
        <f>IF(A908&gt;0,"[{"&amp;"order:"&amp;CHAR(34)&amp;J908&amp;CHAR(34)&amp;",result:"&amp;CHAR(34)&amp;B909&amp;CHAR(34)&amp;",playerday:"&amp;CHAR(34)&amp;B911&amp;CHAR(34)&amp;",year:"&amp;CHAR(34)&amp;A908&amp;CHAR(34)&amp;", category:" &amp; CHAR(34) &amp;$A$1&amp;CHAR(34)&amp;",prow:["&amp;CHAR(34)&amp;F909&amp;CHAR(34)&amp;","&amp;CHAR(34)&amp;F910&amp;CHAR(34)&amp;","&amp;CHAR(34)&amp;F911&amp;CHAR(34)&amp;"], pcolumn: ["&amp;CHAR(34)&amp;G908&amp;CHAR(34)&amp;","&amp;CHAR(34)&amp;H908&amp;CHAR(34)&amp;","&amp;CHAR(34)&amp;I908&amp;CHAR(34)&amp;"]"&amp;",ylink:"&amp;CHAR(34)&amp;B910&amp;CHAR(34)&amp;"}"&amp;"],","")</f>
        <v/>
      </c>
      <c r="L908" s="12" t="str">
        <f>""</f>
        <v/>
      </c>
      <c r="M908" s="58"/>
    </row>
    <row r="909" spans="1:21" x14ac:dyDescent="0.3">
      <c r="E909" s="67"/>
      <c r="F909" s="22"/>
      <c r="G909" s="98"/>
      <c r="H909" s="98"/>
      <c r="I909" s="98"/>
      <c r="K909" s="22" t="str">
        <f>IF(A909&gt;0,"[{"&amp;"order:"&amp;CHAR(34)&amp;J909&amp;CHAR(34)&amp;",result:"&amp;CHAR(34)&amp;B910&amp;CHAR(34)&amp;",playerday:"&amp;CHAR(34)&amp;B912&amp;CHAR(34)&amp;",year:"&amp;CHAR(34)&amp;A909&amp;CHAR(34)&amp;", category:" &amp; CHAR(34) &amp;$A$1&amp;CHAR(34)&amp;",prow:["&amp;CHAR(34)&amp;F910&amp;CHAR(34)&amp;","&amp;CHAR(34)&amp;F911&amp;CHAR(34)&amp;","&amp;CHAR(34)&amp;F912&amp;CHAR(34)&amp;"], pcolumn: ["&amp;CHAR(34)&amp;G909&amp;CHAR(34)&amp;","&amp;CHAR(34)&amp;H909&amp;CHAR(34)&amp;","&amp;CHAR(34)&amp;I909&amp;CHAR(34)&amp;"]"&amp;",ylink:"&amp;CHAR(34)&amp;B911&amp;CHAR(34)&amp;"}"&amp;"],","")</f>
        <v/>
      </c>
      <c r="L909" s="12" t="str">
        <f>""</f>
        <v/>
      </c>
      <c r="M909" s="58" t="str">
        <f>""</f>
        <v/>
      </c>
    </row>
    <row r="910" spans="1:21" x14ac:dyDescent="0.3">
      <c r="E910" s="67"/>
      <c r="F910" s="22"/>
      <c r="G910" s="98"/>
      <c r="H910" s="98"/>
      <c r="I910" s="98"/>
      <c r="K910" s="22" t="str">
        <f>IF(A910&gt;0,"[{"&amp;"order:"&amp;CHAR(34)&amp;J910&amp;CHAR(34)&amp;",result:"&amp;CHAR(34)&amp;B911&amp;CHAR(34)&amp;",playerday:"&amp;CHAR(34)&amp;B913&amp;CHAR(34)&amp;",year:"&amp;CHAR(34)&amp;A910&amp;CHAR(34)&amp;", category:" &amp; CHAR(34) &amp;$A$1&amp;CHAR(34)&amp;",prow:["&amp;CHAR(34)&amp;F911&amp;CHAR(34)&amp;","&amp;CHAR(34)&amp;F912&amp;CHAR(34)&amp;","&amp;CHAR(34)&amp;F913&amp;CHAR(34)&amp;"], pcolumn: ["&amp;CHAR(34)&amp;G910&amp;CHAR(34)&amp;","&amp;CHAR(34)&amp;H910&amp;CHAR(34)&amp;","&amp;CHAR(34)&amp;I910&amp;CHAR(34)&amp;"]"&amp;",ylink:"&amp;CHAR(34)&amp;B912&amp;CHAR(34)&amp;"}"&amp;"],","")</f>
        <v/>
      </c>
      <c r="M910" s="58"/>
    </row>
    <row r="911" spans="1:21" x14ac:dyDescent="0.3">
      <c r="A911" s="364">
        <v>2022</v>
      </c>
      <c r="B911" s="365" t="s">
        <v>150</v>
      </c>
      <c r="C911" s="366" t="s">
        <v>83</v>
      </c>
      <c r="D911" s="367" t="s">
        <v>9</v>
      </c>
      <c r="E911" s="67"/>
      <c r="G911" s="14" t="s">
        <v>3</v>
      </c>
      <c r="H911" s="14" t="s">
        <v>9</v>
      </c>
      <c r="I911" s="31" t="s">
        <v>34</v>
      </c>
      <c r="J911" s="12">
        <v>17</v>
      </c>
      <c r="K911" s="22" t="str">
        <f>IF(A911&gt;0,"[{"&amp;"order:"&amp;CHAR(34)&amp;J911&amp;CHAR(34)&amp;",result:"&amp;CHAR(34)&amp;B912&amp;CHAR(34)&amp;",playerday:"&amp;CHAR(34)&amp;B914&amp;CHAR(34)&amp;",year:"&amp;CHAR(34)&amp;A911&amp;CHAR(34)&amp;", category:" &amp; CHAR(34) &amp;$A$1&amp;CHAR(34)&amp;",prow:["&amp;CHAR(34)&amp;F912&amp;CHAR(34)&amp;","&amp;CHAR(34)&amp;F913&amp;CHAR(34)&amp;","&amp;CHAR(34)&amp;F914&amp;CHAR(34)&amp;"], pcolumn: ["&amp;CHAR(34)&amp;G911&amp;CHAR(34)&amp;","&amp;CHAR(34)&amp;H911&amp;CHAR(34)&amp;","&amp;CHAR(34)&amp;I911&amp;CHAR(34)&amp;"]"&amp;",ylink:"&amp;CHAR(34)&amp;B913&amp;CHAR(34)&amp;"}"&amp;"],","")</f>
        <v>[{order:"17",result:"R. Madrid 1-0 Liverpool",playerday:"Thibaut Courtois",year:"2022", category:"Champions",prow:["PO","BRA","Played WC 2022"], pcolumn: ["Real Madrid","Liverpool","ChampionsWin"],ylink:"https://www.youtube.com/watch?v=Q-s0OqlZnMY"}],</v>
      </c>
      <c r="L911" s="12" t="str">
        <f>""</f>
        <v/>
      </c>
      <c r="M911" s="58" t="str">
        <f>""</f>
        <v/>
      </c>
    </row>
    <row r="912" spans="1:21" x14ac:dyDescent="0.3">
      <c r="A912" s="368"/>
      <c r="B912" s="369" t="str">
        <f>_xlfn.CONCAT(B911," ",C911," ",D911)</f>
        <v>R. Madrid 1-0 Liverpool</v>
      </c>
      <c r="C912" s="370"/>
      <c r="D912" s="371"/>
      <c r="E912" s="67"/>
      <c r="F912" s="16" t="s">
        <v>38</v>
      </c>
      <c r="G912" s="144"/>
      <c r="H912" s="144"/>
      <c r="I912" s="144"/>
      <c r="K912" s="22" t="str">
        <f>IF(A912&gt;0,"[{"&amp;"order:"&amp;CHAR(34)&amp;J912&amp;CHAR(34)&amp;",result:"&amp;CHAR(34)&amp;B913&amp;CHAR(34)&amp;",playerday:"&amp;CHAR(34)&amp;B915&amp;CHAR(34)&amp;",year:"&amp;CHAR(34)&amp;A912&amp;CHAR(34)&amp;", category:" &amp; CHAR(34) &amp;$A$1&amp;CHAR(34)&amp;",prow:["&amp;CHAR(34)&amp;F913&amp;CHAR(34)&amp;","&amp;CHAR(34)&amp;F914&amp;CHAR(34)&amp;","&amp;CHAR(34)&amp;F915&amp;CHAR(34)&amp;"], pcolumn: ["&amp;CHAR(34)&amp;G912&amp;CHAR(34)&amp;","&amp;CHAR(34)&amp;H912&amp;CHAR(34)&amp;","&amp;CHAR(34)&amp;I912&amp;CHAR(34)&amp;"]"&amp;",ylink:"&amp;CHAR(34)&amp;B914&amp;CHAR(34)&amp;"}"&amp;"],","")</f>
        <v/>
      </c>
      <c r="L912" s="12" t="str">
        <f>""</f>
        <v/>
      </c>
      <c r="M912" s="58" t="str">
        <f>""</f>
        <v/>
      </c>
    </row>
    <row r="913" spans="1:13" x14ac:dyDescent="0.3">
      <c r="A913" s="368"/>
      <c r="B913" s="369" t="s">
        <v>357</v>
      </c>
      <c r="C913" s="370"/>
      <c r="D913" s="371"/>
      <c r="E913" s="67"/>
      <c r="F913" s="16" t="s">
        <v>35</v>
      </c>
      <c r="G913" s="144"/>
      <c r="H913" s="144"/>
      <c r="I913" s="144"/>
      <c r="K913" s="22" t="str">
        <f>IF(A913&gt;0,"[{"&amp;"order:"&amp;CHAR(34)&amp;J913&amp;CHAR(34)&amp;",result:"&amp;CHAR(34)&amp;B914&amp;CHAR(34)&amp;",playerday:"&amp;CHAR(34)&amp;#REF!&amp;CHAR(34)&amp;",year:"&amp;CHAR(34)&amp;A913&amp;CHAR(34)&amp;", category:" &amp; CHAR(34) &amp;$A$1&amp;CHAR(34)&amp;",prow:["&amp;CHAR(34)&amp;F914&amp;CHAR(34)&amp;","&amp;CHAR(34)&amp;F915&amp;CHAR(34)&amp;","&amp;CHAR(34)&amp;#REF!&amp;CHAR(34)&amp;"], pcolumn: ["&amp;CHAR(34)&amp;G913&amp;CHAR(34)&amp;","&amp;CHAR(34)&amp;H913&amp;CHAR(34)&amp;","&amp;CHAR(34)&amp;I913&amp;CHAR(34)&amp;"]"&amp;",ylink:"&amp;CHAR(34)&amp;B915&amp;CHAR(34)&amp;"}"&amp;"],","")</f>
        <v/>
      </c>
      <c r="L913" s="12" t="str">
        <f>""</f>
        <v/>
      </c>
      <c r="M913" s="58" t="str">
        <f>""</f>
        <v/>
      </c>
    </row>
    <row r="914" spans="1:13" x14ac:dyDescent="0.3">
      <c r="A914" s="372"/>
      <c r="B914" s="373" t="s">
        <v>948</v>
      </c>
      <c r="C914" s="374"/>
      <c r="D914" s="375"/>
      <c r="E914" s="67"/>
      <c r="F914" s="16" t="s">
        <v>41</v>
      </c>
      <c r="G914" s="144"/>
      <c r="H914" s="144"/>
      <c r="I914" s="144"/>
      <c r="K914" s="22" t="str">
        <f>IF(A914&gt;0,"[{"&amp;"order:"&amp;CHAR(34)&amp;J914&amp;CHAR(34)&amp;",result:"&amp;CHAR(34)&amp;B915&amp;CHAR(34)&amp;",playerday:"&amp;CHAR(34)&amp;B916&amp;CHAR(34)&amp;",year:"&amp;CHAR(34)&amp;A914&amp;CHAR(34)&amp;", category:" &amp; CHAR(34) &amp;$A$1&amp;CHAR(34)&amp;",prow:["&amp;CHAR(34)&amp;F915&amp;CHAR(34)&amp;","&amp;CHAR(34)&amp;#REF!&amp;CHAR(34)&amp;","&amp;CHAR(34)&amp;F916&amp;CHAR(34)&amp;"], pcolumn: ["&amp;CHAR(34)&amp;G914&amp;CHAR(34)&amp;","&amp;CHAR(34)&amp;H914&amp;CHAR(34)&amp;","&amp;CHAR(34)&amp;I914&amp;CHAR(34)&amp;"]"&amp;",ylink:"&amp;CHAR(34)&amp;#REF!&amp;CHAR(34)&amp;"}"&amp;"],","")</f>
        <v/>
      </c>
      <c r="L914" s="12" t="str">
        <f>""</f>
        <v/>
      </c>
      <c r="M914" s="58" t="str">
        <f>""</f>
        <v/>
      </c>
    </row>
    <row r="915" spans="1:13" x14ac:dyDescent="0.3">
      <c r="E915" s="67"/>
      <c r="F915" s="22"/>
      <c r="G915" s="98"/>
      <c r="H915" s="98"/>
      <c r="I915" s="98"/>
      <c r="K915" s="22" t="str">
        <f>IF(A915&gt;0,"[{"&amp;"order:"&amp;CHAR(34)&amp;J915&amp;CHAR(34)&amp;",result:"&amp;CHAR(34)&amp;#REF!&amp;CHAR(34)&amp;",playerday:"&amp;CHAR(34)&amp;B917&amp;CHAR(34)&amp;",year:"&amp;CHAR(34)&amp;A915&amp;CHAR(34)&amp;", category:" &amp; CHAR(34) &amp;$A$1&amp;CHAR(34)&amp;",prow:["&amp;CHAR(34)&amp;#REF!&amp;CHAR(34)&amp;","&amp;CHAR(34)&amp;F916&amp;CHAR(34)&amp;","&amp;CHAR(34)&amp;F917&amp;CHAR(34)&amp;"], pcolumn: ["&amp;CHAR(34)&amp;G915&amp;CHAR(34)&amp;","&amp;CHAR(34)&amp;H915&amp;CHAR(34)&amp;","&amp;CHAR(34)&amp;I915&amp;CHAR(34)&amp;"]"&amp;",ylink:"&amp;CHAR(34)&amp;B916&amp;CHAR(34)&amp;"}"&amp;"],","")</f>
        <v/>
      </c>
      <c r="L915" s="12" t="str">
        <f>""</f>
        <v/>
      </c>
      <c r="M915" s="58"/>
    </row>
    <row r="916" spans="1:13" x14ac:dyDescent="0.3">
      <c r="E916" s="67"/>
      <c r="F916" s="22"/>
      <c r="G916" s="98"/>
      <c r="H916" s="98"/>
      <c r="I916" s="98"/>
      <c r="K916" s="22" t="str">
        <f t="shared" si="19"/>
        <v/>
      </c>
      <c r="M916" s="58"/>
    </row>
    <row r="917" spans="1:13" x14ac:dyDescent="0.3">
      <c r="A917" s="364">
        <v>2022</v>
      </c>
      <c r="B917" s="365" t="s">
        <v>150</v>
      </c>
      <c r="C917" s="366" t="s">
        <v>122</v>
      </c>
      <c r="D917" s="367" t="s">
        <v>26</v>
      </c>
      <c r="E917" s="67"/>
      <c r="G917" s="14" t="s">
        <v>77</v>
      </c>
      <c r="H917" s="14" t="s">
        <v>36</v>
      </c>
      <c r="I917" s="31" t="s">
        <v>11</v>
      </c>
      <c r="J917" s="12">
        <v>268</v>
      </c>
      <c r="K917" s="22" t="str">
        <f t="shared" si="19"/>
        <v>[{order:"268",result:"R. Madrid 3-1 PSG",playerday:"Gianluigi Donnarumma",year:"2022", category:"Champions",prow:["PO","DL","ParisSG"], pcolumn: ["ITA","FRA","Milan"],ylink:"https://www.youtube.com/watch?v=ZTREhS_cEf8"}],</v>
      </c>
      <c r="L917" s="12" t="str">
        <f>""</f>
        <v/>
      </c>
      <c r="M917" s="58"/>
    </row>
    <row r="918" spans="1:13" x14ac:dyDescent="0.3">
      <c r="A918" s="368"/>
      <c r="B918" s="369" t="str">
        <f>_xlfn.CONCAT(B917," ",C917," ",D917)</f>
        <v>R. Madrid 3-1 PSG</v>
      </c>
      <c r="C918" s="370"/>
      <c r="D918" s="371"/>
      <c r="E918" s="67"/>
      <c r="F918" s="16" t="s">
        <v>38</v>
      </c>
      <c r="G918" s="144"/>
      <c r="H918" s="144"/>
      <c r="I918" s="144"/>
      <c r="K918" s="22" t="str">
        <f t="shared" si="19"/>
        <v/>
      </c>
      <c r="L918" s="12" t="str">
        <f>""</f>
        <v/>
      </c>
      <c r="M918" s="58"/>
    </row>
    <row r="919" spans="1:13" x14ac:dyDescent="0.3">
      <c r="A919" s="368"/>
      <c r="B919" s="369" t="s">
        <v>429</v>
      </c>
      <c r="C919" s="370"/>
      <c r="D919" s="371"/>
      <c r="E919" s="67"/>
      <c r="F919" s="16" t="s">
        <v>47</v>
      </c>
      <c r="G919" s="144"/>
      <c r="H919" s="144"/>
      <c r="I919" s="144"/>
      <c r="K919" s="22" t="str">
        <f t="shared" si="19"/>
        <v/>
      </c>
      <c r="L919" s="12" t="str">
        <f>""</f>
        <v/>
      </c>
      <c r="M919" s="58"/>
    </row>
    <row r="920" spans="1:13" x14ac:dyDescent="0.3">
      <c r="A920" s="372"/>
      <c r="B920" s="373" t="s">
        <v>952</v>
      </c>
      <c r="C920" s="374"/>
      <c r="D920" s="375"/>
      <c r="E920" s="67"/>
      <c r="F920" s="16" t="s">
        <v>112</v>
      </c>
      <c r="G920" s="144"/>
      <c r="H920" s="144"/>
      <c r="I920" s="144"/>
      <c r="K920" s="22" t="str">
        <f t="shared" si="19"/>
        <v/>
      </c>
      <c r="L920" s="12" t="str">
        <f>""</f>
        <v/>
      </c>
      <c r="M920" s="58"/>
    </row>
    <row r="921" spans="1:13" x14ac:dyDescent="0.3">
      <c r="E921" s="67"/>
      <c r="F921" s="22"/>
      <c r="G921" s="98"/>
      <c r="H921" s="98"/>
      <c r="I921" s="98"/>
      <c r="K921" s="22" t="str">
        <f t="shared" si="19"/>
        <v/>
      </c>
      <c r="L921" s="12" t="str">
        <f>""</f>
        <v/>
      </c>
      <c r="M921" s="58"/>
    </row>
    <row r="922" spans="1:13" x14ac:dyDescent="0.3">
      <c r="E922" s="67"/>
      <c r="F922" s="22"/>
      <c r="G922" s="98"/>
      <c r="H922" s="98"/>
      <c r="I922" s="98"/>
      <c r="K922" s="22" t="str">
        <f t="shared" si="19"/>
        <v/>
      </c>
      <c r="M922" s="58"/>
    </row>
    <row r="923" spans="1:13" x14ac:dyDescent="0.3">
      <c r="A923" s="364">
        <v>2022</v>
      </c>
      <c r="B923" s="365" t="s">
        <v>68</v>
      </c>
      <c r="C923" s="366" t="s">
        <v>120</v>
      </c>
      <c r="D923" s="367" t="s">
        <v>109</v>
      </c>
      <c r="E923" s="67"/>
      <c r="G923" s="14" t="s">
        <v>68</v>
      </c>
      <c r="H923" s="14" t="s">
        <v>109</v>
      </c>
      <c r="I923" s="31" t="s">
        <v>55</v>
      </c>
      <c r="J923" s="12">
        <v>300</v>
      </c>
      <c r="K923" s="22" t="str">
        <f t="shared" si="19"/>
        <v>[{order:"300",result:"Atletico 2-2 Leverkusen",playerday:"Yannick Carrasco",year:"2022", category:"Champions",prow:["PO","CC","Played WC 2022"], pcolumn: ["Atletico","Leverkusen","Monaco"],ylink:"https://www.youtube.com/watch?v=isFzpSvcAbs"}],</v>
      </c>
      <c r="L923" s="12" t="str">
        <f>""</f>
        <v/>
      </c>
      <c r="M923" s="40" t="s">
        <v>910</v>
      </c>
    </row>
    <row r="924" spans="1:13" x14ac:dyDescent="0.3">
      <c r="A924" s="368"/>
      <c r="B924" s="369" t="str">
        <f>_xlfn.CONCAT(B923," ",C923," ",D923)</f>
        <v>Atletico 2-2 Leverkusen</v>
      </c>
      <c r="C924" s="370"/>
      <c r="D924" s="371"/>
      <c r="E924" s="67"/>
      <c r="F924" s="16" t="s">
        <v>38</v>
      </c>
      <c r="G924" s="144"/>
      <c r="H924" s="144"/>
      <c r="I924" s="144"/>
      <c r="K924" s="22" t="str">
        <f t="shared" si="19"/>
        <v/>
      </c>
      <c r="L924" s="12" t="str">
        <f>""</f>
        <v/>
      </c>
      <c r="M924" s="34" t="s">
        <v>912</v>
      </c>
    </row>
    <row r="925" spans="1:13" x14ac:dyDescent="0.3">
      <c r="A925" s="368"/>
      <c r="B925" s="369" t="s">
        <v>501</v>
      </c>
      <c r="C925" s="370"/>
      <c r="D925" s="371"/>
      <c r="E925" s="67"/>
      <c r="F925" s="16" t="s">
        <v>33</v>
      </c>
      <c r="G925" s="144"/>
      <c r="H925" s="144"/>
      <c r="I925" s="144"/>
      <c r="K925" s="22" t="str">
        <f t="shared" si="19"/>
        <v/>
      </c>
      <c r="L925" s="12" t="str">
        <f>""</f>
        <v/>
      </c>
      <c r="M925" s="58"/>
    </row>
    <row r="926" spans="1:13" x14ac:dyDescent="0.3">
      <c r="A926" s="372"/>
      <c r="B926" s="373" t="s">
        <v>911</v>
      </c>
      <c r="C926" s="374"/>
      <c r="D926" s="375"/>
      <c r="E926" s="67"/>
      <c r="F926" s="16" t="s">
        <v>41</v>
      </c>
      <c r="G926" s="144"/>
      <c r="H926" s="144"/>
      <c r="I926" s="144"/>
      <c r="K926" s="22" t="str">
        <f t="shared" si="19"/>
        <v/>
      </c>
      <c r="L926" s="12" t="str">
        <f>""</f>
        <v/>
      </c>
      <c r="M926" s="58"/>
    </row>
    <row r="927" spans="1:13" x14ac:dyDescent="0.3">
      <c r="E927" s="67"/>
      <c r="F927" s="22"/>
      <c r="G927" s="98"/>
      <c r="H927" s="98"/>
      <c r="I927" s="98"/>
      <c r="K927" s="22" t="str">
        <f t="shared" si="19"/>
        <v/>
      </c>
      <c r="L927" s="12" t="str">
        <f>""</f>
        <v/>
      </c>
      <c r="M927" s="58"/>
    </row>
    <row r="928" spans="1:13" x14ac:dyDescent="0.3">
      <c r="E928" s="67"/>
      <c r="F928" s="22"/>
      <c r="G928" s="98"/>
      <c r="H928" s="98"/>
      <c r="I928" s="98"/>
      <c r="K928" s="22" t="str">
        <f t="shared" si="19"/>
        <v/>
      </c>
      <c r="M928" s="58"/>
    </row>
    <row r="929" spans="1:13" x14ac:dyDescent="0.3">
      <c r="A929" s="364">
        <v>2022</v>
      </c>
      <c r="B929" s="365" t="s">
        <v>26</v>
      </c>
      <c r="C929" s="366" t="s">
        <v>83</v>
      </c>
      <c r="D929" s="367" t="s">
        <v>150</v>
      </c>
      <c r="E929" s="67"/>
      <c r="G929" s="14" t="s">
        <v>36</v>
      </c>
      <c r="H929" s="14" t="s">
        <v>36</v>
      </c>
      <c r="I929" s="31" t="s">
        <v>36</v>
      </c>
      <c r="J929" s="12">
        <v>451</v>
      </c>
      <c r="K929" s="22" t="str">
        <f t="shared" si="19"/>
        <v>[{order:"451",result:"PSG 1-0 R. Madrid",playerday:"Kylian Mbappé",year:"2022", category:"Champions",prow:["ParisSG","Monaco","Real Madrid"], pcolumn: ["FRA","FRA","FRA"],ylink:"https://www.youtube.com/watch?v=Pol8VaL43go"}],</v>
      </c>
      <c r="L929" s="12" t="str">
        <f>""</f>
        <v/>
      </c>
      <c r="M929" s="58"/>
    </row>
    <row r="930" spans="1:13" x14ac:dyDescent="0.3">
      <c r="A930" s="368"/>
      <c r="B930" s="369" t="str">
        <f>_xlfn.CONCAT(B929," ",C929," ",D929)</f>
        <v>PSG 1-0 R. Madrid</v>
      </c>
      <c r="C930" s="370"/>
      <c r="D930" s="371"/>
      <c r="E930" s="67"/>
      <c r="F930" s="16" t="s">
        <v>112</v>
      </c>
      <c r="G930" s="144"/>
      <c r="H930" s="144"/>
      <c r="I930" s="144"/>
      <c r="K930" s="22" t="str">
        <f t="shared" si="19"/>
        <v/>
      </c>
      <c r="L930" s="12" t="str">
        <f>""</f>
        <v/>
      </c>
      <c r="M930" s="58"/>
    </row>
    <row r="931" spans="1:13" x14ac:dyDescent="0.3">
      <c r="A931" s="368"/>
      <c r="B931" s="369" t="s">
        <v>624</v>
      </c>
      <c r="C931" s="370"/>
      <c r="D931" s="371"/>
      <c r="E931" s="67"/>
      <c r="F931" s="16" t="s">
        <v>55</v>
      </c>
      <c r="G931" s="144"/>
      <c r="H931" s="144"/>
      <c r="I931" s="144"/>
      <c r="K931" s="22" t="str">
        <f t="shared" si="19"/>
        <v/>
      </c>
      <c r="L931" s="12" t="str">
        <f>""</f>
        <v/>
      </c>
      <c r="M931" s="58"/>
    </row>
    <row r="932" spans="1:13" x14ac:dyDescent="0.3">
      <c r="A932" s="372"/>
      <c r="B932" s="373" t="s">
        <v>949</v>
      </c>
      <c r="C932" s="374"/>
      <c r="D932" s="375"/>
      <c r="E932" s="67"/>
      <c r="F932" s="16" t="s">
        <v>3</v>
      </c>
      <c r="G932" s="144"/>
      <c r="H932" s="144"/>
      <c r="I932" s="144"/>
      <c r="K932" s="22" t="str">
        <f t="shared" si="19"/>
        <v/>
      </c>
      <c r="L932" s="12" t="str">
        <f>""</f>
        <v/>
      </c>
      <c r="M932" s="58"/>
    </row>
    <row r="933" spans="1:13" x14ac:dyDescent="0.3">
      <c r="E933" s="67"/>
      <c r="F933" s="22"/>
      <c r="G933" s="98"/>
      <c r="H933" s="98"/>
      <c r="I933" s="98"/>
      <c r="K933" s="22" t="str">
        <f t="shared" si="19"/>
        <v/>
      </c>
      <c r="L933" s="12" t="str">
        <f>""</f>
        <v/>
      </c>
      <c r="M933" s="58"/>
    </row>
    <row r="934" spans="1:13" x14ac:dyDescent="0.3">
      <c r="E934" s="67"/>
      <c r="F934" s="22"/>
      <c r="G934" s="98"/>
      <c r="H934" s="98"/>
      <c r="I934" s="98"/>
      <c r="K934" s="22" t="str">
        <f t="shared" si="19"/>
        <v/>
      </c>
      <c r="M934" s="58"/>
    </row>
    <row r="935" spans="1:13" x14ac:dyDescent="0.3">
      <c r="A935" s="364">
        <v>2022</v>
      </c>
      <c r="B935" s="365" t="s">
        <v>150</v>
      </c>
      <c r="C935" s="366" t="s">
        <v>139</v>
      </c>
      <c r="D935" s="367" t="s">
        <v>5</v>
      </c>
      <c r="E935" s="67"/>
      <c r="G935" s="14" t="s">
        <v>5</v>
      </c>
      <c r="H935" s="14" t="s">
        <v>35</v>
      </c>
      <c r="I935" s="31" t="s">
        <v>41</v>
      </c>
      <c r="J935" s="12">
        <v>343</v>
      </c>
      <c r="K935" s="22" t="str">
        <f t="shared" si="19"/>
        <v>[{order:"343",result:"R. Madrid 2-3 Chelsea",playerday:"Rodrygo",year:"2022", category:"Champions",prow:["Real Madrid","DL","ChampionsWin"], pcolumn: ["Chelsea","BRA","Played WC 2022"],ylink:"https://www.youtube.com/watch?v=ZTREhS_cEf8"}],</v>
      </c>
      <c r="L935" s="12" t="str">
        <f>""</f>
        <v/>
      </c>
      <c r="M935" s="58"/>
    </row>
    <row r="936" spans="1:13" x14ac:dyDescent="0.3">
      <c r="A936" s="368"/>
      <c r="B936" s="369" t="str">
        <f>_xlfn.CONCAT(B935," ",C935," ",D935)</f>
        <v>R. Madrid 2-3 Chelsea</v>
      </c>
      <c r="C936" s="370"/>
      <c r="D936" s="371"/>
      <c r="E936" s="67"/>
      <c r="F936" s="16" t="s">
        <v>3</v>
      </c>
      <c r="G936" s="144"/>
      <c r="H936" s="144"/>
      <c r="I936" s="144"/>
      <c r="K936" s="22" t="str">
        <f t="shared" si="19"/>
        <v/>
      </c>
      <c r="L936" s="12" t="str">
        <f>""</f>
        <v/>
      </c>
      <c r="M936" s="58"/>
    </row>
    <row r="937" spans="1:13" x14ac:dyDescent="0.3">
      <c r="A937" s="368"/>
      <c r="B937" s="369" t="s">
        <v>429</v>
      </c>
      <c r="C937" s="370"/>
      <c r="D937" s="371"/>
      <c r="E937" s="67"/>
      <c r="F937" s="16" t="s">
        <v>47</v>
      </c>
      <c r="G937" s="144"/>
      <c r="H937" s="144"/>
      <c r="I937" s="144"/>
      <c r="K937" s="22" t="str">
        <f t="shared" si="19"/>
        <v/>
      </c>
      <c r="L937" s="12" t="str">
        <f>""</f>
        <v/>
      </c>
      <c r="M937" s="58"/>
    </row>
    <row r="938" spans="1:13" x14ac:dyDescent="0.3">
      <c r="A938" s="372"/>
      <c r="B938" s="373" t="s">
        <v>978</v>
      </c>
      <c r="C938" s="374"/>
      <c r="D938" s="375"/>
      <c r="E938" s="67"/>
      <c r="F938" s="16" t="s">
        <v>34</v>
      </c>
      <c r="G938" s="144"/>
      <c r="H938" s="144"/>
      <c r="I938" s="144"/>
      <c r="K938" s="22" t="str">
        <f t="shared" si="19"/>
        <v/>
      </c>
      <c r="L938" s="12" t="str">
        <f>""</f>
        <v/>
      </c>
      <c r="M938" s="58"/>
    </row>
    <row r="939" spans="1:13" x14ac:dyDescent="0.3">
      <c r="E939" s="67"/>
      <c r="F939" s="22"/>
      <c r="G939" s="98"/>
      <c r="H939" s="98"/>
      <c r="I939" s="98"/>
      <c r="K939" s="22" t="str">
        <f t="shared" si="19"/>
        <v/>
      </c>
      <c r="L939" s="12" t="str">
        <f>""</f>
        <v/>
      </c>
      <c r="M939" s="58"/>
    </row>
    <row r="940" spans="1:13" x14ac:dyDescent="0.3">
      <c r="E940" s="67"/>
      <c r="F940" s="22"/>
      <c r="G940" s="98"/>
      <c r="H940" s="98"/>
      <c r="I940" s="98"/>
      <c r="K940" s="22" t="str">
        <f t="shared" si="19"/>
        <v/>
      </c>
      <c r="M940" s="58"/>
    </row>
    <row r="941" spans="1:13" x14ac:dyDescent="0.3">
      <c r="A941" s="364">
        <v>2022</v>
      </c>
      <c r="B941" s="365" t="s">
        <v>150</v>
      </c>
      <c r="C941" s="366" t="s">
        <v>122</v>
      </c>
      <c r="D941" s="367" t="s">
        <v>59</v>
      </c>
      <c r="E941" s="67"/>
      <c r="G941" s="14" t="s">
        <v>59</v>
      </c>
      <c r="H941" s="14" t="s">
        <v>35</v>
      </c>
      <c r="I941" s="31" t="s">
        <v>34</v>
      </c>
      <c r="J941" s="12">
        <v>2</v>
      </c>
      <c r="K941" s="22" t="str">
        <f t="shared" si="19"/>
        <v>[{order:"2",result:"R. Madrid 3-1 Man City",playerday:"Rodrygo",year:"2022", category:"Champions",prow:["Real Madrid","Premier","Played WC 2022"], pcolumn: ["Man City","BRA","ChampionsWin"],ylink:"https://www.youtube.com/watch?v=8MC1kRv2WCc"}],</v>
      </c>
      <c r="L941" s="12" t="str">
        <f>""</f>
        <v/>
      </c>
      <c r="M941" s="58"/>
    </row>
    <row r="942" spans="1:13" x14ac:dyDescent="0.3">
      <c r="A942" s="368"/>
      <c r="B942" s="369" t="str">
        <f>_xlfn.CONCAT(B941," ",C941," ",D941)</f>
        <v>R. Madrid 3-1 Man City</v>
      </c>
      <c r="C942" s="370"/>
      <c r="D942" s="371"/>
      <c r="E942" s="67"/>
      <c r="F942" s="16" t="s">
        <v>3</v>
      </c>
      <c r="G942" s="144"/>
      <c r="H942" s="144"/>
      <c r="I942" s="144"/>
      <c r="K942" s="22" t="str">
        <f t="shared" si="19"/>
        <v/>
      </c>
      <c r="L942" s="12" t="str">
        <f>""</f>
        <v/>
      </c>
      <c r="M942" s="58"/>
    </row>
    <row r="943" spans="1:13" x14ac:dyDescent="0.3">
      <c r="A943" s="368"/>
      <c r="B943" s="369" t="s">
        <v>187</v>
      </c>
      <c r="C943" s="370"/>
      <c r="D943" s="371"/>
      <c r="E943" s="67"/>
      <c r="F943" s="16" t="s">
        <v>32</v>
      </c>
      <c r="G943" s="144"/>
      <c r="H943" s="144"/>
      <c r="I943" s="144"/>
      <c r="K943" s="22" t="str">
        <f t="shared" si="19"/>
        <v/>
      </c>
      <c r="L943" s="12" t="str">
        <f>""</f>
        <v/>
      </c>
      <c r="M943" s="58"/>
    </row>
    <row r="944" spans="1:13" x14ac:dyDescent="0.3">
      <c r="A944" s="372"/>
      <c r="B944" s="373" t="s">
        <v>978</v>
      </c>
      <c r="C944" s="374"/>
      <c r="D944" s="375"/>
      <c r="E944" s="67"/>
      <c r="F944" s="16" t="s">
        <v>41</v>
      </c>
      <c r="G944" s="144"/>
      <c r="H944" s="144"/>
      <c r="I944" s="144"/>
      <c r="K944" s="22" t="str">
        <f t="shared" si="19"/>
        <v/>
      </c>
      <c r="L944" s="12" t="str">
        <f>""</f>
        <v/>
      </c>
      <c r="M944" s="58"/>
    </row>
    <row r="945" spans="1:13" x14ac:dyDescent="0.3">
      <c r="E945" s="67"/>
      <c r="F945" s="22"/>
      <c r="G945" s="98"/>
      <c r="H945" s="98"/>
      <c r="I945" s="98"/>
      <c r="K945" s="22" t="str">
        <f t="shared" si="19"/>
        <v/>
      </c>
      <c r="L945" s="12" t="str">
        <f>""</f>
        <v/>
      </c>
      <c r="M945" s="58"/>
    </row>
    <row r="946" spans="1:13" x14ac:dyDescent="0.3">
      <c r="E946" s="67"/>
      <c r="F946" s="22"/>
      <c r="G946" s="98"/>
      <c r="H946" s="98"/>
      <c r="I946" s="98"/>
      <c r="K946" s="22" t="str">
        <f t="shared" si="19"/>
        <v/>
      </c>
      <c r="M946" s="58"/>
    </row>
    <row r="947" spans="1:13" x14ac:dyDescent="0.3">
      <c r="A947" s="364">
        <v>2022</v>
      </c>
      <c r="B947" s="365" t="s">
        <v>17</v>
      </c>
      <c r="C947" s="366" t="s">
        <v>85</v>
      </c>
      <c r="D947" s="367" t="s">
        <v>27</v>
      </c>
      <c r="E947" s="67"/>
      <c r="G947" s="14" t="s">
        <v>17</v>
      </c>
      <c r="H947" s="14" t="s">
        <v>27</v>
      </c>
      <c r="I947" s="31" t="s">
        <v>303</v>
      </c>
      <c r="J947" s="12">
        <v>45</v>
      </c>
      <c r="K947" s="22" t="str">
        <f t="shared" si="19"/>
        <v>[{order:"45",result:"Bayern 1-1 Villarreal",playerday:"Samuel Chukwueze",year:"2022", category:"Champions",prow:["CC","CC","CC"], pcolumn: ["Bayern","Villarreal","NGA"],ylink:"https://www.youtube.com/watch?v=KxjSd3pj3k4"}],</v>
      </c>
      <c r="L947" s="12" t="str">
        <f>""</f>
        <v/>
      </c>
      <c r="M947" s="58"/>
    </row>
    <row r="948" spans="1:13" x14ac:dyDescent="0.3">
      <c r="A948" s="368"/>
      <c r="B948" s="369" t="str">
        <f>_xlfn.CONCAT(B947," ",C947," ",D947)</f>
        <v>Bayern 1-1 Villarreal</v>
      </c>
      <c r="C948" s="370"/>
      <c r="D948" s="371"/>
      <c r="E948" s="67"/>
      <c r="F948" s="16" t="s">
        <v>33</v>
      </c>
      <c r="G948" s="144"/>
      <c r="H948" s="144"/>
      <c r="I948" s="144"/>
      <c r="K948" s="22" t="str">
        <f t="shared" si="19"/>
        <v/>
      </c>
      <c r="L948" s="12" t="str">
        <f>""</f>
        <v/>
      </c>
      <c r="M948" s="58"/>
    </row>
    <row r="949" spans="1:13" x14ac:dyDescent="0.3">
      <c r="A949" s="368"/>
      <c r="B949" s="369" t="s">
        <v>273</v>
      </c>
      <c r="C949" s="370"/>
      <c r="D949" s="371"/>
      <c r="E949" s="67"/>
      <c r="F949" s="16" t="s">
        <v>33</v>
      </c>
      <c r="G949" s="144"/>
      <c r="H949" s="144"/>
      <c r="I949" s="144"/>
      <c r="K949" s="22" t="str">
        <f t="shared" si="19"/>
        <v/>
      </c>
      <c r="L949" s="12" t="str">
        <f>""</f>
        <v/>
      </c>
      <c r="M949" s="58"/>
    </row>
    <row r="950" spans="1:13" x14ac:dyDescent="0.3">
      <c r="A950" s="372"/>
      <c r="B950" s="373" t="s">
        <v>1184</v>
      </c>
      <c r="C950" s="374"/>
      <c r="D950" s="375"/>
      <c r="E950" s="67"/>
      <c r="F950" s="16" t="s">
        <v>33</v>
      </c>
      <c r="G950" s="144"/>
      <c r="H950" s="144"/>
      <c r="I950" s="144"/>
      <c r="K950" s="22" t="str">
        <f>IF(A950&gt;0,"[{"&amp;"order:"&amp;CHAR(34)&amp;J950&amp;CHAR(34)&amp;",result:"&amp;CHAR(34)&amp;B951&amp;CHAR(34)&amp;",playerday:"&amp;CHAR(34)&amp;B964&amp;CHAR(34)&amp;",year:"&amp;CHAR(34)&amp;A950&amp;CHAR(34)&amp;", category:" &amp; CHAR(34) &amp;$A$1&amp;CHAR(34)&amp;",prow:["&amp;CHAR(34)&amp;F951&amp;CHAR(34)&amp;","&amp;CHAR(34)&amp;F952&amp;CHAR(34)&amp;","&amp;CHAR(34)&amp;F964&amp;CHAR(34)&amp;"], pcolumn: ["&amp;CHAR(34)&amp;G950&amp;CHAR(34)&amp;","&amp;CHAR(34)&amp;H950&amp;CHAR(34)&amp;","&amp;CHAR(34)&amp;I950&amp;CHAR(34)&amp;"]"&amp;",ylink:"&amp;CHAR(34)&amp;B952&amp;CHAR(34)&amp;"}"&amp;"],","")</f>
        <v/>
      </c>
      <c r="L950" s="12" t="str">
        <f>""</f>
        <v/>
      </c>
      <c r="M950" s="58"/>
    </row>
    <row r="951" spans="1:13" x14ac:dyDescent="0.3">
      <c r="E951" s="67"/>
      <c r="F951" s="22"/>
      <c r="G951" s="98"/>
      <c r="H951" s="98"/>
      <c r="I951" s="98"/>
      <c r="K951" s="22" t="str">
        <f>IF(A951&gt;0,"[{"&amp;"order:"&amp;CHAR(34)&amp;J951&amp;CHAR(34)&amp;",result:"&amp;CHAR(34)&amp;B952&amp;CHAR(34)&amp;",playerday:"&amp;CHAR(34)&amp;B965&amp;CHAR(34)&amp;",year:"&amp;CHAR(34)&amp;A951&amp;CHAR(34)&amp;", category:" &amp; CHAR(34) &amp;$A$1&amp;CHAR(34)&amp;",prow:["&amp;CHAR(34)&amp;F952&amp;CHAR(34)&amp;","&amp;CHAR(34)&amp;F964&amp;CHAR(34)&amp;","&amp;CHAR(34)&amp;F965&amp;CHAR(34)&amp;"], pcolumn: ["&amp;CHAR(34)&amp;G951&amp;CHAR(34)&amp;","&amp;CHAR(34)&amp;H951&amp;CHAR(34)&amp;","&amp;CHAR(34)&amp;I951&amp;CHAR(34)&amp;"]"&amp;",ylink:"&amp;CHAR(34)&amp;B964&amp;CHAR(34)&amp;"}"&amp;"],","")</f>
        <v/>
      </c>
      <c r="L951" s="12" t="str">
        <f>""</f>
        <v/>
      </c>
      <c r="M951" s="58" t="str">
        <f>""</f>
        <v/>
      </c>
    </row>
    <row r="952" spans="1:13" x14ac:dyDescent="0.3">
      <c r="E952" s="67"/>
      <c r="F952" s="22"/>
      <c r="G952" s="98"/>
      <c r="H952" s="98"/>
      <c r="I952" s="98"/>
      <c r="K952" s="22" t="str">
        <f>IF(A952&gt;0,"[{"&amp;"order:"&amp;CHAR(34)&amp;J952&amp;CHAR(34)&amp;",result:"&amp;CHAR(34)&amp;B964&amp;CHAR(34)&amp;",playerday:"&amp;CHAR(34)&amp;B966&amp;CHAR(34)&amp;",year:"&amp;CHAR(34)&amp;A952&amp;CHAR(34)&amp;", category:" &amp; CHAR(34) &amp;$A$1&amp;CHAR(34)&amp;",prow:["&amp;CHAR(34)&amp;F964&amp;CHAR(34)&amp;","&amp;CHAR(34)&amp;F965&amp;CHAR(34)&amp;","&amp;CHAR(34)&amp;F966&amp;CHAR(34)&amp;"], pcolumn: ["&amp;CHAR(34)&amp;G952&amp;CHAR(34)&amp;","&amp;CHAR(34)&amp;H952&amp;CHAR(34)&amp;","&amp;CHAR(34)&amp;I952&amp;CHAR(34)&amp;"]"&amp;",ylink:"&amp;CHAR(34)&amp;B965&amp;CHAR(34)&amp;"}"&amp;"],","")</f>
        <v/>
      </c>
      <c r="M952" s="58"/>
    </row>
    <row r="953" spans="1:13" x14ac:dyDescent="0.3">
      <c r="A953" s="364">
        <v>2022</v>
      </c>
      <c r="B953" s="365" t="s">
        <v>517</v>
      </c>
      <c r="C953" s="366" t="s">
        <v>381</v>
      </c>
      <c r="D953" s="367" t="s">
        <v>9</v>
      </c>
      <c r="E953" s="67"/>
      <c r="G953" s="14" t="s">
        <v>1425</v>
      </c>
      <c r="H953" s="14" t="s">
        <v>1427</v>
      </c>
      <c r="I953" s="31" t="s">
        <v>9</v>
      </c>
      <c r="J953" s="12">
        <v>484</v>
      </c>
      <c r="K953" s="22" t="str">
        <f t="shared" ref="K953:K955" si="20">IF(A953&gt;0,"[{"&amp;"order:"&amp;CHAR(34)&amp;J953&amp;CHAR(34)&amp;",result:"&amp;CHAR(34)&amp;B954&amp;CHAR(34)&amp;",playerday:"&amp;CHAR(34)&amp;B956&amp;CHAR(34)&amp;",year:"&amp;CHAR(34)&amp;A953&amp;CHAR(34)&amp;", category:" &amp; CHAR(34) &amp;$A$1&amp;CHAR(34)&amp;",prow:["&amp;CHAR(34)&amp;F954&amp;CHAR(34)&amp;","&amp;CHAR(34)&amp;F955&amp;CHAR(34)&amp;","&amp;CHAR(34)&amp;F956&amp;CHAR(34)&amp;"], pcolumn: ["&amp;CHAR(34)&amp;G953&amp;CHAR(34)&amp;","&amp;CHAR(34)&amp;H953&amp;CHAR(34)&amp;","&amp;CHAR(34)&amp;I953&amp;CHAR(34)&amp;"]"&amp;",ylink:"&amp;CHAR(34)&amp;B955&amp;CHAR(34)&amp;"}"&amp;"],","")</f>
        <v>[{order:"484",result:"Rangers 1-7 Liverpool",playerday:"Mohamed Salah",year:"2022", category:"Champions",prow:["DL","DL","DL"], pcolumn: ["af1520","af2024","Liverpool"],ylink:"https://www.youtube.com/watch?v=doBAHVqCE3Y"}],</v>
      </c>
      <c r="L953" s="12" t="str">
        <f>""</f>
        <v/>
      </c>
      <c r="M953" s="58"/>
    </row>
    <row r="954" spans="1:13" x14ac:dyDescent="0.3">
      <c r="A954" s="368"/>
      <c r="B954" s="369" t="str">
        <f>_xlfn.CONCAT(B953," ",C953," ",D953)</f>
        <v>Rangers 1-7 Liverpool</v>
      </c>
      <c r="C954" s="370"/>
      <c r="D954" s="371"/>
      <c r="E954" s="67"/>
      <c r="F954" s="16" t="s">
        <v>47</v>
      </c>
      <c r="G954" s="144"/>
      <c r="H954" s="144"/>
      <c r="I954" s="144"/>
      <c r="K954" s="22" t="str">
        <f t="shared" si="20"/>
        <v/>
      </c>
      <c r="L954" s="12" t="str">
        <f>""</f>
        <v/>
      </c>
      <c r="M954" s="58"/>
    </row>
    <row r="955" spans="1:13" x14ac:dyDescent="0.3">
      <c r="A955" s="368"/>
      <c r="B955" s="369" t="s">
        <v>1519</v>
      </c>
      <c r="C955" s="370"/>
      <c r="D955" s="371"/>
      <c r="E955" s="67"/>
      <c r="F955" s="16" t="s">
        <v>47</v>
      </c>
      <c r="G955" s="144"/>
      <c r="H955" s="144"/>
      <c r="I955" s="144"/>
      <c r="K955" s="22" t="str">
        <f t="shared" si="20"/>
        <v/>
      </c>
      <c r="L955" s="12" t="str">
        <f>""</f>
        <v/>
      </c>
      <c r="M955" s="58"/>
    </row>
    <row r="956" spans="1:13" x14ac:dyDescent="0.3">
      <c r="A956" s="372"/>
      <c r="B956" s="373" t="s">
        <v>1470</v>
      </c>
      <c r="C956" s="374"/>
      <c r="D956" s="375"/>
      <c r="E956" s="67"/>
      <c r="F956" s="16" t="s">
        <v>47</v>
      </c>
      <c r="G956" s="144"/>
      <c r="H956" s="144"/>
      <c r="I956" s="144"/>
      <c r="K956" s="22" t="str">
        <f>IF(A956&gt;0,"[{"&amp;"order:"&amp;CHAR(34)&amp;J956&amp;CHAR(34)&amp;",result:"&amp;CHAR(34)&amp;B957&amp;CHAR(34)&amp;",playerday:"&amp;CHAR(34)&amp;B970&amp;CHAR(34)&amp;",year:"&amp;CHAR(34)&amp;A956&amp;CHAR(34)&amp;", category:" &amp; CHAR(34) &amp;$A$1&amp;CHAR(34)&amp;",prow:["&amp;CHAR(34)&amp;F957&amp;CHAR(34)&amp;","&amp;CHAR(34)&amp;F958&amp;CHAR(34)&amp;","&amp;CHAR(34)&amp;F970&amp;CHAR(34)&amp;"], pcolumn: ["&amp;CHAR(34)&amp;G956&amp;CHAR(34)&amp;","&amp;CHAR(34)&amp;H956&amp;CHAR(34)&amp;","&amp;CHAR(34)&amp;I956&amp;CHAR(34)&amp;"]"&amp;",ylink:"&amp;CHAR(34)&amp;B958&amp;CHAR(34)&amp;"}"&amp;"],","")</f>
        <v/>
      </c>
      <c r="L956" s="12" t="str">
        <f>""</f>
        <v/>
      </c>
      <c r="M956" s="58"/>
    </row>
    <row r="957" spans="1:13" x14ac:dyDescent="0.3">
      <c r="E957" s="67"/>
      <c r="F957" s="22"/>
      <c r="G957" s="98"/>
      <c r="H957" s="98"/>
      <c r="I957" s="98"/>
      <c r="K957" s="22" t="str">
        <f>IF(A957&gt;0,"[{"&amp;"order:"&amp;CHAR(34)&amp;J957&amp;CHAR(34)&amp;",result:"&amp;CHAR(34)&amp;B958&amp;CHAR(34)&amp;",playerday:"&amp;CHAR(34)&amp;B971&amp;CHAR(34)&amp;",year:"&amp;CHAR(34)&amp;A957&amp;CHAR(34)&amp;", category:" &amp; CHAR(34) &amp;$A$1&amp;CHAR(34)&amp;",prow:["&amp;CHAR(34)&amp;F958&amp;CHAR(34)&amp;","&amp;CHAR(34)&amp;F970&amp;CHAR(34)&amp;","&amp;CHAR(34)&amp;F971&amp;CHAR(34)&amp;"], pcolumn: ["&amp;CHAR(34)&amp;G957&amp;CHAR(34)&amp;","&amp;CHAR(34)&amp;H957&amp;CHAR(34)&amp;","&amp;CHAR(34)&amp;I957&amp;CHAR(34)&amp;"]"&amp;",ylink:"&amp;CHAR(34)&amp;B970&amp;CHAR(34)&amp;"}"&amp;"],","")</f>
        <v/>
      </c>
      <c r="L957" s="12" t="str">
        <f>""</f>
        <v/>
      </c>
      <c r="M957" s="58" t="str">
        <f>""</f>
        <v/>
      </c>
    </row>
    <row r="958" spans="1:13" x14ac:dyDescent="0.3">
      <c r="E958" s="67"/>
      <c r="F958" s="22"/>
      <c r="G958" s="98"/>
      <c r="H958" s="98"/>
      <c r="I958" s="98"/>
      <c r="K958" s="22" t="str">
        <f>IF(A958&gt;0,"[{"&amp;"order:"&amp;CHAR(34)&amp;J958&amp;CHAR(34)&amp;",result:"&amp;CHAR(34)&amp;B970&amp;CHAR(34)&amp;",playerday:"&amp;CHAR(34)&amp;B972&amp;CHAR(34)&amp;",year:"&amp;CHAR(34)&amp;A958&amp;CHAR(34)&amp;", category:" &amp; CHAR(34) &amp;$A$1&amp;CHAR(34)&amp;",prow:["&amp;CHAR(34)&amp;F970&amp;CHAR(34)&amp;","&amp;CHAR(34)&amp;F971&amp;CHAR(34)&amp;","&amp;CHAR(34)&amp;F972&amp;CHAR(34)&amp;"], pcolumn: ["&amp;CHAR(34)&amp;G958&amp;CHAR(34)&amp;","&amp;CHAR(34)&amp;H958&amp;CHAR(34)&amp;","&amp;CHAR(34)&amp;I958&amp;CHAR(34)&amp;"]"&amp;",ylink:"&amp;CHAR(34)&amp;B971&amp;CHAR(34)&amp;"}"&amp;"],","")</f>
        <v/>
      </c>
      <c r="M958" s="58"/>
    </row>
    <row r="959" spans="1:13" x14ac:dyDescent="0.3">
      <c r="E959" s="67"/>
      <c r="F959" s="22"/>
      <c r="G959" s="98"/>
      <c r="H959" s="98"/>
      <c r="I959" s="98"/>
      <c r="K959" s="22"/>
      <c r="M959" s="58"/>
    </row>
    <row r="960" spans="1:13" x14ac:dyDescent="0.3">
      <c r="E960" s="67"/>
      <c r="F960" s="22"/>
      <c r="G960" s="98"/>
      <c r="H960" s="98"/>
      <c r="I960" s="98"/>
      <c r="K960" s="22"/>
      <c r="M960" s="58"/>
    </row>
    <row r="961" spans="1:21" x14ac:dyDescent="0.3">
      <c r="E961" s="67"/>
      <c r="F961" s="22"/>
      <c r="G961" s="98"/>
      <c r="H961" s="98"/>
      <c r="I961" s="98"/>
      <c r="K961" s="22"/>
      <c r="M961" s="58"/>
    </row>
    <row r="962" spans="1:21" x14ac:dyDescent="0.3">
      <c r="E962" s="67"/>
      <c r="F962" s="22"/>
      <c r="G962" s="98"/>
      <c r="H962" s="98"/>
      <c r="I962" s="98"/>
      <c r="K962" s="22"/>
      <c r="M962" s="58"/>
    </row>
    <row r="963" spans="1:21" x14ac:dyDescent="0.3">
      <c r="E963" s="67"/>
      <c r="F963" s="22"/>
      <c r="G963" s="98"/>
      <c r="H963" s="98"/>
      <c r="I963" s="98"/>
      <c r="K963" s="22"/>
      <c r="M963" s="58"/>
    </row>
    <row r="964" spans="1:21" x14ac:dyDescent="0.3">
      <c r="E964" s="67"/>
      <c r="K964" s="22" t="str">
        <f t="shared" si="19"/>
        <v/>
      </c>
      <c r="M964" s="58"/>
    </row>
    <row r="965" spans="1:21" x14ac:dyDescent="0.3">
      <c r="E965" s="67"/>
      <c r="K965" s="22" t="str">
        <f t="shared" si="19"/>
        <v/>
      </c>
      <c r="M965" s="58"/>
    </row>
    <row r="966" spans="1:21" x14ac:dyDescent="0.3">
      <c r="E966" s="67"/>
      <c r="K966" s="22" t="str">
        <f t="shared" si="19"/>
        <v/>
      </c>
      <c r="M966" s="58"/>
    </row>
    <row r="967" spans="1:21" x14ac:dyDescent="0.3">
      <c r="E967" s="67"/>
      <c r="K967" s="22" t="str">
        <f t="shared" si="19"/>
        <v/>
      </c>
      <c r="M967" s="58"/>
    </row>
    <row r="968" spans="1:21" x14ac:dyDescent="0.3">
      <c r="E968" s="67"/>
      <c r="K968" s="22" t="str">
        <f t="shared" si="19"/>
        <v/>
      </c>
      <c r="M968" s="58"/>
    </row>
    <row r="969" spans="1:21" s="390" customFormat="1" x14ac:dyDescent="0.3">
      <c r="A969" s="387"/>
      <c r="B969" s="388"/>
      <c r="C969" s="389"/>
      <c r="D969" s="388"/>
      <c r="E969" s="67"/>
      <c r="G969" s="391"/>
      <c r="H969" s="391"/>
      <c r="I969" s="391"/>
      <c r="J969" s="12"/>
      <c r="K969" s="22" t="str">
        <f t="shared" si="19"/>
        <v/>
      </c>
      <c r="M969" s="394"/>
      <c r="O969" s="392"/>
      <c r="R969" s="391"/>
      <c r="S969" s="391"/>
      <c r="T969" s="391"/>
      <c r="U969" s="391"/>
    </row>
    <row r="970" spans="1:21" x14ac:dyDescent="0.3">
      <c r="A970" s="376">
        <v>2023</v>
      </c>
      <c r="B970" s="377" t="s">
        <v>59</v>
      </c>
      <c r="C970" s="378" t="s">
        <v>83</v>
      </c>
      <c r="D970" s="379" t="s">
        <v>44</v>
      </c>
      <c r="E970" s="67"/>
      <c r="G970" s="14" t="s">
        <v>59</v>
      </c>
      <c r="H970" s="14" t="s">
        <v>44</v>
      </c>
      <c r="I970" s="31" t="s">
        <v>40</v>
      </c>
      <c r="J970" s="12">
        <v>101</v>
      </c>
      <c r="K970" s="22" t="str">
        <f t="shared" si="19"/>
        <v>[{order:"101",result:"Man City 1-0 Inter",playerday:"Rodri Hernández",year:"2023", category:"Champions",prow:["ChampionsWin","Played WC 2022","CC"], pcolumn: ["Man City","Inter","ESP"],ylink:"https://www.youtube.com/watch?v=AXEG_lagq9E"}],</v>
      </c>
      <c r="L970" s="12" t="str">
        <f>""</f>
        <v/>
      </c>
      <c r="M970" s="40" t="s">
        <v>909</v>
      </c>
    </row>
    <row r="971" spans="1:21" x14ac:dyDescent="0.3">
      <c r="A971" s="311"/>
      <c r="B971" s="43" t="str">
        <f>_xlfn.CONCAT(B970," ",C970," ",D970)</f>
        <v>Man City 1-0 Inter</v>
      </c>
      <c r="C971" s="44"/>
      <c r="D971" s="45"/>
      <c r="E971" s="67"/>
      <c r="F971" s="16" t="s">
        <v>34</v>
      </c>
      <c r="G971" s="116"/>
      <c r="H971" s="116"/>
      <c r="I971" s="116"/>
      <c r="K971" s="22" t="str">
        <f t="shared" si="19"/>
        <v/>
      </c>
      <c r="L971" s="12" t="str">
        <f>""</f>
        <v/>
      </c>
      <c r="M971" s="34" t="s">
        <v>908</v>
      </c>
    </row>
    <row r="972" spans="1:21" x14ac:dyDescent="0.3">
      <c r="A972" s="311"/>
      <c r="B972" s="43" t="s">
        <v>272</v>
      </c>
      <c r="C972" s="44"/>
      <c r="D972" s="45"/>
      <c r="E972" s="67"/>
      <c r="F972" s="16" t="s">
        <v>41</v>
      </c>
      <c r="G972" s="116"/>
      <c r="H972" s="116"/>
      <c r="I972" s="116"/>
      <c r="K972" s="22" t="str">
        <f t="shared" si="19"/>
        <v/>
      </c>
      <c r="L972" s="12" t="str">
        <f>""</f>
        <v/>
      </c>
      <c r="M972" s="58" t="str">
        <f>""</f>
        <v/>
      </c>
    </row>
    <row r="973" spans="1:21" x14ac:dyDescent="0.3">
      <c r="A973" s="312"/>
      <c r="B973" s="46" t="s">
        <v>907</v>
      </c>
      <c r="C973" s="47"/>
      <c r="D973" s="48"/>
      <c r="E973" s="67"/>
      <c r="F973" s="16" t="s">
        <v>33</v>
      </c>
      <c r="G973" s="116"/>
      <c r="H973" s="116"/>
      <c r="I973" s="116"/>
      <c r="K973" s="22" t="str">
        <f t="shared" si="19"/>
        <v/>
      </c>
      <c r="L973" s="12" t="str">
        <f>""</f>
        <v/>
      </c>
      <c r="M973" s="58" t="str">
        <f>""</f>
        <v/>
      </c>
    </row>
    <row r="974" spans="1:21" x14ac:dyDescent="0.3">
      <c r="A974" s="11"/>
      <c r="B974" s="12"/>
      <c r="C974" s="12"/>
      <c r="D974" s="12"/>
      <c r="E974" s="67"/>
      <c r="G974" s="12"/>
      <c r="H974" s="12"/>
      <c r="I974" s="12"/>
      <c r="K974" s="22" t="str">
        <f t="shared" si="19"/>
        <v/>
      </c>
      <c r="L974" s="12" t="str">
        <f>""</f>
        <v/>
      </c>
      <c r="M974" s="58" t="str">
        <f>""</f>
        <v/>
      </c>
    </row>
    <row r="975" spans="1:21" x14ac:dyDescent="0.3">
      <c r="A975" s="11"/>
      <c r="B975" s="12"/>
      <c r="C975" s="12"/>
      <c r="D975" s="12"/>
      <c r="E975" s="67"/>
      <c r="G975" s="12"/>
      <c r="H975" s="12"/>
      <c r="I975" s="12"/>
      <c r="K975" s="22" t="str">
        <f t="shared" si="19"/>
        <v/>
      </c>
      <c r="M975" s="58"/>
    </row>
    <row r="976" spans="1:21" x14ac:dyDescent="0.3">
      <c r="A976" s="376">
        <v>2023</v>
      </c>
      <c r="B976" s="377" t="s">
        <v>70</v>
      </c>
      <c r="C976" s="378" t="s">
        <v>85</v>
      </c>
      <c r="D976" s="379" t="s">
        <v>68</v>
      </c>
      <c r="E976" s="67"/>
      <c r="G976" s="14" t="s">
        <v>77</v>
      </c>
      <c r="H976" s="14" t="s">
        <v>56</v>
      </c>
      <c r="I976" s="31" t="s">
        <v>34</v>
      </c>
      <c r="J976" s="12">
        <v>283</v>
      </c>
      <c r="K976" s="22" t="str">
        <f t="shared" ref="K976:K1049" si="21">IF(A976&gt;0,"[{"&amp;"order:"&amp;CHAR(34)&amp;J976&amp;CHAR(34)&amp;",result:"&amp;CHAR(34)&amp;B977&amp;CHAR(34)&amp;",playerday:"&amp;CHAR(34)&amp;B979&amp;CHAR(34)&amp;",year:"&amp;CHAR(34)&amp;A976&amp;CHAR(34)&amp;", category:" &amp; CHAR(34) &amp;$A$1&amp;CHAR(34)&amp;",prow:["&amp;CHAR(34)&amp;F977&amp;CHAR(34)&amp;","&amp;CHAR(34)&amp;F978&amp;CHAR(34)&amp;","&amp;CHAR(34)&amp;F979&amp;CHAR(34)&amp;"], pcolumn: ["&amp;CHAR(34)&amp;G976&amp;CHAR(34)&amp;","&amp;CHAR(34)&amp;H976&amp;CHAR(34)&amp;","&amp;CHAR(34)&amp;I976&amp;CHAR(34)&amp;"]"&amp;",ylink:"&amp;CHAR(34)&amp;B978&amp;CHAR(34)&amp;"}"&amp;"],","")</f>
        <v>[{order:"283",result:"Lazio 1-1 Atletico",playerday:"Ivan Provedel",year:"2023", category:"Champions",prow:["Lazio","Atletico","PO"], pcolumn: ["ITA","SerieAWin","ChampionsWin"],ylink:"https://www.youtube.com/watch?v=m5LUHvCd6fA"}],</v>
      </c>
      <c r="L976" s="12" t="str">
        <f>""</f>
        <v/>
      </c>
      <c r="M976" s="40" t="s">
        <v>905</v>
      </c>
    </row>
    <row r="977" spans="1:13" x14ac:dyDescent="0.3">
      <c r="A977" s="311"/>
      <c r="B977" s="43" t="str">
        <f>_xlfn.CONCAT(B976," ",C976," ",D976)</f>
        <v>Lazio 1-1 Atletico</v>
      </c>
      <c r="C977" s="44"/>
      <c r="D977" s="45"/>
      <c r="E977" s="67"/>
      <c r="F977" s="16" t="s">
        <v>70</v>
      </c>
      <c r="G977" s="116"/>
      <c r="H977" s="116"/>
      <c r="I977" s="116"/>
      <c r="K977" s="22" t="str">
        <f t="shared" si="21"/>
        <v/>
      </c>
      <c r="L977" s="12" t="str">
        <f>""</f>
        <v/>
      </c>
      <c r="M977" s="34" t="s">
        <v>904</v>
      </c>
    </row>
    <row r="978" spans="1:13" x14ac:dyDescent="0.3">
      <c r="A978" s="311"/>
      <c r="B978" s="43" t="s">
        <v>407</v>
      </c>
      <c r="C978" s="44"/>
      <c r="D978" s="45"/>
      <c r="E978" s="67"/>
      <c r="F978" s="16" t="s">
        <v>68</v>
      </c>
      <c r="G978" s="116"/>
      <c r="H978" s="116"/>
      <c r="I978" s="116"/>
      <c r="K978" s="22" t="str">
        <f t="shared" si="21"/>
        <v/>
      </c>
      <c r="L978" s="12" t="str">
        <f>""</f>
        <v/>
      </c>
    </row>
    <row r="979" spans="1:13" x14ac:dyDescent="0.3">
      <c r="A979" s="312"/>
      <c r="B979" s="46" t="s">
        <v>906</v>
      </c>
      <c r="C979" s="47"/>
      <c r="D979" s="48"/>
      <c r="E979" s="67"/>
      <c r="F979" s="16" t="s">
        <v>38</v>
      </c>
      <c r="G979" s="116"/>
      <c r="H979" s="116"/>
      <c r="I979" s="116"/>
      <c r="K979" s="22" t="str">
        <f t="shared" si="21"/>
        <v/>
      </c>
      <c r="L979" s="12" t="str">
        <f>""</f>
        <v/>
      </c>
    </row>
    <row r="980" spans="1:13" ht="13.8" customHeight="1" x14ac:dyDescent="0.3">
      <c r="A980" s="11"/>
      <c r="B980" s="12"/>
      <c r="C980" s="12"/>
      <c r="D980" s="12"/>
      <c r="E980" s="67"/>
      <c r="G980" s="12"/>
      <c r="H980" s="12"/>
      <c r="I980" s="12"/>
      <c r="K980" s="22" t="str">
        <f>IF(A980&gt;0,"[{"&amp;"order:"&amp;CHAR(34)&amp;J980&amp;CHAR(34)&amp;",result:"&amp;CHAR(34)&amp;B981&amp;CHAR(34)&amp;",playerday:"&amp;CHAR(34)&amp;B993&amp;CHAR(34)&amp;",year:"&amp;CHAR(34)&amp;A980&amp;CHAR(34)&amp;", category:" &amp; CHAR(34) &amp;$A$1&amp;CHAR(34)&amp;",prow:["&amp;CHAR(34)&amp;F981&amp;CHAR(34)&amp;","&amp;CHAR(34)&amp;F982&amp;CHAR(34)&amp;","&amp;CHAR(34)&amp;F993&amp;CHAR(34)&amp;"], pcolumn: ["&amp;CHAR(34)&amp;G980&amp;CHAR(34)&amp;","&amp;CHAR(34)&amp;H980&amp;CHAR(34)&amp;","&amp;CHAR(34)&amp;I980&amp;CHAR(34)&amp;"]"&amp;",ylink:"&amp;CHAR(34)&amp;B982&amp;CHAR(34)&amp;"}"&amp;"],","")</f>
        <v/>
      </c>
      <c r="L980" s="12" t="str">
        <f>""</f>
        <v/>
      </c>
    </row>
    <row r="981" spans="1:13" x14ac:dyDescent="0.3">
      <c r="A981" s="11"/>
      <c r="B981" s="12"/>
      <c r="C981" s="12"/>
      <c r="D981" s="12"/>
      <c r="E981" s="67"/>
      <c r="G981" s="12"/>
      <c r="H981" s="12"/>
      <c r="I981" s="12"/>
      <c r="K981" s="22" t="str">
        <f>IF(A981&gt;0,"[{"&amp;"order:"&amp;CHAR(34)&amp;J981&amp;CHAR(34)&amp;",result:"&amp;CHAR(34)&amp;B982&amp;CHAR(34)&amp;",playerday:"&amp;CHAR(34)&amp;B994&amp;CHAR(34)&amp;",year:"&amp;CHAR(34)&amp;A981&amp;CHAR(34)&amp;", category:" &amp; CHAR(34) &amp;$A$1&amp;CHAR(34)&amp;",prow:["&amp;CHAR(34)&amp;F982&amp;CHAR(34)&amp;","&amp;CHAR(34)&amp;F993&amp;CHAR(34)&amp;","&amp;CHAR(34)&amp;F994&amp;CHAR(34)&amp;"], pcolumn: ["&amp;CHAR(34)&amp;G981&amp;CHAR(34)&amp;","&amp;CHAR(34)&amp;H981&amp;CHAR(34)&amp;","&amp;CHAR(34)&amp;I981&amp;CHAR(34)&amp;"]"&amp;",ylink:"&amp;CHAR(34)&amp;B993&amp;CHAR(34)&amp;"}"&amp;"],","")</f>
        <v/>
      </c>
      <c r="L981" s="12" t="str">
        <f>""</f>
        <v/>
      </c>
    </row>
    <row r="982" spans="1:13" x14ac:dyDescent="0.3">
      <c r="A982" s="376">
        <v>2023</v>
      </c>
      <c r="B982" s="377" t="s">
        <v>11</v>
      </c>
      <c r="C982" s="378" t="s">
        <v>444</v>
      </c>
      <c r="D982" s="379" t="s">
        <v>44</v>
      </c>
      <c r="E982" s="67"/>
      <c r="G982" s="14" t="s">
        <v>44</v>
      </c>
      <c r="H982" s="14" t="s">
        <v>1355</v>
      </c>
      <c r="I982" s="31" t="s">
        <v>59</v>
      </c>
      <c r="J982" s="12">
        <v>461</v>
      </c>
      <c r="K982" s="22" t="str">
        <f t="shared" ref="K982:K985" si="22">IF(A982&gt;0,"[{"&amp;"order:"&amp;CHAR(34)&amp;J982&amp;CHAR(34)&amp;",result:"&amp;CHAR(34)&amp;B983&amp;CHAR(34)&amp;",playerday:"&amp;CHAR(34)&amp;B985&amp;CHAR(34)&amp;",year:"&amp;CHAR(34)&amp;A982&amp;CHAR(34)&amp;", category:" &amp; CHAR(34) &amp;$A$1&amp;CHAR(34)&amp;",prow:["&amp;CHAR(34)&amp;F983&amp;CHAR(34)&amp;","&amp;CHAR(34)&amp;F984&amp;CHAR(34)&amp;","&amp;CHAR(34)&amp;F985&amp;CHAR(34)&amp;"], pcolumn: ["&amp;CHAR(34)&amp;G982&amp;CHAR(34)&amp;","&amp;CHAR(34)&amp;H982&amp;CHAR(34)&amp;","&amp;CHAR(34)&amp;I982&amp;CHAR(34)&amp;"]"&amp;",ylink:"&amp;CHAR(34)&amp;B984&amp;CHAR(34)&amp;"}"&amp;"],","")</f>
        <v>[{order:"461",result:"Milan 0-2 Inter",playerday:"Edin Džeko",year:"2023", category:"Champions",prow:["ChampionsWin","Roma","namehas_Z"], pcolumn: ["Inter","it2024","Man City"],ylink:"https://www.youtube.com/watch?v=ZqfrB6JN3Q0"}],</v>
      </c>
    </row>
    <row r="983" spans="1:13" x14ac:dyDescent="0.3">
      <c r="A983" s="311"/>
      <c r="B983" s="43" t="str">
        <f>_xlfn.CONCAT(B982," ",C982," ",D982)</f>
        <v>Milan 0-2 Inter</v>
      </c>
      <c r="C983" s="44"/>
      <c r="D983" s="45"/>
      <c r="E983" s="67"/>
      <c r="F983" s="16" t="s">
        <v>34</v>
      </c>
      <c r="G983" s="116"/>
      <c r="H983" s="116"/>
      <c r="I983" s="116"/>
      <c r="K983" s="22" t="str">
        <f t="shared" si="22"/>
        <v/>
      </c>
    </row>
    <row r="984" spans="1:13" x14ac:dyDescent="0.3">
      <c r="A984" s="311"/>
      <c r="B984" s="43" t="s">
        <v>1505</v>
      </c>
      <c r="C984" s="44"/>
      <c r="D984" s="45"/>
      <c r="E984" s="67"/>
      <c r="F984" s="16" t="s">
        <v>74</v>
      </c>
      <c r="G984" s="116"/>
      <c r="H984" s="116"/>
      <c r="I984" s="116"/>
      <c r="K984" s="22" t="str">
        <f t="shared" si="22"/>
        <v/>
      </c>
    </row>
    <row r="985" spans="1:13" x14ac:dyDescent="0.3">
      <c r="A985" s="312"/>
      <c r="B985" s="46" t="s">
        <v>1356</v>
      </c>
      <c r="C985" s="47"/>
      <c r="D985" s="48"/>
      <c r="E985" s="67"/>
      <c r="F985" s="16" t="s">
        <v>1437</v>
      </c>
      <c r="G985" s="116"/>
      <c r="H985" s="116"/>
      <c r="I985" s="116"/>
      <c r="K985" s="22" t="str">
        <f t="shared" si="22"/>
        <v/>
      </c>
    </row>
    <row r="986" spans="1:13" x14ac:dyDescent="0.3">
      <c r="A986" s="11"/>
      <c r="B986" s="12"/>
      <c r="C986" s="12"/>
      <c r="D986" s="12"/>
      <c r="E986" s="67"/>
      <c r="G986" s="12"/>
      <c r="H986" s="12"/>
      <c r="I986" s="12"/>
      <c r="K986" s="22" t="str">
        <f>IF(A986&gt;0,"[{"&amp;"order:"&amp;CHAR(34)&amp;J986&amp;CHAR(34)&amp;",result:"&amp;CHAR(34)&amp;B987&amp;CHAR(34)&amp;",playerday:"&amp;CHAR(34)&amp;B999&amp;CHAR(34)&amp;",year:"&amp;CHAR(34)&amp;A986&amp;CHAR(34)&amp;", category:" &amp; CHAR(34) &amp;$A$1&amp;CHAR(34)&amp;",prow:["&amp;CHAR(34)&amp;F987&amp;CHAR(34)&amp;","&amp;CHAR(34)&amp;F988&amp;CHAR(34)&amp;","&amp;CHAR(34)&amp;F999&amp;CHAR(34)&amp;"], pcolumn: ["&amp;CHAR(34)&amp;G986&amp;CHAR(34)&amp;","&amp;CHAR(34)&amp;H986&amp;CHAR(34)&amp;","&amp;CHAR(34)&amp;I986&amp;CHAR(34)&amp;"]"&amp;",ylink:"&amp;CHAR(34)&amp;B988&amp;CHAR(34)&amp;"}"&amp;"],","")</f>
        <v/>
      </c>
    </row>
    <row r="987" spans="1:13" x14ac:dyDescent="0.3">
      <c r="A987" s="11"/>
      <c r="B987" s="12"/>
      <c r="C987" s="12"/>
      <c r="D987" s="12"/>
      <c r="E987" s="67"/>
      <c r="G987" s="12"/>
      <c r="H987" s="12"/>
      <c r="I987" s="12"/>
      <c r="K987" s="22" t="str">
        <f>IF(A987&gt;0,"[{"&amp;"order:"&amp;CHAR(34)&amp;J987&amp;CHAR(34)&amp;",result:"&amp;CHAR(34)&amp;B988&amp;CHAR(34)&amp;",playerday:"&amp;CHAR(34)&amp;B1000&amp;CHAR(34)&amp;",year:"&amp;CHAR(34)&amp;A987&amp;CHAR(34)&amp;", category:" &amp; CHAR(34) &amp;$A$1&amp;CHAR(34)&amp;",prow:["&amp;CHAR(34)&amp;F988&amp;CHAR(34)&amp;","&amp;CHAR(34)&amp;F999&amp;CHAR(34)&amp;","&amp;CHAR(34)&amp;F1000&amp;CHAR(34)&amp;"], pcolumn: ["&amp;CHAR(34)&amp;G987&amp;CHAR(34)&amp;","&amp;CHAR(34)&amp;H987&amp;CHAR(34)&amp;","&amp;CHAR(34)&amp;I987&amp;CHAR(34)&amp;"]"&amp;",ylink:"&amp;CHAR(34)&amp;B999&amp;CHAR(34)&amp;"}"&amp;"],","")</f>
        <v/>
      </c>
    </row>
    <row r="988" spans="1:13" x14ac:dyDescent="0.3">
      <c r="A988" s="376">
        <v>2023</v>
      </c>
      <c r="B988" s="377" t="s">
        <v>9</v>
      </c>
      <c r="C988" s="378" t="s">
        <v>84</v>
      </c>
      <c r="D988" s="379" t="s">
        <v>150</v>
      </c>
      <c r="E988" s="67"/>
      <c r="G988" s="14" t="s">
        <v>3</v>
      </c>
      <c r="H988" s="14" t="s">
        <v>34</v>
      </c>
      <c r="I988" s="14" t="s">
        <v>34</v>
      </c>
      <c r="J988" s="12">
        <v>479</v>
      </c>
      <c r="K988" s="22" t="str">
        <f t="shared" ref="K988:K991" si="23">IF(A988&gt;0,"[{"&amp;"order:"&amp;CHAR(34)&amp;J988&amp;CHAR(34)&amp;",result:"&amp;CHAR(34)&amp;B989&amp;CHAR(34)&amp;",playerday:"&amp;CHAR(34)&amp;B991&amp;CHAR(34)&amp;",year:"&amp;CHAR(34)&amp;A988&amp;CHAR(34)&amp;", category:" &amp; CHAR(34) &amp;$A$1&amp;CHAR(34)&amp;",prow:["&amp;CHAR(34)&amp;F989&amp;CHAR(34)&amp;","&amp;CHAR(34)&amp;F990&amp;CHAR(34)&amp;","&amp;CHAR(34)&amp;F991&amp;CHAR(34)&amp;"], pcolumn: ["&amp;CHAR(34)&amp;G988&amp;CHAR(34)&amp;","&amp;CHAR(34)&amp;H988&amp;CHAR(34)&amp;","&amp;CHAR(34)&amp;I988&amp;CHAR(34)&amp;"]"&amp;",ylink:"&amp;CHAR(34)&amp;B990&amp;CHAR(34)&amp;"}"&amp;"],","")</f>
        <v>[{order:"479",result:"Liverpool 2-5 R. Madrid",playerday:"Vinicius Junior",year:"2023", category:"Champions",prow:["namehas_V","namehas_J","namehas_R"], pcolumn: ["Real Madrid","ChampionsWin","ChampionsWin"],ylink:"https://www.youtube.com/watch?v=dEyEiCmZWro"}],</v>
      </c>
    </row>
    <row r="989" spans="1:13" x14ac:dyDescent="0.3">
      <c r="A989" s="311"/>
      <c r="B989" s="43" t="str">
        <f>_xlfn.CONCAT(B988," ",C988," ",D988)</f>
        <v>Liverpool 2-5 R. Madrid</v>
      </c>
      <c r="C989" s="44"/>
      <c r="D989" s="45"/>
      <c r="E989" s="67"/>
      <c r="F989" s="16" t="s">
        <v>1358</v>
      </c>
      <c r="G989" s="116"/>
      <c r="H989" s="116"/>
      <c r="I989" s="116"/>
      <c r="K989" s="22" t="str">
        <f t="shared" si="23"/>
        <v/>
      </c>
    </row>
    <row r="990" spans="1:13" x14ac:dyDescent="0.3">
      <c r="A990" s="311"/>
      <c r="B990" s="43" t="s">
        <v>1518</v>
      </c>
      <c r="C990" s="44"/>
      <c r="D990" s="45"/>
      <c r="E990" s="67"/>
      <c r="F990" s="16" t="s">
        <v>1405</v>
      </c>
      <c r="G990" s="116"/>
      <c r="H990" s="116"/>
      <c r="I990" s="116"/>
      <c r="K990" s="22" t="str">
        <f t="shared" si="23"/>
        <v/>
      </c>
    </row>
    <row r="991" spans="1:13" x14ac:dyDescent="0.3">
      <c r="A991" s="312"/>
      <c r="B991" s="46" t="s">
        <v>1498</v>
      </c>
      <c r="C991" s="47"/>
      <c r="D991" s="48"/>
      <c r="E991" s="67"/>
      <c r="F991" s="16" t="s">
        <v>1390</v>
      </c>
      <c r="G991" s="116"/>
      <c r="H991" s="116"/>
      <c r="I991" s="116"/>
      <c r="K991" s="22" t="str">
        <f t="shared" si="23"/>
        <v/>
      </c>
    </row>
    <row r="992" spans="1:13" x14ac:dyDescent="0.3">
      <c r="A992" s="11"/>
      <c r="B992" s="12"/>
      <c r="C992" s="12"/>
      <c r="D992" s="12"/>
      <c r="E992" s="67"/>
      <c r="G992" s="12"/>
      <c r="H992" s="12"/>
      <c r="I992" s="12"/>
      <c r="K992" s="22" t="str">
        <f>IF(A992&gt;0,"[{"&amp;"order:"&amp;CHAR(34)&amp;J992&amp;CHAR(34)&amp;",result:"&amp;CHAR(34)&amp;B993&amp;CHAR(34)&amp;",playerday:"&amp;CHAR(34)&amp;B1005&amp;CHAR(34)&amp;",year:"&amp;CHAR(34)&amp;A992&amp;CHAR(34)&amp;", category:" &amp; CHAR(34) &amp;$A$1&amp;CHAR(34)&amp;",prow:["&amp;CHAR(34)&amp;F993&amp;CHAR(34)&amp;","&amp;CHAR(34)&amp;F994&amp;CHAR(34)&amp;","&amp;CHAR(34)&amp;F1005&amp;CHAR(34)&amp;"], pcolumn: ["&amp;CHAR(34)&amp;G992&amp;CHAR(34)&amp;","&amp;CHAR(34)&amp;H992&amp;CHAR(34)&amp;","&amp;CHAR(34)&amp;I992&amp;CHAR(34)&amp;"]"&amp;",ylink:"&amp;CHAR(34)&amp;B994&amp;CHAR(34)&amp;"}"&amp;"],","")</f>
        <v/>
      </c>
    </row>
    <row r="993" spans="1:21" x14ac:dyDescent="0.3">
      <c r="A993" s="11"/>
      <c r="B993" s="12"/>
      <c r="C993" s="12"/>
      <c r="D993" s="12"/>
      <c r="E993" s="67"/>
      <c r="G993" s="12"/>
      <c r="H993" s="12"/>
      <c r="I993" s="12"/>
      <c r="K993" s="22" t="str">
        <f>IF(A993&gt;0,"[{"&amp;"order:"&amp;CHAR(34)&amp;J993&amp;CHAR(34)&amp;",result:"&amp;CHAR(34)&amp;B994&amp;CHAR(34)&amp;",playerday:"&amp;CHAR(34)&amp;B1006&amp;CHAR(34)&amp;",year:"&amp;CHAR(34)&amp;A993&amp;CHAR(34)&amp;", category:" &amp; CHAR(34) &amp;$A$1&amp;CHAR(34)&amp;",prow:["&amp;CHAR(34)&amp;F994&amp;CHAR(34)&amp;","&amp;CHAR(34)&amp;F1005&amp;CHAR(34)&amp;","&amp;CHAR(34)&amp;F1006&amp;CHAR(34)&amp;"], pcolumn: ["&amp;CHAR(34)&amp;G993&amp;CHAR(34)&amp;","&amp;CHAR(34)&amp;H993&amp;CHAR(34)&amp;","&amp;CHAR(34)&amp;I993&amp;CHAR(34)&amp;"]"&amp;",ylink:"&amp;CHAR(34)&amp;B1005&amp;CHAR(34)&amp;"}"&amp;"],","")</f>
        <v/>
      </c>
    </row>
    <row r="994" spans="1:21" x14ac:dyDescent="0.3">
      <c r="E994" s="67"/>
      <c r="K994" s="22" t="str">
        <f t="shared" si="21"/>
        <v/>
      </c>
    </row>
    <row r="995" spans="1:21" x14ac:dyDescent="0.3">
      <c r="E995" s="67"/>
      <c r="K995" s="22" t="str">
        <f t="shared" si="21"/>
        <v/>
      </c>
    </row>
    <row r="996" spans="1:21" x14ac:dyDescent="0.3">
      <c r="E996" s="67"/>
      <c r="K996" s="22" t="str">
        <f t="shared" si="21"/>
        <v/>
      </c>
    </row>
    <row r="997" spans="1:21" s="390" customFormat="1" x14ac:dyDescent="0.3">
      <c r="A997" s="387"/>
      <c r="B997" s="388"/>
      <c r="C997" s="389"/>
      <c r="D997" s="388"/>
      <c r="E997" s="67"/>
      <c r="G997" s="391"/>
      <c r="H997" s="391"/>
      <c r="I997" s="391"/>
      <c r="J997" s="12"/>
      <c r="K997" s="22" t="str">
        <f t="shared" si="21"/>
        <v/>
      </c>
      <c r="M997" s="388"/>
      <c r="O997" s="392"/>
      <c r="R997" s="391"/>
      <c r="S997" s="391"/>
      <c r="T997" s="391"/>
      <c r="U997" s="391"/>
    </row>
    <row r="998" spans="1:21" x14ac:dyDescent="0.3">
      <c r="A998" s="296">
        <v>2024</v>
      </c>
      <c r="B998" s="297" t="s">
        <v>68</v>
      </c>
      <c r="C998" s="298" t="s">
        <v>118</v>
      </c>
      <c r="D998" s="299" t="s">
        <v>44</v>
      </c>
      <c r="E998" s="67"/>
      <c r="G998" s="31" t="s">
        <v>68</v>
      </c>
      <c r="H998" s="31" t="s">
        <v>44</v>
      </c>
      <c r="I998" s="31" t="s">
        <v>48</v>
      </c>
      <c r="J998" s="12">
        <v>252</v>
      </c>
      <c r="K998" s="22" t="str">
        <f t="shared" si="21"/>
        <v>[{order:"252",result:"Atletico 2-1 Inter",playerday:"Memphis Depay",year:"2024", category:"Champions",prow:["NED","FRA","PO"], pcolumn: ["Atletico","Inter","LaLigaWin"],ylink:"https://www.youtube.com/watch?v=_V92UGhMZAs"}],</v>
      </c>
      <c r="L998" s="12" t="str">
        <f>""</f>
        <v/>
      </c>
    </row>
    <row r="999" spans="1:21" x14ac:dyDescent="0.3">
      <c r="A999" s="300"/>
      <c r="B999" s="301" t="str">
        <f>_xlfn.CONCAT(B998," ",C998," ",D998)</f>
        <v>Atletico 2-1 Inter</v>
      </c>
      <c r="C999" s="302"/>
      <c r="D999" s="303"/>
      <c r="E999" s="67"/>
      <c r="F999" s="16" t="s">
        <v>43</v>
      </c>
      <c r="G999" s="275"/>
      <c r="H999" s="275"/>
      <c r="I999" s="275"/>
      <c r="K999" s="22" t="str">
        <f t="shared" si="21"/>
        <v/>
      </c>
      <c r="L999" s="12" t="str">
        <f>""</f>
        <v/>
      </c>
    </row>
    <row r="1000" spans="1:21" x14ac:dyDescent="0.3">
      <c r="A1000" s="300"/>
      <c r="B1000" s="301" t="s">
        <v>293</v>
      </c>
      <c r="C1000" s="302"/>
      <c r="D1000" s="303"/>
      <c r="E1000" s="67"/>
      <c r="F1000" s="16" t="s">
        <v>36</v>
      </c>
      <c r="G1000" s="275"/>
      <c r="H1000" s="275"/>
      <c r="I1000" s="275"/>
      <c r="K1000" s="22" t="str">
        <f t="shared" si="21"/>
        <v/>
      </c>
      <c r="L1000" s="12" t="str">
        <f>""</f>
        <v/>
      </c>
    </row>
    <row r="1001" spans="1:21" x14ac:dyDescent="0.3">
      <c r="A1001" s="304"/>
      <c r="B1001" s="305" t="s">
        <v>1166</v>
      </c>
      <c r="C1001" s="306"/>
      <c r="D1001" s="307"/>
      <c r="E1001" s="67"/>
      <c r="F1001" s="57" t="s">
        <v>38</v>
      </c>
      <c r="G1001" s="275"/>
      <c r="H1001" s="275"/>
      <c r="I1001" s="275"/>
      <c r="K1001" s="22" t="str">
        <f t="shared" si="21"/>
        <v/>
      </c>
      <c r="L1001" s="12" t="str">
        <f>""</f>
        <v/>
      </c>
    </row>
    <row r="1002" spans="1:21" x14ac:dyDescent="0.3">
      <c r="A1002" s="11"/>
      <c r="E1002" s="67"/>
      <c r="K1002" s="22" t="str">
        <f t="shared" si="21"/>
        <v/>
      </c>
      <c r="L1002" s="12" t="str">
        <f>""</f>
        <v/>
      </c>
    </row>
    <row r="1003" spans="1:21" x14ac:dyDescent="0.3">
      <c r="A1003" s="11"/>
      <c r="E1003" s="67"/>
      <c r="K1003" s="22" t="str">
        <f t="shared" si="21"/>
        <v/>
      </c>
      <c r="L1003" s="12" t="str">
        <f>""</f>
        <v/>
      </c>
    </row>
    <row r="1004" spans="1:21" x14ac:dyDescent="0.3">
      <c r="A1004" s="296">
        <v>2024</v>
      </c>
      <c r="B1004" s="297" t="s">
        <v>8</v>
      </c>
      <c r="C1004" s="298" t="s">
        <v>83</v>
      </c>
      <c r="D1004" s="299" t="s">
        <v>51</v>
      </c>
      <c r="E1004" s="67"/>
      <c r="G1004" s="31" t="s">
        <v>8</v>
      </c>
      <c r="H1004" s="31" t="s">
        <v>8</v>
      </c>
      <c r="I1004" s="31" t="s">
        <v>8</v>
      </c>
      <c r="J1004" s="12">
        <v>459</v>
      </c>
      <c r="K1004" s="22" t="str">
        <f t="shared" si="21"/>
        <v>[{order:"459",result:"Arsenal 1-0 Porto",playerday:"David Raya",year:"2024", category:"Champions",prow:["PO","ESP","namehas_David"], pcolumn: ["Arsenal","Arsenal","Arsenal"],ylink:"https://www.youtube.com/watch?v=534ynJP5Jsg"}],</v>
      </c>
      <c r="L1004" s="12" t="str">
        <f>""</f>
        <v/>
      </c>
    </row>
    <row r="1005" spans="1:21" x14ac:dyDescent="0.3">
      <c r="A1005" s="300"/>
      <c r="B1005" s="301" t="str">
        <f>_xlfn.CONCAT(B1004," ",C1004," ",D1004)</f>
        <v>Arsenal 1-0 Porto</v>
      </c>
      <c r="C1005" s="302"/>
      <c r="D1005" s="303"/>
      <c r="E1005" s="67"/>
      <c r="F1005" s="16" t="s">
        <v>38</v>
      </c>
      <c r="G1005" s="275"/>
      <c r="H1005" s="275"/>
      <c r="I1005" s="275"/>
      <c r="K1005" s="22" t="str">
        <f t="shared" si="21"/>
        <v/>
      </c>
      <c r="L1005" s="12" t="str">
        <f>""</f>
        <v/>
      </c>
    </row>
    <row r="1006" spans="1:21" x14ac:dyDescent="0.3">
      <c r="A1006" s="300"/>
      <c r="B1006" s="301" t="s">
        <v>392</v>
      </c>
      <c r="C1006" s="302"/>
      <c r="D1006" s="303"/>
      <c r="E1006" s="67"/>
      <c r="F1006" s="16" t="s">
        <v>40</v>
      </c>
      <c r="G1006" s="275"/>
      <c r="H1006" s="275"/>
      <c r="I1006" s="275"/>
      <c r="K1006" s="22" t="str">
        <f t="shared" si="21"/>
        <v/>
      </c>
      <c r="L1006" s="12" t="str">
        <f>""</f>
        <v/>
      </c>
    </row>
    <row r="1007" spans="1:21" x14ac:dyDescent="0.3">
      <c r="A1007" s="304"/>
      <c r="B1007" s="305" t="s">
        <v>951</v>
      </c>
      <c r="C1007" s="306"/>
      <c r="D1007" s="307"/>
      <c r="E1007" s="67"/>
      <c r="F1007" s="57" t="s">
        <v>1450</v>
      </c>
      <c r="G1007" s="275"/>
      <c r="H1007" s="275"/>
      <c r="I1007" s="275"/>
      <c r="K1007" s="22" t="str">
        <f t="shared" si="21"/>
        <v/>
      </c>
      <c r="L1007" s="12" t="str">
        <f>""</f>
        <v/>
      </c>
    </row>
    <row r="1008" spans="1:21" x14ac:dyDescent="0.3">
      <c r="A1008" s="11"/>
      <c r="E1008" s="67"/>
      <c r="K1008" s="22" t="str">
        <f t="shared" si="21"/>
        <v/>
      </c>
      <c r="L1008" s="12" t="str">
        <f>""</f>
        <v/>
      </c>
    </row>
    <row r="1009" spans="1:12" x14ac:dyDescent="0.3">
      <c r="A1009" s="11"/>
      <c r="E1009" s="67"/>
      <c r="K1009" s="22" t="str">
        <f t="shared" si="21"/>
        <v/>
      </c>
      <c r="L1009" s="12" t="str">
        <f>""</f>
        <v/>
      </c>
    </row>
    <row r="1010" spans="1:12" x14ac:dyDescent="0.3">
      <c r="A1010" s="296">
        <v>2024</v>
      </c>
      <c r="B1010" s="297" t="s">
        <v>59</v>
      </c>
      <c r="C1010" s="298" t="s">
        <v>85</v>
      </c>
      <c r="D1010" s="299" t="s">
        <v>150</v>
      </c>
      <c r="E1010" s="67"/>
      <c r="G1010" s="31" t="s">
        <v>3</v>
      </c>
      <c r="H1010" s="31" t="s">
        <v>59</v>
      </c>
      <c r="I1010" s="31" t="s">
        <v>78</v>
      </c>
      <c r="J1010" s="12">
        <v>326</v>
      </c>
      <c r="K1010" s="22" t="str">
        <f t="shared" si="21"/>
        <v>[{order:"326",result:"Man City 1-1 R. Madrid",playerday:"Andriy Lunin",year:"2024", category:"Champions",prow:["PO","ChampionsWin","startA"], pcolumn: ["Real Madrid","Man City","UKR"],ylink:"https://www.youtube.com/watch?v=6cyWeWlDd-s"}],</v>
      </c>
      <c r="L1010" s="12" t="str">
        <f>""</f>
        <v/>
      </c>
    </row>
    <row r="1011" spans="1:12" x14ac:dyDescent="0.3">
      <c r="A1011" s="300"/>
      <c r="B1011" s="301" t="str">
        <f>_xlfn.CONCAT(B1010," ",C1010," ",D1010)</f>
        <v>Man City 1-1 R. Madrid</v>
      </c>
      <c r="C1011" s="302"/>
      <c r="D1011" s="303"/>
      <c r="E1011" s="67"/>
      <c r="F1011" s="16" t="s">
        <v>38</v>
      </c>
      <c r="G1011" s="275"/>
      <c r="H1011" s="275"/>
      <c r="I1011" s="275"/>
      <c r="K1011" s="22" t="str">
        <f t="shared" si="21"/>
        <v/>
      </c>
      <c r="L1011" s="12" t="str">
        <f>""</f>
        <v/>
      </c>
    </row>
    <row r="1012" spans="1:12" x14ac:dyDescent="0.3">
      <c r="A1012" s="300"/>
      <c r="B1012" s="301" t="s">
        <v>581</v>
      </c>
      <c r="C1012" s="302"/>
      <c r="D1012" s="303"/>
      <c r="E1012" s="67"/>
      <c r="F1012" s="16" t="s">
        <v>34</v>
      </c>
      <c r="G1012" s="275"/>
      <c r="H1012" s="275"/>
      <c r="I1012" s="275"/>
      <c r="K1012" s="22" t="str">
        <f t="shared" si="21"/>
        <v/>
      </c>
      <c r="L1012" s="12" t="str">
        <f>""</f>
        <v/>
      </c>
    </row>
    <row r="1013" spans="1:12" x14ac:dyDescent="0.3">
      <c r="A1013" s="304"/>
      <c r="B1013" s="305" t="s">
        <v>1068</v>
      </c>
      <c r="C1013" s="306"/>
      <c r="D1013" s="307"/>
      <c r="E1013" s="67"/>
      <c r="F1013" s="57" t="s">
        <v>882</v>
      </c>
      <c r="G1013" s="275"/>
      <c r="H1013" s="275"/>
      <c r="I1013" s="275"/>
      <c r="K1013" s="22" t="str">
        <f t="shared" si="21"/>
        <v/>
      </c>
      <c r="L1013" s="12" t="str">
        <f>""</f>
        <v/>
      </c>
    </row>
    <row r="1014" spans="1:12" x14ac:dyDescent="0.3">
      <c r="A1014" s="11"/>
      <c r="E1014" s="67"/>
      <c r="K1014" s="22" t="str">
        <f t="shared" si="21"/>
        <v/>
      </c>
      <c r="L1014" s="12" t="str">
        <f>""</f>
        <v/>
      </c>
    </row>
    <row r="1015" spans="1:12" x14ac:dyDescent="0.3">
      <c r="A1015" s="11"/>
      <c r="E1015" s="67"/>
      <c r="K1015" s="22" t="str">
        <f t="shared" si="21"/>
        <v/>
      </c>
      <c r="L1015" s="12" t="str">
        <f>""</f>
        <v/>
      </c>
    </row>
    <row r="1016" spans="1:12" x14ac:dyDescent="0.3">
      <c r="A1016" s="296">
        <v>2024</v>
      </c>
      <c r="B1016" s="297" t="s">
        <v>592</v>
      </c>
      <c r="C1016" s="298" t="s">
        <v>92</v>
      </c>
      <c r="D1016" s="299" t="s">
        <v>68</v>
      </c>
      <c r="E1016" s="67"/>
      <c r="G1016" s="31" t="s">
        <v>60</v>
      </c>
      <c r="H1016" s="31" t="s">
        <v>60</v>
      </c>
      <c r="I1016" s="31" t="s">
        <v>60</v>
      </c>
      <c r="J1016" s="12">
        <v>562</v>
      </c>
      <c r="K1016" s="22" t="str">
        <f t="shared" si="21"/>
        <v>[{order:"562",result:"Dortmund 4-2 Atletico",playerday:"Niclas Füllkrug",year:"2024", category:"Champions",prow:["Borussia","ge2024","DL"], pcolumn: ["GER","GER","GER"],ylink:"https://www.youtube.com/watch?v=ZE0YD-xANtk"}],</v>
      </c>
      <c r="L1016" s="12" t="str">
        <f>""</f>
        <v/>
      </c>
    </row>
    <row r="1017" spans="1:12" x14ac:dyDescent="0.3">
      <c r="A1017" s="300"/>
      <c r="B1017" s="301" t="str">
        <f>_xlfn.CONCAT(B1016," ",C1016," ",D1016)</f>
        <v>Dortmund 4-2 Atletico</v>
      </c>
      <c r="C1017" s="302"/>
      <c r="D1017" s="303"/>
      <c r="E1017" s="67"/>
      <c r="F1017" s="16" t="s">
        <v>50</v>
      </c>
      <c r="G1017" s="275"/>
      <c r="H1017" s="275"/>
      <c r="I1017" s="275"/>
      <c r="K1017" s="22" t="str">
        <f t="shared" si="21"/>
        <v/>
      </c>
      <c r="L1017" s="12" t="str">
        <f>""</f>
        <v/>
      </c>
    </row>
    <row r="1018" spans="1:12" x14ac:dyDescent="0.3">
      <c r="A1018" s="300"/>
      <c r="B1018" s="301" t="s">
        <v>593</v>
      </c>
      <c r="C1018" s="302"/>
      <c r="D1018" s="303"/>
      <c r="E1018" s="67"/>
      <c r="F1018" s="16" t="s">
        <v>1443</v>
      </c>
      <c r="G1018" s="275"/>
      <c r="H1018" s="275"/>
      <c r="I1018" s="275"/>
      <c r="K1018" s="22" t="str">
        <f t="shared" si="21"/>
        <v/>
      </c>
      <c r="L1018" s="12" t="str">
        <f>""</f>
        <v/>
      </c>
    </row>
    <row r="1019" spans="1:12" x14ac:dyDescent="0.3">
      <c r="A1019" s="304"/>
      <c r="B1019" s="305" t="s">
        <v>1069</v>
      </c>
      <c r="C1019" s="306"/>
      <c r="D1019" s="307"/>
      <c r="E1019" s="67"/>
      <c r="F1019" s="57" t="s">
        <v>47</v>
      </c>
      <c r="G1019" s="275"/>
      <c r="H1019" s="275"/>
      <c r="I1019" s="275"/>
      <c r="K1019" s="22" t="str">
        <f t="shared" si="21"/>
        <v/>
      </c>
      <c r="L1019" s="12" t="str">
        <f>""</f>
        <v/>
      </c>
    </row>
    <row r="1020" spans="1:12" x14ac:dyDescent="0.3">
      <c r="A1020" s="11"/>
      <c r="E1020" s="67"/>
      <c r="K1020" s="22" t="str">
        <f t="shared" si="21"/>
        <v/>
      </c>
      <c r="L1020" s="12" t="str">
        <f>""</f>
        <v/>
      </c>
    </row>
    <row r="1021" spans="1:12" x14ac:dyDescent="0.3">
      <c r="A1021" s="11"/>
      <c r="E1021" s="67"/>
      <c r="K1021" s="22" t="str">
        <f t="shared" si="21"/>
        <v/>
      </c>
      <c r="L1021" s="12" t="str">
        <f>""</f>
        <v/>
      </c>
    </row>
    <row r="1022" spans="1:12" x14ac:dyDescent="0.3">
      <c r="A1022" s="296">
        <v>2024</v>
      </c>
      <c r="B1022" s="297" t="s">
        <v>150</v>
      </c>
      <c r="C1022" s="298" t="s">
        <v>124</v>
      </c>
      <c r="D1022" s="299" t="s">
        <v>59</v>
      </c>
      <c r="E1022" s="67"/>
      <c r="G1022" s="31" t="s">
        <v>36</v>
      </c>
      <c r="H1022" s="31" t="s">
        <v>64</v>
      </c>
      <c r="I1022" s="31" t="s">
        <v>58</v>
      </c>
      <c r="J1022" s="12">
        <v>391</v>
      </c>
      <c r="K1022" s="22" t="str">
        <f t="shared" si="21"/>
        <v>[{order:"391",result:"R. Madrid 3-3 Man City",playerday:"Joško Gvardiol",year:"2024", category:"Champions",prow:["ChampionsWin","Real Madrid","Man City"], pcolumn: ["FRA","CRO","POR"],ylink:"https://www.youtube.com/watch?v=zRth8txD7n0"}],</v>
      </c>
      <c r="L1022" s="12" t="str">
        <f>""</f>
        <v/>
      </c>
    </row>
    <row r="1023" spans="1:12" x14ac:dyDescent="0.3">
      <c r="A1023" s="300"/>
      <c r="B1023" s="301" t="str">
        <f>_xlfn.CONCAT(B1022," ",C1022," ",D1022)</f>
        <v>R. Madrid 3-3 Man City</v>
      </c>
      <c r="C1023" s="302"/>
      <c r="D1023" s="303"/>
      <c r="E1023" s="67"/>
      <c r="F1023" s="16" t="s">
        <v>34</v>
      </c>
      <c r="G1023" s="275"/>
      <c r="H1023" s="275"/>
      <c r="I1023" s="275"/>
      <c r="K1023" s="22" t="str">
        <f t="shared" si="21"/>
        <v/>
      </c>
      <c r="L1023" s="12" t="str">
        <f>""</f>
        <v/>
      </c>
    </row>
    <row r="1024" spans="1:12" x14ac:dyDescent="0.3">
      <c r="A1024" s="300"/>
      <c r="B1024" s="301" t="s">
        <v>648</v>
      </c>
      <c r="C1024" s="302"/>
      <c r="D1024" s="303"/>
      <c r="E1024" s="67"/>
      <c r="F1024" s="16" t="s">
        <v>3</v>
      </c>
      <c r="G1024" s="275"/>
      <c r="H1024" s="275"/>
      <c r="I1024" s="275"/>
      <c r="K1024" s="22" t="str">
        <f t="shared" si="21"/>
        <v/>
      </c>
      <c r="L1024" s="12" t="str">
        <f>""</f>
        <v/>
      </c>
    </row>
    <row r="1025" spans="1:13" x14ac:dyDescent="0.3">
      <c r="A1025" s="304"/>
      <c r="B1025" s="305" t="s">
        <v>1070</v>
      </c>
      <c r="C1025" s="306"/>
      <c r="D1025" s="307"/>
      <c r="E1025" s="67"/>
      <c r="F1025" s="57" t="s">
        <v>59</v>
      </c>
      <c r="G1025" s="275"/>
      <c r="H1025" s="275"/>
      <c r="I1025" s="275"/>
      <c r="K1025" s="22" t="str">
        <f t="shared" si="21"/>
        <v/>
      </c>
      <c r="L1025" s="12" t="str">
        <f>""</f>
        <v/>
      </c>
    </row>
    <row r="1026" spans="1:13" x14ac:dyDescent="0.3">
      <c r="A1026" s="11"/>
      <c r="E1026" s="67"/>
      <c r="K1026" s="22" t="str">
        <f t="shared" si="21"/>
        <v/>
      </c>
      <c r="L1026" s="12" t="str">
        <f>""</f>
        <v/>
      </c>
    </row>
    <row r="1027" spans="1:13" x14ac:dyDescent="0.3">
      <c r="A1027" s="11"/>
      <c r="E1027" s="67"/>
      <c r="K1027" s="22" t="str">
        <f t="shared" si="21"/>
        <v/>
      </c>
      <c r="L1027" s="12" t="str">
        <f>""</f>
        <v/>
      </c>
    </row>
    <row r="1028" spans="1:13" x14ac:dyDescent="0.3">
      <c r="A1028" s="296">
        <v>2024</v>
      </c>
      <c r="B1028" s="297" t="s">
        <v>135</v>
      </c>
      <c r="C1028" s="298" t="s">
        <v>139</v>
      </c>
      <c r="D1028" s="299" t="s">
        <v>150</v>
      </c>
      <c r="E1028" s="67"/>
      <c r="G1028" s="31" t="s">
        <v>1364</v>
      </c>
      <c r="H1028" s="31" t="s">
        <v>135</v>
      </c>
      <c r="I1028" s="31" t="s">
        <v>34</v>
      </c>
      <c r="J1028" s="12">
        <v>332</v>
      </c>
      <c r="K1028" s="22" t="str">
        <f t="shared" si="21"/>
        <v>[{order:"332",result:"Napoli 2-3 R. Madrid",playerday:"Federico Valverde",year:"2024", category:"Champions",prow:["CC","URU","namehas_V"], pcolumn: ["Real Madrid_matches_100-300","Napoli","ChampionsWin"],ylink:"https://www.youtube.com/watch?v=-T7ahuXSBgE"}],</v>
      </c>
      <c r="L1028" s="12" t="str">
        <f>""</f>
        <v/>
      </c>
      <c r="M1028" s="40" t="s">
        <v>903</v>
      </c>
    </row>
    <row r="1029" spans="1:13" x14ac:dyDescent="0.3">
      <c r="A1029" s="300"/>
      <c r="B1029" s="301" t="str">
        <f>_xlfn.CONCAT(B1028," ",C1028," ",D1028)</f>
        <v>Napoli 2-3 R. Madrid</v>
      </c>
      <c r="C1029" s="302"/>
      <c r="D1029" s="303"/>
      <c r="E1029" s="67"/>
      <c r="F1029" s="16" t="s">
        <v>33</v>
      </c>
      <c r="G1029" s="275"/>
      <c r="H1029" s="275"/>
      <c r="I1029" s="275"/>
      <c r="K1029" s="22" t="str">
        <f t="shared" si="21"/>
        <v/>
      </c>
      <c r="L1029" s="12" t="str">
        <f>""</f>
        <v/>
      </c>
      <c r="M1029" s="34" t="s">
        <v>902</v>
      </c>
    </row>
    <row r="1030" spans="1:13" x14ac:dyDescent="0.3">
      <c r="A1030" s="300"/>
      <c r="B1030" s="301" t="s">
        <v>671</v>
      </c>
      <c r="C1030" s="302"/>
      <c r="D1030" s="303"/>
      <c r="E1030" s="67"/>
      <c r="F1030" s="16" t="s">
        <v>39</v>
      </c>
      <c r="G1030" s="275"/>
      <c r="H1030" s="275"/>
      <c r="I1030" s="275"/>
      <c r="K1030" s="22" t="str">
        <f t="shared" si="21"/>
        <v/>
      </c>
      <c r="L1030" s="12" t="str">
        <f>""</f>
        <v/>
      </c>
    </row>
    <row r="1031" spans="1:13" x14ac:dyDescent="0.3">
      <c r="A1031" s="304"/>
      <c r="B1031" s="305" t="s">
        <v>950</v>
      </c>
      <c r="C1031" s="306"/>
      <c r="D1031" s="307"/>
      <c r="E1031" s="67"/>
      <c r="F1031" s="57" t="s">
        <v>1358</v>
      </c>
      <c r="G1031" s="275"/>
      <c r="H1031" s="275"/>
      <c r="I1031" s="275"/>
      <c r="K1031" s="22" t="str">
        <f t="shared" si="21"/>
        <v/>
      </c>
      <c r="L1031" s="12" t="str">
        <f>""</f>
        <v/>
      </c>
    </row>
    <row r="1032" spans="1:13" x14ac:dyDescent="0.3">
      <c r="A1032" s="11"/>
      <c r="E1032" s="67"/>
      <c r="K1032" s="22" t="str">
        <f t="shared" si="21"/>
        <v/>
      </c>
      <c r="L1032" s="12" t="str">
        <f>""</f>
        <v/>
      </c>
    </row>
    <row r="1033" spans="1:13" x14ac:dyDescent="0.3">
      <c r="A1033" s="11"/>
      <c r="E1033" s="67"/>
      <c r="K1033" s="22" t="str">
        <f t="shared" si="21"/>
        <v/>
      </c>
      <c r="L1033" s="12" t="str">
        <f>""</f>
        <v/>
      </c>
    </row>
    <row r="1034" spans="1:13" x14ac:dyDescent="0.3">
      <c r="A1034" s="296">
        <v>2024</v>
      </c>
      <c r="B1034" s="297" t="s">
        <v>26</v>
      </c>
      <c r="C1034" s="298" t="s">
        <v>152</v>
      </c>
      <c r="D1034" s="299" t="s">
        <v>592</v>
      </c>
      <c r="E1034" s="67"/>
      <c r="G1034" s="31" t="s">
        <v>112</v>
      </c>
      <c r="H1034" s="31" t="s">
        <v>50</v>
      </c>
      <c r="I1034" s="31" t="s">
        <v>31</v>
      </c>
      <c r="J1034" s="12">
        <v>294</v>
      </c>
      <c r="K1034" s="22" t="str">
        <f t="shared" si="21"/>
        <v>[{order:"294",result:"PSG 0-1 Dortmund",playerday:"Mats Hummels",year:"2024", category:"Champions",prow:["DF","GER","Bayern"], pcolumn: ["ParisSG","Borussia","WC01"],ylink:"https://www.youtube.com/watch?v=xC07aJoVooA"}],</v>
      </c>
      <c r="L1034" s="12" t="str">
        <f>""</f>
        <v/>
      </c>
    </row>
    <row r="1035" spans="1:13" x14ac:dyDescent="0.3">
      <c r="A1035" s="300"/>
      <c r="B1035" s="301" t="str">
        <f>_xlfn.CONCAT(B1034," ",C1034," ",D1034)</f>
        <v>PSG 0-1 Dortmund</v>
      </c>
      <c r="C1035" s="302"/>
      <c r="D1035" s="303"/>
      <c r="E1035" s="67"/>
      <c r="F1035" s="16" t="s">
        <v>52</v>
      </c>
      <c r="G1035" s="275"/>
      <c r="H1035" s="275"/>
      <c r="I1035" s="275"/>
      <c r="K1035" s="22" t="str">
        <f t="shared" si="21"/>
        <v/>
      </c>
      <c r="L1035" s="12" t="str">
        <f>""</f>
        <v/>
      </c>
    </row>
    <row r="1036" spans="1:13" x14ac:dyDescent="0.3">
      <c r="A1036" s="300"/>
      <c r="B1036" s="301" t="s">
        <v>737</v>
      </c>
      <c r="C1036" s="302"/>
      <c r="D1036" s="303"/>
      <c r="E1036" s="67"/>
      <c r="F1036" s="16" t="s">
        <v>60</v>
      </c>
      <c r="G1036" s="275"/>
      <c r="H1036" s="275"/>
      <c r="I1036" s="275"/>
      <c r="K1036" s="22" t="str">
        <f t="shared" si="21"/>
        <v/>
      </c>
      <c r="L1036" s="12" t="str">
        <f>""</f>
        <v/>
      </c>
    </row>
    <row r="1037" spans="1:13" x14ac:dyDescent="0.3">
      <c r="A1037" s="304"/>
      <c r="B1037" s="305" t="s">
        <v>979</v>
      </c>
      <c r="C1037" s="306"/>
      <c r="D1037" s="307"/>
      <c r="E1037" s="67"/>
      <c r="F1037" s="57" t="s">
        <v>17</v>
      </c>
      <c r="G1037" s="275"/>
      <c r="H1037" s="275"/>
      <c r="I1037" s="275"/>
      <c r="K1037" s="22" t="str">
        <f t="shared" si="21"/>
        <v/>
      </c>
      <c r="L1037" s="12" t="str">
        <f>""</f>
        <v/>
      </c>
    </row>
    <row r="1038" spans="1:13" x14ac:dyDescent="0.3">
      <c r="A1038" s="11"/>
      <c r="E1038" s="67"/>
      <c r="K1038" s="22" t="str">
        <f t="shared" si="21"/>
        <v/>
      </c>
      <c r="L1038" s="12" t="str">
        <f>""</f>
        <v/>
      </c>
    </row>
    <row r="1039" spans="1:13" x14ac:dyDescent="0.3">
      <c r="A1039" s="11"/>
      <c r="E1039" s="67"/>
      <c r="K1039" s="22" t="str">
        <f t="shared" si="21"/>
        <v/>
      </c>
      <c r="L1039" s="12" t="str">
        <f>""</f>
        <v/>
      </c>
    </row>
    <row r="1040" spans="1:13" x14ac:dyDescent="0.3">
      <c r="A1040" s="296">
        <v>2024</v>
      </c>
      <c r="B1040" s="297" t="s">
        <v>150</v>
      </c>
      <c r="C1040" s="298" t="s">
        <v>118</v>
      </c>
      <c r="D1040" s="299" t="s">
        <v>17</v>
      </c>
      <c r="E1040" s="67"/>
      <c r="G1040" s="31" t="s">
        <v>3</v>
      </c>
      <c r="H1040" s="31" t="s">
        <v>17</v>
      </c>
      <c r="I1040" s="31" t="s">
        <v>1179</v>
      </c>
      <c r="J1040" s="12">
        <v>330</v>
      </c>
      <c r="K1040" s="22" t="str">
        <f t="shared" si="21"/>
        <v>[{order:"330",result:"R. Madrid 2-1 Bayern",playerday:"Joselu Mato",year:"2024", category:"Champions",prow:["ChampionsWin","ESP","Played Euro 2024"], pcolumn: ["Real Madrid","Bayern","startJ"],ylink:"https://www.youtube.com/watch?v=7cEpNIjMO7c"}],</v>
      </c>
      <c r="L1040" s="12" t="str">
        <f>""</f>
        <v/>
      </c>
      <c r="M1040" s="40" t="s">
        <v>901</v>
      </c>
    </row>
    <row r="1041" spans="1:13" x14ac:dyDescent="0.3">
      <c r="A1041" s="300"/>
      <c r="B1041" s="301" t="str">
        <f>_xlfn.CONCAT(B1040," ",C1040," ",D1040)</f>
        <v>R. Madrid 2-1 Bayern</v>
      </c>
      <c r="C1041" s="302"/>
      <c r="D1041" s="303"/>
      <c r="E1041" s="67"/>
      <c r="F1041" s="16" t="s">
        <v>34</v>
      </c>
      <c r="G1041" s="275"/>
      <c r="H1041" s="275"/>
      <c r="I1041" s="275"/>
      <c r="K1041" s="22" t="str">
        <f t="shared" si="21"/>
        <v/>
      </c>
      <c r="L1041" s="12" t="str">
        <f>""</f>
        <v/>
      </c>
      <c r="M1041" s="34" t="s">
        <v>900</v>
      </c>
    </row>
    <row r="1042" spans="1:13" x14ac:dyDescent="0.3">
      <c r="A1042" s="300"/>
      <c r="B1042" s="301" t="s">
        <v>738</v>
      </c>
      <c r="C1042" s="302"/>
      <c r="D1042" s="303"/>
      <c r="E1042" s="67"/>
      <c r="F1042" s="16" t="s">
        <v>40</v>
      </c>
      <c r="G1042" s="275"/>
      <c r="H1042" s="275"/>
      <c r="I1042" s="275"/>
      <c r="K1042" s="22" t="str">
        <f t="shared" si="21"/>
        <v/>
      </c>
      <c r="L1042" s="12" t="str">
        <f>""</f>
        <v/>
      </c>
    </row>
    <row r="1043" spans="1:13" x14ac:dyDescent="0.3">
      <c r="A1043" s="304"/>
      <c r="B1043" s="305" t="s">
        <v>899</v>
      </c>
      <c r="C1043" s="306"/>
      <c r="D1043" s="307"/>
      <c r="E1043" s="67"/>
      <c r="F1043" s="57" t="s">
        <v>998</v>
      </c>
      <c r="G1043" s="275"/>
      <c r="H1043" s="275"/>
      <c r="I1043" s="275"/>
      <c r="K1043" s="22" t="str">
        <f t="shared" si="21"/>
        <v/>
      </c>
      <c r="L1043" s="12" t="str">
        <f>""</f>
        <v/>
      </c>
    </row>
    <row r="1044" spans="1:13" x14ac:dyDescent="0.3">
      <c r="A1044" s="11"/>
      <c r="E1044" s="67"/>
      <c r="K1044" s="22" t="str">
        <f t="shared" si="21"/>
        <v/>
      </c>
      <c r="L1044" s="12" t="str">
        <f>""</f>
        <v/>
      </c>
    </row>
    <row r="1045" spans="1:13" x14ac:dyDescent="0.3">
      <c r="A1045" s="11"/>
      <c r="E1045" s="67"/>
      <c r="K1045" s="22" t="str">
        <f t="shared" si="21"/>
        <v/>
      </c>
      <c r="L1045" s="12" t="str">
        <f>""</f>
        <v/>
      </c>
    </row>
    <row r="1046" spans="1:13" x14ac:dyDescent="0.3">
      <c r="A1046" s="296">
        <v>2024</v>
      </c>
      <c r="B1046" s="297" t="s">
        <v>7</v>
      </c>
      <c r="C1046" s="298" t="s">
        <v>310</v>
      </c>
      <c r="D1046" s="299" t="s">
        <v>26</v>
      </c>
      <c r="E1046" s="67"/>
      <c r="G1046" s="31" t="s">
        <v>7</v>
      </c>
      <c r="H1046" s="31" t="s">
        <v>112</v>
      </c>
      <c r="I1046" s="31" t="s">
        <v>48</v>
      </c>
      <c r="J1046" s="12">
        <v>480</v>
      </c>
      <c r="K1046" s="22" t="str">
        <f t="shared" si="21"/>
        <v>[{order:"480",result:"Barcelona 1-4 PSG",playerday:"Ousmane Dembélé",year:"2024", category:"Champions",prow:["FRA","Borussia","namehas_OU"], pcolumn: ["Barcelona","ParisSG","LaLigaWin"],ylink:"https://www.youtube.com/watch?v=7cEpNIjMO7c"}],</v>
      </c>
      <c r="L1046" s="12" t="str">
        <f>""</f>
        <v/>
      </c>
    </row>
    <row r="1047" spans="1:13" x14ac:dyDescent="0.3">
      <c r="A1047" s="300"/>
      <c r="B1047" s="301" t="str">
        <f>_xlfn.CONCAT(B1046," ",C1046," ",D1046)</f>
        <v>Barcelona 1-4 PSG</v>
      </c>
      <c r="C1047" s="302"/>
      <c r="D1047" s="303"/>
      <c r="E1047" s="67"/>
      <c r="F1047" s="16" t="s">
        <v>36</v>
      </c>
      <c r="G1047" s="275"/>
      <c r="H1047" s="275"/>
      <c r="I1047" s="275"/>
      <c r="K1047" s="22" t="str">
        <f t="shared" si="21"/>
        <v/>
      </c>
      <c r="L1047" s="12" t="str">
        <f>""</f>
        <v/>
      </c>
    </row>
    <row r="1048" spans="1:13" x14ac:dyDescent="0.3">
      <c r="A1048" s="300"/>
      <c r="B1048" s="301" t="s">
        <v>738</v>
      </c>
      <c r="C1048" s="302"/>
      <c r="D1048" s="303"/>
      <c r="E1048" s="67"/>
      <c r="F1048" s="16" t="s">
        <v>50</v>
      </c>
      <c r="G1048" s="275"/>
      <c r="H1048" s="275"/>
      <c r="I1048" s="275"/>
      <c r="K1048" s="22" t="str">
        <f t="shared" si="21"/>
        <v/>
      </c>
      <c r="L1048" s="12" t="str">
        <f>""</f>
        <v/>
      </c>
    </row>
    <row r="1049" spans="1:13" x14ac:dyDescent="0.3">
      <c r="A1049" s="304"/>
      <c r="B1049" s="305" t="s">
        <v>1300</v>
      </c>
      <c r="C1049" s="306"/>
      <c r="D1049" s="307"/>
      <c r="E1049" s="67"/>
      <c r="F1049" s="57" t="s">
        <v>1528</v>
      </c>
      <c r="G1049" s="275"/>
      <c r="H1049" s="275"/>
      <c r="I1049" s="275"/>
      <c r="K1049" s="22" t="str">
        <f t="shared" si="21"/>
        <v/>
      </c>
      <c r="L1049" s="12" t="str">
        <f>""</f>
        <v/>
      </c>
    </row>
    <row r="1050" spans="1:13" x14ac:dyDescent="0.3">
      <c r="A1050" s="11"/>
      <c r="E1050" s="67"/>
      <c r="K1050" s="22" t="str">
        <f t="shared" ref="K1050:K1061" si="24">IF(A1050&gt;0,"[{"&amp;"order:"&amp;CHAR(34)&amp;J1050&amp;CHAR(34)&amp;",result:"&amp;CHAR(34)&amp;B1051&amp;CHAR(34)&amp;",playerday:"&amp;CHAR(34)&amp;B1053&amp;CHAR(34)&amp;",year:"&amp;CHAR(34)&amp;A1050&amp;CHAR(34)&amp;", category:" &amp; CHAR(34) &amp;$A$1&amp;CHAR(34)&amp;",prow:["&amp;CHAR(34)&amp;F1051&amp;CHAR(34)&amp;","&amp;CHAR(34)&amp;F1052&amp;CHAR(34)&amp;","&amp;CHAR(34)&amp;F1053&amp;CHAR(34)&amp;"], pcolumn: ["&amp;CHAR(34)&amp;G1050&amp;CHAR(34)&amp;","&amp;CHAR(34)&amp;H1050&amp;CHAR(34)&amp;","&amp;CHAR(34)&amp;I1050&amp;CHAR(34)&amp;"]"&amp;",ylink:"&amp;CHAR(34)&amp;B1052&amp;CHAR(34)&amp;"}"&amp;"],","")</f>
        <v/>
      </c>
      <c r="L1050" s="12" t="str">
        <f>""</f>
        <v/>
      </c>
    </row>
    <row r="1051" spans="1:13" x14ac:dyDescent="0.3">
      <c r="A1051" s="11"/>
      <c r="E1051" s="67"/>
      <c r="K1051" s="22" t="str">
        <f t="shared" si="24"/>
        <v/>
      </c>
      <c r="L1051" s="12" t="str">
        <f>""</f>
        <v/>
      </c>
    </row>
    <row r="1052" spans="1:13" x14ac:dyDescent="0.3">
      <c r="A1052" s="296">
        <v>2024</v>
      </c>
      <c r="B1052" s="297" t="s">
        <v>592</v>
      </c>
      <c r="C1052" s="298" t="s">
        <v>444</v>
      </c>
      <c r="D1052" s="299" t="s">
        <v>150</v>
      </c>
      <c r="E1052" s="67"/>
      <c r="G1052" s="31" t="s">
        <v>3</v>
      </c>
      <c r="H1052" s="31" t="s">
        <v>50</v>
      </c>
      <c r="I1052" s="31" t="s">
        <v>1071</v>
      </c>
      <c r="J1052" s="12">
        <v>317</v>
      </c>
      <c r="K1052" s="22" t="str">
        <f t="shared" si="24"/>
        <v>[{order:"317",result:"Dortmund 0-2 R. Madrid",playerday:"Dani Carvajal",year:"2024", category:"Champions",prow:["DF","ChampionsWin","Played Euro 2024"], pcolumn: ["Real Madrid","Borussia","startD"],ylink:"https://www.youtube.com/watch?v=4GBk9ahmTgE"}],</v>
      </c>
      <c r="L1052" s="12" t="str">
        <f>""</f>
        <v/>
      </c>
    </row>
    <row r="1053" spans="1:13" x14ac:dyDescent="0.3">
      <c r="A1053" s="300"/>
      <c r="B1053" s="301" t="str">
        <f>_xlfn.CONCAT(B1052," ",C1052," ",D1052)</f>
        <v>Dortmund 0-2 R. Madrid</v>
      </c>
      <c r="C1053" s="302"/>
      <c r="D1053" s="303"/>
      <c r="E1053" s="67"/>
      <c r="F1053" s="16" t="s">
        <v>52</v>
      </c>
      <c r="G1053" s="275"/>
      <c r="H1053" s="275"/>
      <c r="I1053" s="275"/>
      <c r="K1053" s="22" t="str">
        <f t="shared" si="24"/>
        <v/>
      </c>
      <c r="L1053" s="12" t="str">
        <f>""</f>
        <v/>
      </c>
    </row>
    <row r="1054" spans="1:13" x14ac:dyDescent="0.3">
      <c r="A1054" s="300"/>
      <c r="B1054" s="301" t="s">
        <v>831</v>
      </c>
      <c r="C1054" s="302"/>
      <c r="D1054" s="303"/>
      <c r="E1054" s="67"/>
      <c r="F1054" s="16" t="s">
        <v>34</v>
      </c>
      <c r="G1054" s="275"/>
      <c r="H1054" s="275"/>
      <c r="I1054" s="275"/>
      <c r="K1054" s="22" t="str">
        <f t="shared" si="24"/>
        <v/>
      </c>
      <c r="L1054" s="12" t="str">
        <f>""</f>
        <v/>
      </c>
    </row>
    <row r="1055" spans="1:13" x14ac:dyDescent="0.3">
      <c r="A1055" s="304"/>
      <c r="B1055" s="305" t="s">
        <v>1072</v>
      </c>
      <c r="C1055" s="306"/>
      <c r="D1055" s="307"/>
      <c r="E1055" s="67"/>
      <c r="F1055" s="57" t="s">
        <v>998</v>
      </c>
      <c r="G1055" s="275"/>
      <c r="H1055" s="275"/>
      <c r="I1055" s="275"/>
      <c r="K1055" s="22" t="str">
        <f t="shared" si="24"/>
        <v/>
      </c>
      <c r="L1055" s="12" t="str">
        <f>""</f>
        <v/>
      </c>
    </row>
    <row r="1056" spans="1:13" x14ac:dyDescent="0.3">
      <c r="A1056" s="11"/>
      <c r="E1056" s="67"/>
      <c r="K1056" s="22" t="str">
        <f t="shared" si="24"/>
        <v/>
      </c>
      <c r="L1056" s="12" t="str">
        <f>""</f>
        <v/>
      </c>
    </row>
    <row r="1057" spans="1:12" x14ac:dyDescent="0.3">
      <c r="A1057" s="11"/>
      <c r="E1057" s="67"/>
      <c r="K1057" s="22" t="str">
        <f t="shared" si="24"/>
        <v/>
      </c>
      <c r="L1057" s="12" t="str">
        <f>""</f>
        <v/>
      </c>
    </row>
    <row r="1058" spans="1:12" x14ac:dyDescent="0.3">
      <c r="A1058" s="296">
        <v>2024</v>
      </c>
      <c r="B1058" s="297" t="s">
        <v>26</v>
      </c>
      <c r="C1058" s="298" t="s">
        <v>83</v>
      </c>
      <c r="D1058" s="299" t="s">
        <v>299</v>
      </c>
      <c r="E1058" s="67"/>
      <c r="G1058" s="31" t="s">
        <v>112</v>
      </c>
      <c r="H1058" s="31" t="s">
        <v>299</v>
      </c>
      <c r="I1058" s="31" t="s">
        <v>878</v>
      </c>
      <c r="J1058" s="12">
        <v>575</v>
      </c>
      <c r="K1058" s="22" t="str">
        <f t="shared" si="24"/>
        <v>[{order:"575",result:"PSG 1-0 Girona",playerday:"Paulo Gazzaniga",year:"2024", category:"Champions",prow:["PO","DF","DL"], pcolumn: ["ParisSG","Girona","startG"],ylink:"https://www.youtube.com/watch?v=NqXFQj2KgNE"}],</v>
      </c>
      <c r="L1058" s="12" t="str">
        <f>""</f>
        <v/>
      </c>
    </row>
    <row r="1059" spans="1:12" x14ac:dyDescent="0.3">
      <c r="A1059" s="300"/>
      <c r="B1059" s="301" t="str">
        <f>_xlfn.CONCAT(B1058," ",C1058," ",D1058)</f>
        <v>PSG 1-0 Girona</v>
      </c>
      <c r="C1059" s="302"/>
      <c r="D1059" s="303"/>
      <c r="E1059" s="67"/>
      <c r="F1059" s="16" t="s">
        <v>38</v>
      </c>
      <c r="G1059" s="275"/>
      <c r="H1059" s="275"/>
      <c r="I1059" s="275"/>
      <c r="K1059" s="22" t="str">
        <f t="shared" si="24"/>
        <v/>
      </c>
      <c r="L1059" s="12" t="str">
        <f>""</f>
        <v/>
      </c>
    </row>
    <row r="1060" spans="1:12" x14ac:dyDescent="0.3">
      <c r="A1060" s="300"/>
      <c r="B1060" s="301" t="s">
        <v>877</v>
      </c>
      <c r="C1060" s="302"/>
      <c r="D1060" s="303"/>
      <c r="E1060" s="67"/>
      <c r="F1060" s="16" t="s">
        <v>52</v>
      </c>
      <c r="G1060" s="275"/>
      <c r="H1060" s="275"/>
      <c r="I1060" s="275"/>
      <c r="K1060" s="22" t="str">
        <f t="shared" si="24"/>
        <v/>
      </c>
      <c r="L1060" s="12" t="str">
        <f>""</f>
        <v/>
      </c>
    </row>
    <row r="1061" spans="1:12" x14ac:dyDescent="0.3">
      <c r="A1061" s="304"/>
      <c r="B1061" s="305" t="s">
        <v>1233</v>
      </c>
      <c r="C1061" s="306"/>
      <c r="D1061" s="307"/>
      <c r="E1061" s="67" t="str">
        <f t="shared" ref="E1061:E1062" si="25">IF(A1058&gt;0,IF(B1061&lt;&gt;"","OK","NEGATIVE"),"")</f>
        <v>OK</v>
      </c>
      <c r="F1061" s="57" t="s">
        <v>47</v>
      </c>
      <c r="G1061" s="275"/>
      <c r="H1061" s="275"/>
      <c r="I1061" s="275"/>
      <c r="K1061" s="22" t="str">
        <f t="shared" si="24"/>
        <v/>
      </c>
      <c r="L1061" s="12" t="str">
        <f>""</f>
        <v/>
      </c>
    </row>
    <row r="1062" spans="1:12" x14ac:dyDescent="0.3">
      <c r="E1062" s="67" t="str">
        <f t="shared" si="25"/>
        <v/>
      </c>
      <c r="L1062" s="12" t="str">
        <f>""</f>
        <v/>
      </c>
    </row>
    <row r="1063" spans="1:12" x14ac:dyDescent="0.3">
      <c r="B1063" s="58"/>
      <c r="C1063" s="58"/>
      <c r="D1063" s="58"/>
      <c r="E1063" s="22"/>
      <c r="F1063" s="22"/>
      <c r="G1063" s="67"/>
      <c r="H1063" s="67"/>
      <c r="I1063" s="67"/>
      <c r="K1063" s="22"/>
      <c r="L1063" s="22"/>
    </row>
    <row r="1064" spans="1:12" x14ac:dyDescent="0.3">
      <c r="A1064" s="296">
        <v>2024</v>
      </c>
      <c r="B1064" s="297" t="s">
        <v>59</v>
      </c>
      <c r="C1064" s="298" t="s">
        <v>321</v>
      </c>
      <c r="D1064" s="299" t="s">
        <v>1349</v>
      </c>
      <c r="E1064" s="67"/>
      <c r="G1064" s="31" t="s">
        <v>1465</v>
      </c>
      <c r="H1064" s="31" t="s">
        <v>1463</v>
      </c>
      <c r="I1064" s="31" t="s">
        <v>1464</v>
      </c>
      <c r="J1064" s="12">
        <v>426</v>
      </c>
      <c r="K1064" s="22" t="str">
        <f t="shared" ref="K1064:K1065" si="26">IF(A1064&gt;0,"[{"&amp;"order:"&amp;CHAR(34)&amp;J1064&amp;CHAR(34)&amp;",result:"&amp;CHAR(34)&amp;B1065&amp;CHAR(34)&amp;",playerday:"&amp;CHAR(34)&amp;B1067&amp;CHAR(34)&amp;",year:"&amp;CHAR(34)&amp;A1064&amp;CHAR(34)&amp;", category:" &amp; CHAR(34) &amp;$A$1&amp;CHAR(34)&amp;",prow:["&amp;CHAR(34)&amp;F1065&amp;CHAR(34)&amp;","&amp;CHAR(34)&amp;F1066&amp;CHAR(34)&amp;","&amp;CHAR(34)&amp;F1067&amp;CHAR(34)&amp;"], pcolumn: ["&amp;CHAR(34)&amp;G1064&amp;CHAR(34)&amp;","&amp;CHAR(34)&amp;H1064&amp;CHAR(34)&amp;","&amp;CHAR(34)&amp;I1064&amp;CHAR(34)&amp;"]"&amp;",ylink:"&amp;CHAR(34)&amp;B1066&amp;CHAR(34)&amp;"}"&amp;"],","")</f>
        <v>[{order:"426",result:"Man City 5-0 Sparta P.",playerday:"Erling Haaland",year:"2024", category:"Champions",prow:["Premier","ChampionsWin","Man City"], pcolumn: ["namehas_ha","namehas_al","namehas_and"],ylink:"https://www.youtube.com/watch?v=0z7JOpQpPA4"}],</v>
      </c>
      <c r="L1064" s="22"/>
    </row>
    <row r="1065" spans="1:12" x14ac:dyDescent="0.3">
      <c r="A1065" s="300"/>
      <c r="B1065" s="301" t="str">
        <f>_xlfn.CONCAT(B1064," ",C1064," ",D1064)</f>
        <v>Man City 5-0 Sparta P.</v>
      </c>
      <c r="C1065" s="302"/>
      <c r="D1065" s="303"/>
      <c r="E1065" s="67"/>
      <c r="F1065" s="16" t="s">
        <v>32</v>
      </c>
      <c r="G1065" s="275"/>
      <c r="H1065" s="275"/>
      <c r="I1065" s="275"/>
      <c r="K1065" s="22" t="str">
        <f t="shared" si="26"/>
        <v/>
      </c>
      <c r="L1065" s="22"/>
    </row>
    <row r="1066" spans="1:12" x14ac:dyDescent="0.3">
      <c r="A1066" s="300"/>
      <c r="B1066" s="301" t="s">
        <v>1350</v>
      </c>
      <c r="C1066" s="302"/>
      <c r="D1066" s="303"/>
      <c r="E1066" s="67"/>
      <c r="F1066" s="16" t="s">
        <v>34</v>
      </c>
      <c r="G1066" s="275"/>
      <c r="H1066" s="275"/>
      <c r="I1066" s="275"/>
      <c r="K1066" s="22" t="str">
        <f>IF(A1066&gt;0,"[{"&amp;"order:"&amp;CHAR(34)&amp;J1066&amp;CHAR(34)&amp;",result:"&amp;CHAR(34)&amp;B1067&amp;CHAR(34)&amp;",playerday:"&amp;CHAR(34)&amp;B1070&amp;CHAR(34)&amp;",year:"&amp;CHAR(34)&amp;A1066&amp;CHAR(34)&amp;", category:" &amp; CHAR(34) &amp;$A$1&amp;CHAR(34)&amp;",prow:["&amp;CHAR(34)&amp;F1067&amp;CHAR(34)&amp;","&amp;CHAR(34)&amp;F1068&amp;CHAR(34)&amp;","&amp;CHAR(34)&amp;F1070&amp;CHAR(34)&amp;"], pcolumn: ["&amp;CHAR(34)&amp;G1066&amp;CHAR(34)&amp;","&amp;CHAR(34)&amp;H1066&amp;CHAR(34)&amp;","&amp;CHAR(34)&amp;I1066&amp;CHAR(34)&amp;"]"&amp;",ylink:"&amp;CHAR(34)&amp;B1068&amp;CHAR(34)&amp;"}"&amp;"],","")</f>
        <v/>
      </c>
      <c r="L1066" s="22"/>
    </row>
    <row r="1067" spans="1:12" x14ac:dyDescent="0.3">
      <c r="A1067" s="304"/>
      <c r="B1067" s="305" t="s">
        <v>1065</v>
      </c>
      <c r="C1067" s="306"/>
      <c r="D1067" s="307"/>
      <c r="E1067" s="67" t="str">
        <f t="shared" ref="E1067:E1068" si="27">IF(A1064&gt;0,IF(B1067&lt;&gt;"","OK","NEGATIVE"),"")</f>
        <v>OK</v>
      </c>
      <c r="F1067" s="57" t="s">
        <v>59</v>
      </c>
      <c r="G1067" s="275"/>
      <c r="H1067" s="275"/>
      <c r="I1067" s="275"/>
      <c r="K1067" s="22" t="str">
        <f>IF(A1067&gt;0,"[{"&amp;"order:"&amp;CHAR(34)&amp;J1067&amp;CHAR(34)&amp;",result:"&amp;CHAR(34)&amp;B1068&amp;CHAR(34)&amp;",playerday:"&amp;CHAR(34)&amp;B1071&amp;CHAR(34)&amp;",year:"&amp;CHAR(34)&amp;A1067&amp;CHAR(34)&amp;", category:" &amp; CHAR(34) &amp;$A$1&amp;CHAR(34)&amp;",prow:["&amp;CHAR(34)&amp;F1068&amp;CHAR(34)&amp;","&amp;CHAR(34)&amp;F1070&amp;CHAR(34)&amp;","&amp;CHAR(34)&amp;F1071&amp;CHAR(34)&amp;"], pcolumn: ["&amp;CHAR(34)&amp;G1067&amp;CHAR(34)&amp;","&amp;CHAR(34)&amp;H1067&amp;CHAR(34)&amp;","&amp;CHAR(34)&amp;I1067&amp;CHAR(34)&amp;"]"&amp;",ylink:"&amp;CHAR(34)&amp;B1070&amp;CHAR(34)&amp;"}"&amp;"],","")</f>
        <v/>
      </c>
      <c r="L1067" s="22"/>
    </row>
    <row r="1068" spans="1:12" x14ac:dyDescent="0.3">
      <c r="E1068" s="67" t="str">
        <f t="shared" si="27"/>
        <v/>
      </c>
      <c r="L1068" s="22"/>
    </row>
    <row r="1069" spans="1:12" x14ac:dyDescent="0.3">
      <c r="E1069" s="67"/>
      <c r="L1069" s="22"/>
    </row>
    <row r="1070" spans="1:12" x14ac:dyDescent="0.3">
      <c r="A1070" s="296">
        <v>2024</v>
      </c>
      <c r="B1070" s="297" t="s">
        <v>70</v>
      </c>
      <c r="C1070" s="298" t="s">
        <v>118</v>
      </c>
      <c r="D1070" s="299" t="s">
        <v>51</v>
      </c>
      <c r="E1070" s="67"/>
      <c r="G1070" s="31" t="s">
        <v>40</v>
      </c>
      <c r="H1070" s="31" t="s">
        <v>34</v>
      </c>
      <c r="I1070" s="31" t="s">
        <v>1067</v>
      </c>
      <c r="J1070" s="12">
        <v>376</v>
      </c>
      <c r="K1070" s="22" t="str">
        <f t="shared" ref="K1070:K1073" si="28">IF(A1070&gt;0,"[{"&amp;"order:"&amp;CHAR(34)&amp;J1070&amp;CHAR(34)&amp;",result:"&amp;CHAR(34)&amp;B1071&amp;CHAR(34)&amp;",playerday:"&amp;CHAR(34)&amp;B1073&amp;CHAR(34)&amp;",year:"&amp;CHAR(34)&amp;A1070&amp;CHAR(34)&amp;", category:" &amp; CHAR(34) &amp;$A$1&amp;CHAR(34)&amp;",prow:["&amp;CHAR(34)&amp;F1071&amp;CHAR(34)&amp;","&amp;CHAR(34)&amp;F1072&amp;CHAR(34)&amp;","&amp;CHAR(34)&amp;F1073&amp;CHAR(34)&amp;"], pcolumn: ["&amp;CHAR(34)&amp;G1070&amp;CHAR(34)&amp;","&amp;CHAR(34)&amp;H1070&amp;CHAR(34)&amp;","&amp;CHAR(34)&amp;I1070&amp;CHAR(34)&amp;"]"&amp;",ylink:"&amp;CHAR(34)&amp;B1072&amp;CHAR(34)&amp;"}"&amp;"],","")</f>
        <v>[{order:"376",result:"Lazio 2-1 Porto",playerday:"Pedro Rodríguez",year:"2024", category:"Champions",prow:["Lazio","Porto","DL"], pcolumn: ["ESP","ChampionsWin","startP"],ylink:"https://www.youtube.com/watch?v=H1qb4xcJ5Lg"}],</v>
      </c>
      <c r="L1070" s="22"/>
    </row>
    <row r="1071" spans="1:12" x14ac:dyDescent="0.3">
      <c r="A1071" s="300"/>
      <c r="B1071" s="301" t="str">
        <f>_xlfn.CONCAT(B1070," ",C1070," ",D1070)</f>
        <v>Lazio 2-1 Porto</v>
      </c>
      <c r="C1071" s="302"/>
      <c r="D1071" s="303"/>
      <c r="E1071" s="67"/>
      <c r="F1071" s="31" t="s">
        <v>70</v>
      </c>
      <c r="G1071" s="275"/>
      <c r="H1071" s="275"/>
      <c r="I1071" s="275"/>
      <c r="K1071" s="22" t="str">
        <f t="shared" si="28"/>
        <v/>
      </c>
      <c r="L1071" s="22"/>
    </row>
    <row r="1072" spans="1:12" x14ac:dyDescent="0.3">
      <c r="A1072" s="300"/>
      <c r="B1072" s="301" t="s">
        <v>1374</v>
      </c>
      <c r="C1072" s="302"/>
      <c r="D1072" s="303"/>
      <c r="E1072" s="67"/>
      <c r="F1072" s="31" t="s">
        <v>51</v>
      </c>
      <c r="G1072" s="275"/>
      <c r="H1072" s="275"/>
      <c r="I1072" s="275"/>
      <c r="K1072" s="22" t="str">
        <f t="shared" si="28"/>
        <v/>
      </c>
      <c r="L1072" s="22"/>
    </row>
    <row r="1073" spans="1:12" x14ac:dyDescent="0.3">
      <c r="A1073" s="304"/>
      <c r="B1073" s="305" t="s">
        <v>1225</v>
      </c>
      <c r="C1073" s="306"/>
      <c r="D1073" s="307"/>
      <c r="E1073" s="67" t="str">
        <f t="shared" ref="E1073:E1074" si="29">IF(A1070&gt;0,IF(B1073&lt;&gt;"","OK","NEGATIVE"),"")</f>
        <v>OK</v>
      </c>
      <c r="F1073" s="31" t="s">
        <v>47</v>
      </c>
      <c r="G1073" s="275"/>
      <c r="H1073" s="275"/>
      <c r="I1073" s="275"/>
      <c r="K1073" s="22" t="str">
        <f t="shared" si="28"/>
        <v/>
      </c>
      <c r="L1073" s="22"/>
    </row>
    <row r="1074" spans="1:12" x14ac:dyDescent="0.3">
      <c r="E1074" s="67" t="str">
        <f t="shared" si="29"/>
        <v/>
      </c>
      <c r="L1074" s="22"/>
    </row>
    <row r="1075" spans="1:12" x14ac:dyDescent="0.3">
      <c r="B1075" s="58"/>
      <c r="C1075" s="58"/>
      <c r="D1075" s="58"/>
      <c r="E1075" s="22"/>
      <c r="F1075" s="22"/>
      <c r="G1075" s="67"/>
      <c r="H1075" s="67"/>
      <c r="I1075" s="67"/>
      <c r="K1075" s="22"/>
      <c r="L1075" s="22"/>
    </row>
    <row r="1076" spans="1:12" x14ac:dyDescent="0.3">
      <c r="A1076" s="296">
        <v>2024</v>
      </c>
      <c r="B1076" s="297" t="s">
        <v>59</v>
      </c>
      <c r="C1076" s="298" t="s">
        <v>124</v>
      </c>
      <c r="D1076" s="299" t="s">
        <v>886</v>
      </c>
      <c r="E1076" s="67"/>
      <c r="G1076" s="31" t="s">
        <v>59</v>
      </c>
      <c r="H1076" s="31" t="s">
        <v>886</v>
      </c>
      <c r="I1076" s="31" t="s">
        <v>1421</v>
      </c>
      <c r="J1076" s="12">
        <v>363</v>
      </c>
      <c r="K1076" s="22" t="str">
        <f t="shared" ref="K1076:K1079" si="30">IF(A1076&gt;0,"[{"&amp;"order:"&amp;CHAR(34)&amp;J1076&amp;CHAR(34)&amp;",result:"&amp;CHAR(34)&amp;B1077&amp;CHAR(34)&amp;",playerday:"&amp;CHAR(34)&amp;B1079&amp;CHAR(34)&amp;",year:"&amp;CHAR(34)&amp;A1076&amp;CHAR(34)&amp;", category:" &amp; CHAR(34) &amp;$A$1&amp;CHAR(34)&amp;",prow:["&amp;CHAR(34)&amp;F1077&amp;CHAR(34)&amp;","&amp;CHAR(34)&amp;F1078&amp;CHAR(34)&amp;","&amp;CHAR(34)&amp;F1079&amp;CHAR(34)&amp;"], pcolumn: ["&amp;CHAR(34)&amp;G1076&amp;CHAR(34)&amp;","&amp;CHAR(34)&amp;H1076&amp;CHAR(34)&amp;","&amp;CHAR(34)&amp;I1076&amp;CHAR(34)&amp;"]"&amp;",ylink:"&amp;CHAR(34)&amp;B1078&amp;CHAR(34)&amp;"}"&amp;"],","")</f>
        <v>[{order:"363",result:"Man City 3-3 Feyenoord",playerday:"Anis Hadj Moussa",year:"2024", category:"Champions",prow:["DL","DL","DL"], pcolumn: ["Man City","Feyenoord","namehas_HA"],ylink:"https://www.youtube.com/watch?v=x5RaGMk68-8"}],</v>
      </c>
      <c r="L1076" s="22"/>
    </row>
    <row r="1077" spans="1:12" x14ac:dyDescent="0.3">
      <c r="A1077" s="300"/>
      <c r="B1077" s="301" t="str">
        <f>_xlfn.CONCAT(B1076," ",C1076," ",D1076)</f>
        <v>Man City 3-3 Feyenoord</v>
      </c>
      <c r="C1077" s="302"/>
      <c r="D1077" s="303"/>
      <c r="E1077" s="67"/>
      <c r="F1077" s="31" t="s">
        <v>47</v>
      </c>
      <c r="G1077" s="275"/>
      <c r="H1077" s="275"/>
      <c r="I1077" s="275"/>
      <c r="K1077" s="22" t="str">
        <f t="shared" si="30"/>
        <v/>
      </c>
    </row>
    <row r="1078" spans="1:12" x14ac:dyDescent="0.3">
      <c r="A1078" s="300"/>
      <c r="B1078" s="301" t="s">
        <v>1419</v>
      </c>
      <c r="C1078" s="302"/>
      <c r="D1078" s="303"/>
      <c r="E1078" s="67"/>
      <c r="F1078" s="31" t="s">
        <v>47</v>
      </c>
      <c r="G1078" s="275"/>
      <c r="H1078" s="275"/>
      <c r="I1078" s="275"/>
      <c r="K1078" s="22" t="str">
        <f t="shared" si="30"/>
        <v/>
      </c>
    </row>
    <row r="1079" spans="1:12" x14ac:dyDescent="0.3">
      <c r="A1079" s="304"/>
      <c r="B1079" s="305" t="s">
        <v>1420</v>
      </c>
      <c r="C1079" s="306"/>
      <c r="D1079" s="307"/>
      <c r="E1079" s="67" t="str">
        <f t="shared" ref="E1079:E1080" si="31">IF(A1076&gt;0,IF(B1079&lt;&gt;"","OK","NEGATIVE"),"")</f>
        <v>OK</v>
      </c>
      <c r="F1079" s="31" t="s">
        <v>47</v>
      </c>
      <c r="G1079" s="275"/>
      <c r="H1079" s="275"/>
      <c r="I1079" s="275"/>
      <c r="K1079" s="22" t="str">
        <f t="shared" si="30"/>
        <v/>
      </c>
    </row>
    <row r="1080" spans="1:12" x14ac:dyDescent="0.3">
      <c r="E1080" s="67" t="str">
        <f t="shared" si="31"/>
        <v/>
      </c>
    </row>
    <row r="1081" spans="1:12" x14ac:dyDescent="0.3">
      <c r="B1081" s="58"/>
      <c r="C1081" s="58"/>
      <c r="D1081" s="58"/>
      <c r="E1081" s="22"/>
      <c r="F1081" s="22"/>
      <c r="G1081" s="67"/>
      <c r="H1081" s="67"/>
      <c r="I1081" s="67"/>
      <c r="J1081" s="22"/>
      <c r="K1081" s="22"/>
    </row>
    <row r="1082" spans="1:12" x14ac:dyDescent="0.3">
      <c r="A1082" s="296">
        <v>2024</v>
      </c>
      <c r="B1082" s="297" t="s">
        <v>390</v>
      </c>
      <c r="C1082" s="298" t="s">
        <v>83</v>
      </c>
      <c r="D1082" s="299" t="s">
        <v>17</v>
      </c>
      <c r="E1082" s="67"/>
      <c r="G1082" s="31" t="s">
        <v>42</v>
      </c>
      <c r="H1082" s="31" t="s">
        <v>8</v>
      </c>
      <c r="I1082" s="31" t="s">
        <v>31</v>
      </c>
      <c r="J1082" s="12">
        <v>506</v>
      </c>
      <c r="K1082" s="22" t="str">
        <f t="shared" ref="K1082:K1085" si="32">IF(A1082&gt;0,"[{"&amp;"order:"&amp;CHAR(34)&amp;J1082&amp;CHAR(34)&amp;",result:"&amp;CHAR(34)&amp;B1083&amp;CHAR(34)&amp;",playerday:"&amp;CHAR(34)&amp;B1085&amp;CHAR(34)&amp;",year:"&amp;CHAR(34)&amp;A1082&amp;CHAR(34)&amp;", category:" &amp; CHAR(34) &amp;$A$1&amp;CHAR(34)&amp;",prow:["&amp;CHAR(34)&amp;F1083&amp;CHAR(34)&amp;","&amp;CHAR(34)&amp;F1084&amp;CHAR(34)&amp;","&amp;CHAR(34)&amp;F1085&amp;CHAR(34)&amp;"], pcolumn: ["&amp;CHAR(34)&amp;G1082&amp;CHAR(34)&amp;","&amp;CHAR(34)&amp;H1082&amp;CHAR(34)&amp;","&amp;CHAR(34)&amp;I1082&amp;CHAR(34)&amp;"]"&amp;",ylink:"&amp;CHAR(34)&amp;B1084&amp;CHAR(34)&amp;"}"&amp;"],","")</f>
        <v>[{order:"506",result:"Aston Villa 1-0 Bayern",playerday:"Emiliano Dibu Martínez",year:"2024", category:"Champions",prow:["PO","zerogw","noprem"], pcolumn: ["ARG","Arsenal","WC01"],ylink:"https://www.youtube.com/watch?v=x5RaGMk68-8"}],</v>
      </c>
      <c r="L1082" s="22"/>
    </row>
    <row r="1083" spans="1:12" x14ac:dyDescent="0.3">
      <c r="A1083" s="300"/>
      <c r="B1083" s="301" t="str">
        <f>_xlfn.CONCAT(B1082," ",C1082," ",D1082)</f>
        <v>Aston Villa 1-0 Bayern</v>
      </c>
      <c r="C1083" s="302"/>
      <c r="D1083" s="303"/>
      <c r="E1083" s="67"/>
      <c r="F1083" s="31" t="s">
        <v>38</v>
      </c>
      <c r="G1083" s="275"/>
      <c r="H1083" s="275"/>
      <c r="I1083" s="275"/>
      <c r="K1083" s="22" t="str">
        <f t="shared" si="32"/>
        <v/>
      </c>
    </row>
    <row r="1084" spans="1:12" x14ac:dyDescent="0.3">
      <c r="A1084" s="300"/>
      <c r="B1084" s="301" t="s">
        <v>1419</v>
      </c>
      <c r="C1084" s="302"/>
      <c r="D1084" s="303"/>
      <c r="E1084" s="67"/>
      <c r="F1084" s="31" t="s">
        <v>1552</v>
      </c>
      <c r="G1084" s="275"/>
      <c r="H1084" s="275"/>
      <c r="I1084" s="275"/>
      <c r="K1084" s="22" t="str">
        <f t="shared" si="32"/>
        <v/>
      </c>
    </row>
    <row r="1085" spans="1:12" x14ac:dyDescent="0.3">
      <c r="A1085" s="304"/>
      <c r="B1085" s="305" t="s">
        <v>1551</v>
      </c>
      <c r="C1085" s="306"/>
      <c r="D1085" s="307"/>
      <c r="E1085" s="67" t="str">
        <f t="shared" ref="E1085:E1086" si="33">IF(A1082&gt;0,IF(B1085&lt;&gt;"","OK","NEGATIVE"),"")</f>
        <v>OK</v>
      </c>
      <c r="F1085" s="31" t="s">
        <v>884</v>
      </c>
      <c r="G1085" s="275"/>
      <c r="H1085" s="275"/>
      <c r="I1085" s="275"/>
      <c r="K1085" s="22" t="str">
        <f t="shared" si="32"/>
        <v/>
      </c>
    </row>
    <row r="1086" spans="1:12" x14ac:dyDescent="0.3">
      <c r="E1086" s="67" t="str">
        <f t="shared" si="33"/>
        <v/>
      </c>
    </row>
    <row r="1087" spans="1:12" x14ac:dyDescent="0.3">
      <c r="B1087" s="58"/>
      <c r="C1087" s="58"/>
      <c r="D1087" s="58"/>
      <c r="E1087" s="22"/>
      <c r="F1087" s="22"/>
      <c r="G1087" s="67"/>
      <c r="H1087" s="67"/>
      <c r="I1087" s="67"/>
      <c r="J1087" s="22"/>
      <c r="K1087" s="22"/>
    </row>
    <row r="1088" spans="1:12" x14ac:dyDescent="0.3">
      <c r="A1088" s="694">
        <v>2025</v>
      </c>
      <c r="B1088" s="695" t="s">
        <v>150</v>
      </c>
      <c r="C1088" s="696" t="s">
        <v>140</v>
      </c>
      <c r="D1088" s="697" t="s">
        <v>59</v>
      </c>
      <c r="E1088" s="67"/>
      <c r="G1088" s="31" t="s">
        <v>36</v>
      </c>
      <c r="H1088" s="31" t="s">
        <v>36</v>
      </c>
      <c r="I1088" s="31" t="s">
        <v>36</v>
      </c>
      <c r="J1088" s="12">
        <v>514</v>
      </c>
      <c r="K1088" s="22" t="str">
        <f t="shared" ref="K1088:K1091" si="34">IF(A1088&gt;0,"[{"&amp;"order:"&amp;CHAR(34)&amp;J1088&amp;CHAR(34)&amp;",result:"&amp;CHAR(34)&amp;B1089&amp;CHAR(34)&amp;",playerday:"&amp;CHAR(34)&amp;B1091&amp;CHAR(34)&amp;",year:"&amp;CHAR(34)&amp;A1088&amp;CHAR(34)&amp;", category:" &amp; CHAR(34) &amp;$A$1&amp;CHAR(34)&amp;",prow:["&amp;CHAR(34)&amp;F1089&amp;CHAR(34)&amp;","&amp;CHAR(34)&amp;F1090&amp;CHAR(34)&amp;","&amp;CHAR(34)&amp;F1091&amp;CHAR(34)&amp;"], pcolumn: ["&amp;CHAR(34)&amp;G1088&amp;CHAR(34)&amp;","&amp;CHAR(34)&amp;H1088&amp;CHAR(34)&amp;","&amp;CHAR(34)&amp;I1088&amp;CHAR(34)&amp;"]"&amp;",ylink:"&amp;CHAR(34)&amp;B1090&amp;CHAR(34)&amp;"}"&amp;"],","")</f>
        <v>[{order:"514",result:"R. Madrid 3-0 Man City",playerday:"Kylian Mbappé",year:"2025", category:"Champions",prow:["Real Madrid","Real Madrid","Real Madrid"], pcolumn: ["FRA","FRA","FRA"],ylink:"https://www.youtube.com/watch?v=x5RaGMk68-8"}],</v>
      </c>
      <c r="L1088" s="22"/>
    </row>
    <row r="1089" spans="1:12" x14ac:dyDescent="0.3">
      <c r="A1089" s="698"/>
      <c r="B1089" s="699" t="str">
        <f>_xlfn.CONCAT(B1088," ",C1088," ",D1088)</f>
        <v>R. Madrid 3-0 Man City</v>
      </c>
      <c r="C1089" s="700"/>
      <c r="D1089" s="701"/>
      <c r="E1089" s="67"/>
      <c r="F1089" s="31" t="s">
        <v>3</v>
      </c>
      <c r="G1089" s="706"/>
      <c r="H1089" s="706"/>
      <c r="I1089" s="706"/>
      <c r="K1089" s="22" t="str">
        <f t="shared" si="34"/>
        <v/>
      </c>
    </row>
    <row r="1090" spans="1:12" x14ac:dyDescent="0.3">
      <c r="A1090" s="698"/>
      <c r="B1090" s="699" t="s">
        <v>1419</v>
      </c>
      <c r="C1090" s="700"/>
      <c r="D1090" s="701"/>
      <c r="E1090" s="67"/>
      <c r="F1090" s="31" t="s">
        <v>3</v>
      </c>
      <c r="G1090" s="706"/>
      <c r="H1090" s="706"/>
      <c r="I1090" s="706"/>
      <c r="K1090" s="22" t="str">
        <f t="shared" si="34"/>
        <v/>
      </c>
    </row>
    <row r="1091" spans="1:12" x14ac:dyDescent="0.3">
      <c r="A1091" s="702"/>
      <c r="B1091" s="703" t="s">
        <v>949</v>
      </c>
      <c r="C1091" s="704"/>
      <c r="D1091" s="705"/>
      <c r="E1091" s="67" t="str">
        <f t="shared" ref="E1091:E1092" si="35">IF(A1088&gt;0,IF(B1091&lt;&gt;"","OK","NEGATIVE"),"")</f>
        <v>OK</v>
      </c>
      <c r="F1091" s="31" t="s">
        <v>3</v>
      </c>
      <c r="G1091" s="706"/>
      <c r="H1091" s="706"/>
      <c r="I1091" s="706"/>
      <c r="K1091" s="22" t="str">
        <f t="shared" si="34"/>
        <v/>
      </c>
    </row>
    <row r="1092" spans="1:12" x14ac:dyDescent="0.3">
      <c r="E1092" s="67" t="str">
        <f t="shared" si="35"/>
        <v/>
      </c>
    </row>
    <row r="1093" spans="1:12" x14ac:dyDescent="0.3">
      <c r="B1093" s="58"/>
      <c r="C1093" s="58"/>
      <c r="D1093" s="58"/>
      <c r="E1093" s="22"/>
      <c r="F1093" s="22"/>
      <c r="G1093" s="67"/>
      <c r="H1093" s="67"/>
      <c r="I1093" s="67"/>
      <c r="J1093" s="22"/>
      <c r="K1093" s="22"/>
    </row>
    <row r="1094" spans="1:12" x14ac:dyDescent="0.3">
      <c r="A1094" s="694">
        <v>2025</v>
      </c>
      <c r="B1094" s="695" t="s">
        <v>79</v>
      </c>
      <c r="C1094" s="696" t="s">
        <v>85</v>
      </c>
      <c r="D1094" s="697" t="s">
        <v>17</v>
      </c>
      <c r="E1094" s="67"/>
      <c r="G1094" s="31" t="s">
        <v>883</v>
      </c>
      <c r="H1094" s="31" t="s">
        <v>882</v>
      </c>
      <c r="I1094" s="31" t="s">
        <v>1426</v>
      </c>
      <c r="J1094" s="12">
        <v>453</v>
      </c>
      <c r="K1094" s="22" t="str">
        <f t="shared" ref="K1094:K1097" si="36">IF(A1094&gt;0,"[{"&amp;"order:"&amp;CHAR(34)&amp;J1094&amp;CHAR(34)&amp;",result:"&amp;CHAR(34)&amp;B1095&amp;CHAR(34)&amp;",playerday:"&amp;CHAR(34)&amp;B1097&amp;CHAR(34)&amp;",year:"&amp;CHAR(34)&amp;A1094&amp;CHAR(34)&amp;", category:" &amp; CHAR(34) &amp;$A$1&amp;CHAR(34)&amp;",prow:["&amp;CHAR(34)&amp;F1095&amp;CHAR(34)&amp;","&amp;CHAR(34)&amp;F1096&amp;CHAR(34)&amp;","&amp;CHAR(34)&amp;F1097&amp;CHAR(34)&amp;"], pcolumn: ["&amp;CHAR(34)&amp;G1094&amp;CHAR(34)&amp;","&amp;CHAR(34)&amp;H1094&amp;CHAR(34)&amp;","&amp;CHAR(34)&amp;I1094&amp;CHAR(34)&amp;"]"&amp;",ylink:"&amp;CHAR(34)&amp;B1096&amp;CHAR(34)&amp;"}"&amp;"],","")</f>
        <v>[{order:"453",result:"Celtic 1-1 Bayern",playerday:"Alphonso Davies",year:"2025", category:"Champions",prow:["Bayern","DF","ge2024"], pcolumn: ["MLSPla","startA","namehas_D"],ylink:"https://www.youtube.com/watch?v=E9JMcUGfM8s"}],</v>
      </c>
      <c r="L1094" s="22"/>
    </row>
    <row r="1095" spans="1:12" x14ac:dyDescent="0.3">
      <c r="A1095" s="698"/>
      <c r="B1095" s="699" t="str">
        <f>_xlfn.CONCAT(B1094," ",C1094," ",D1094)</f>
        <v>Celtic 1-1 Bayern</v>
      </c>
      <c r="C1095" s="700"/>
      <c r="D1095" s="701"/>
      <c r="E1095" s="67"/>
      <c r="F1095" s="31" t="s">
        <v>17</v>
      </c>
      <c r="G1095" s="706"/>
      <c r="H1095" s="706"/>
      <c r="I1095" s="706"/>
      <c r="K1095" s="22" t="str">
        <f t="shared" si="36"/>
        <v/>
      </c>
    </row>
    <row r="1096" spans="1:12" x14ac:dyDescent="0.3">
      <c r="A1096" s="698"/>
      <c r="B1096" s="699" t="s">
        <v>1592</v>
      </c>
      <c r="C1096" s="700"/>
      <c r="D1096" s="701"/>
      <c r="E1096" s="67"/>
      <c r="F1096" s="31" t="s">
        <v>52</v>
      </c>
      <c r="G1096" s="706"/>
      <c r="H1096" s="706"/>
      <c r="I1096" s="706"/>
      <c r="K1096" s="22" t="str">
        <f t="shared" si="36"/>
        <v/>
      </c>
    </row>
    <row r="1097" spans="1:12" x14ac:dyDescent="0.3">
      <c r="A1097" s="702"/>
      <c r="B1097" s="703" t="s">
        <v>1014</v>
      </c>
      <c r="C1097" s="704"/>
      <c r="D1097" s="705"/>
      <c r="E1097" s="67" t="str">
        <f t="shared" ref="E1097:E1098" si="37">IF(A1094&gt;0,IF(B1097&lt;&gt;"","OK","NEGATIVE"),"")</f>
        <v>OK</v>
      </c>
      <c r="F1097" s="31" t="s">
        <v>1443</v>
      </c>
      <c r="G1097" s="706"/>
      <c r="H1097" s="706"/>
      <c r="I1097" s="706"/>
      <c r="K1097" s="22" t="str">
        <f t="shared" si="36"/>
        <v/>
      </c>
    </row>
    <row r="1098" spans="1:12" x14ac:dyDescent="0.3">
      <c r="E1098" s="67" t="str">
        <f t="shared" si="37"/>
        <v/>
      </c>
    </row>
    <row r="1099" spans="1:12" x14ac:dyDescent="0.3">
      <c r="B1099" s="58"/>
      <c r="C1099" s="58"/>
      <c r="D1099" s="58"/>
      <c r="E1099" s="22"/>
      <c r="F1099" s="22"/>
      <c r="G1099" s="67"/>
      <c r="H1099" s="67"/>
      <c r="I1099" s="67"/>
      <c r="J1099" s="22"/>
      <c r="K1099" s="22"/>
    </row>
    <row r="1100" spans="1:12" x14ac:dyDescent="0.3">
      <c r="A1100" s="694">
        <v>2025</v>
      </c>
      <c r="B1100" s="695" t="s">
        <v>59</v>
      </c>
      <c r="C1100" s="696" t="s">
        <v>139</v>
      </c>
      <c r="D1100" s="697" t="s">
        <v>150</v>
      </c>
      <c r="E1100" s="67"/>
      <c r="G1100" s="31" t="s">
        <v>3</v>
      </c>
      <c r="H1100" s="31" t="s">
        <v>1392</v>
      </c>
      <c r="I1100" s="31" t="s">
        <v>1426</v>
      </c>
      <c r="J1100" s="12">
        <v>555</v>
      </c>
      <c r="K1100" s="22" t="str">
        <f t="shared" ref="K1100:K1103" si="38">IF(A1100&gt;0,"[{"&amp;"order:"&amp;CHAR(34)&amp;J1100&amp;CHAR(34)&amp;",result:"&amp;CHAR(34)&amp;B1101&amp;CHAR(34)&amp;",playerday:"&amp;CHAR(34)&amp;B1103&amp;CHAR(34)&amp;",year:"&amp;CHAR(34)&amp;A1100&amp;CHAR(34)&amp;", category:" &amp; CHAR(34) &amp;$A$1&amp;CHAR(34)&amp;",prow:["&amp;CHAR(34)&amp;F1101&amp;CHAR(34)&amp;","&amp;CHAR(34)&amp;F1102&amp;CHAR(34)&amp;","&amp;CHAR(34)&amp;F1103&amp;CHAR(34)&amp;"], pcolumn: ["&amp;CHAR(34)&amp;G1100&amp;CHAR(34)&amp;","&amp;CHAR(34)&amp;H1100&amp;CHAR(34)&amp;","&amp;CHAR(34)&amp;I1100&amp;CHAR(34)&amp;"]"&amp;",ylink:"&amp;CHAR(34)&amp;B1102&amp;CHAR(34)&amp;"}"&amp;"],","")</f>
        <v>[{order:"555",result:"Man City 2-3 R. Madrid",playerday:"Brahim Díaz",year:"2025", category:"Champions",prow:["Man City","it2024","MAR"], pcolumn: ["Real Madrid","namehas_B","namehas_D"],ylink:"https://www.youtube.com/watch?v=6vc5xla2Jfc"}],</v>
      </c>
    </row>
    <row r="1101" spans="1:12" x14ac:dyDescent="0.3">
      <c r="A1101" s="698"/>
      <c r="B1101" s="699" t="str">
        <f>_xlfn.CONCAT(B1100," ",C1100," ",D1100)</f>
        <v>Man City 2-3 R. Madrid</v>
      </c>
      <c r="C1101" s="700"/>
      <c r="D1101" s="701"/>
      <c r="E1101" s="67"/>
      <c r="F1101" s="31" t="s">
        <v>59</v>
      </c>
      <c r="G1101" s="706"/>
      <c r="H1101" s="706"/>
      <c r="I1101" s="706"/>
      <c r="K1101" s="22" t="str">
        <f t="shared" si="38"/>
        <v/>
      </c>
    </row>
    <row r="1102" spans="1:12" x14ac:dyDescent="0.3">
      <c r="A1102" s="698"/>
      <c r="B1102" s="699" t="s">
        <v>1596</v>
      </c>
      <c r="C1102" s="700"/>
      <c r="D1102" s="701"/>
      <c r="E1102" s="67"/>
      <c r="F1102" s="31" t="s">
        <v>1355</v>
      </c>
      <c r="G1102" s="706"/>
      <c r="H1102" s="706"/>
      <c r="I1102" s="706"/>
      <c r="K1102" s="22" t="str">
        <f t="shared" si="38"/>
        <v/>
      </c>
    </row>
    <row r="1103" spans="1:12" x14ac:dyDescent="0.3">
      <c r="A1103" s="702"/>
      <c r="B1103" s="703" t="s">
        <v>1595</v>
      </c>
      <c r="C1103" s="704"/>
      <c r="D1103" s="705"/>
      <c r="E1103" s="67" t="str">
        <f t="shared" ref="E1103:E1104" si="39">IF(A1100&gt;0,IF(B1103&lt;&gt;"","OK","NEGATIVE"),"")</f>
        <v>OK</v>
      </c>
      <c r="F1103" s="31" t="s">
        <v>380</v>
      </c>
      <c r="G1103" s="706"/>
      <c r="H1103" s="706"/>
      <c r="I1103" s="706"/>
      <c r="K1103" s="22" t="str">
        <f t="shared" si="38"/>
        <v/>
      </c>
    </row>
    <row r="1104" spans="1:12" x14ac:dyDescent="0.3">
      <c r="E1104" s="67" t="str">
        <f t="shared" si="39"/>
        <v/>
      </c>
    </row>
    <row r="1105" spans="1:11" x14ac:dyDescent="0.3">
      <c r="B1105" s="58"/>
      <c r="C1105" s="58"/>
      <c r="D1105" s="58"/>
      <c r="E1105" s="22"/>
      <c r="F1105" s="22"/>
      <c r="G1105" s="67"/>
      <c r="H1105" s="67"/>
      <c r="I1105" s="67"/>
      <c r="J1105" s="22"/>
      <c r="K1105" s="22"/>
    </row>
    <row r="1106" spans="1:11" x14ac:dyDescent="0.3">
      <c r="A1106" s="694">
        <v>2025</v>
      </c>
      <c r="B1106" s="695" t="s">
        <v>26</v>
      </c>
      <c r="C1106" s="696" t="s">
        <v>152</v>
      </c>
      <c r="D1106" s="697" t="s">
        <v>9</v>
      </c>
      <c r="E1106" s="67"/>
      <c r="G1106" s="31" t="s">
        <v>9</v>
      </c>
      <c r="H1106" s="31" t="s">
        <v>34</v>
      </c>
      <c r="I1106" s="31" t="s">
        <v>32</v>
      </c>
      <c r="J1106" s="12">
        <v>521</v>
      </c>
      <c r="K1106" s="22" t="str">
        <f t="shared" ref="K1106:K1109" si="40">IF(A1106&gt;0,"[{"&amp;"order:"&amp;CHAR(34)&amp;J1106&amp;CHAR(34)&amp;",result:"&amp;CHAR(34)&amp;B1107&amp;CHAR(34)&amp;",playerday:"&amp;CHAR(34)&amp;B1109&amp;CHAR(34)&amp;",year:"&amp;CHAR(34)&amp;A1106&amp;CHAR(34)&amp;", category:" &amp; CHAR(34) &amp;$A$1&amp;CHAR(34)&amp;",prow:["&amp;CHAR(34)&amp;F1107&amp;CHAR(34)&amp;","&amp;CHAR(34)&amp;F1108&amp;CHAR(34)&amp;","&amp;CHAR(34)&amp;F1109&amp;CHAR(34)&amp;"], pcolumn: ["&amp;CHAR(34)&amp;G1106&amp;CHAR(34)&amp;","&amp;CHAR(34)&amp;H1106&amp;CHAR(34)&amp;","&amp;CHAR(34)&amp;I1106&amp;CHAR(34)&amp;"]"&amp;",ylink:"&amp;CHAR(34)&amp;B1108&amp;CHAR(34)&amp;"}"&amp;"],","")</f>
        <v>[{order:"521",result:"PSG 0-1 Liverpool",playerday:"Alisson",year:"2025", category:"Champions",prow:["Roma","PO","BRA"], pcolumn: ["Liverpool","ChampionsWin","Premier"],ylink:"https://www.youtube.com/watch?v=6vc5xla2Jfc"}],</v>
      </c>
    </row>
    <row r="1107" spans="1:11" x14ac:dyDescent="0.3">
      <c r="A1107" s="698"/>
      <c r="B1107" s="699" t="str">
        <f>_xlfn.CONCAT(B1106," ",C1106," ",D1106)</f>
        <v>PSG 0-1 Liverpool</v>
      </c>
      <c r="C1107" s="700"/>
      <c r="D1107" s="701"/>
      <c r="E1107" s="67"/>
      <c r="F1107" s="31" t="s">
        <v>74</v>
      </c>
      <c r="G1107" s="706"/>
      <c r="H1107" s="706"/>
      <c r="I1107" s="706"/>
      <c r="K1107" s="22" t="str">
        <f t="shared" si="40"/>
        <v/>
      </c>
    </row>
    <row r="1108" spans="1:11" x14ac:dyDescent="0.3">
      <c r="A1108" s="698"/>
      <c r="B1108" s="699" t="s">
        <v>1596</v>
      </c>
      <c r="C1108" s="700"/>
      <c r="D1108" s="701"/>
      <c r="E1108" s="67"/>
      <c r="F1108" s="31" t="s">
        <v>38</v>
      </c>
      <c r="G1108" s="706"/>
      <c r="H1108" s="706"/>
      <c r="I1108" s="706"/>
      <c r="K1108" s="22" t="str">
        <f t="shared" si="40"/>
        <v/>
      </c>
    </row>
    <row r="1109" spans="1:11" x14ac:dyDescent="0.3">
      <c r="A1109" s="702"/>
      <c r="B1109" s="703" t="s">
        <v>1605</v>
      </c>
      <c r="C1109" s="704"/>
      <c r="D1109" s="705"/>
      <c r="E1109" s="67" t="str">
        <f t="shared" ref="E1109:E1110" si="41">IF(A1106&gt;0,IF(B1109&lt;&gt;"","OK","NEGATIVE"),"")</f>
        <v>OK</v>
      </c>
      <c r="F1109" s="31" t="s">
        <v>35</v>
      </c>
      <c r="G1109" s="706"/>
      <c r="H1109" s="706"/>
      <c r="I1109" s="706"/>
      <c r="K1109" s="22" t="str">
        <f t="shared" si="40"/>
        <v/>
      </c>
    </row>
    <row r="1110" spans="1:11" x14ac:dyDescent="0.3">
      <c r="E1110" s="67" t="str">
        <f t="shared" si="41"/>
        <v/>
      </c>
    </row>
    <row r="1111" spans="1:11" x14ac:dyDescent="0.3">
      <c r="B1111" s="58"/>
      <c r="C1111" s="58"/>
      <c r="D1111" s="58"/>
      <c r="E1111" s="22"/>
      <c r="F1111" s="22"/>
      <c r="G1111" s="67"/>
      <c r="H1111" s="67"/>
      <c r="I1111" s="67"/>
      <c r="J1111" s="22"/>
      <c r="K1111" s="22"/>
    </row>
    <row r="1112" spans="1:11" x14ac:dyDescent="0.3">
      <c r="A1112" s="694">
        <v>2025</v>
      </c>
      <c r="B1112" s="695" t="s">
        <v>1608</v>
      </c>
      <c r="C1112" s="696" t="s">
        <v>381</v>
      </c>
      <c r="D1112" s="697" t="s">
        <v>8</v>
      </c>
      <c r="E1112" s="67"/>
      <c r="G1112" s="31" t="s">
        <v>8</v>
      </c>
      <c r="H1112" s="31" t="s">
        <v>8</v>
      </c>
      <c r="I1112" s="31" t="s">
        <v>8</v>
      </c>
      <c r="J1112" s="12">
        <v>547</v>
      </c>
      <c r="K1112" s="22" t="str">
        <f t="shared" ref="K1112:K1115" si="42">IF(A1112&gt;0,"[{"&amp;"order:"&amp;CHAR(34)&amp;J1112&amp;CHAR(34)&amp;",result:"&amp;CHAR(34)&amp;B1113&amp;CHAR(34)&amp;",playerday:"&amp;CHAR(34)&amp;B1115&amp;CHAR(34)&amp;",year:"&amp;CHAR(34)&amp;A1112&amp;CHAR(34)&amp;", category:" &amp; CHAR(34) &amp;$A$1&amp;CHAR(34)&amp;",prow:["&amp;CHAR(34)&amp;F1113&amp;CHAR(34)&amp;","&amp;CHAR(34)&amp;F1114&amp;CHAR(34)&amp;","&amp;CHAR(34)&amp;F1115&amp;CHAR(34)&amp;"], pcolumn: ["&amp;CHAR(34)&amp;G1112&amp;CHAR(34)&amp;","&amp;CHAR(34)&amp;H1112&amp;CHAR(34)&amp;","&amp;CHAR(34)&amp;I1112&amp;CHAR(34)&amp;"]"&amp;",ylink:"&amp;CHAR(34)&amp;B1114&amp;CHAR(34)&amp;"}"&amp;"],","")</f>
        <v>[{order:"547",result:"PSV 1-7 Arsenal",playerday:"Martin Ødegaard",year:"2025", category:"Champions",prow:["CC","CC","CC"], pcolumn: ["Arsenal","Arsenal","Arsenal"],ylink:"https://www.youtube.com/watch?v=WljL1P7u0nY"}],</v>
      </c>
    </row>
    <row r="1113" spans="1:11" x14ac:dyDescent="0.3">
      <c r="A1113" s="698"/>
      <c r="B1113" s="699" t="str">
        <f>_xlfn.CONCAT(B1112," ",C1112," ",D1112)</f>
        <v>PSV 1-7 Arsenal</v>
      </c>
      <c r="C1113" s="700"/>
      <c r="D1113" s="701"/>
      <c r="E1113" s="67"/>
      <c r="F1113" s="31" t="s">
        <v>33</v>
      </c>
      <c r="G1113" s="706"/>
      <c r="H1113" s="706"/>
      <c r="I1113" s="706"/>
      <c r="K1113" s="22" t="str">
        <f t="shared" si="42"/>
        <v/>
      </c>
    </row>
    <row r="1114" spans="1:11" x14ac:dyDescent="0.3">
      <c r="A1114" s="698"/>
      <c r="B1114" s="699" t="s">
        <v>1609</v>
      </c>
      <c r="C1114" s="700"/>
      <c r="D1114" s="701"/>
      <c r="E1114" s="67"/>
      <c r="F1114" s="31" t="s">
        <v>33</v>
      </c>
      <c r="G1114" s="706"/>
      <c r="H1114" s="706"/>
      <c r="I1114" s="706"/>
      <c r="K1114" s="22" t="str">
        <f t="shared" si="42"/>
        <v/>
      </c>
    </row>
    <row r="1115" spans="1:11" x14ac:dyDescent="0.3">
      <c r="A1115" s="702"/>
      <c r="B1115" s="703" t="s">
        <v>1610</v>
      </c>
      <c r="C1115" s="704"/>
      <c r="D1115" s="705"/>
      <c r="E1115" s="67" t="str">
        <f t="shared" ref="E1115:E1116" si="43">IF(A1112&gt;0,IF(B1115&lt;&gt;"","OK","NEGATIVE"),"")</f>
        <v>OK</v>
      </c>
      <c r="F1115" s="31" t="s">
        <v>33</v>
      </c>
      <c r="G1115" s="706"/>
      <c r="H1115" s="706"/>
      <c r="I1115" s="706"/>
      <c r="K1115" s="22" t="str">
        <f t="shared" si="42"/>
        <v/>
      </c>
    </row>
    <row r="1116" spans="1:11" x14ac:dyDescent="0.3">
      <c r="E1116" s="67" t="str">
        <f t="shared" si="43"/>
        <v/>
      </c>
    </row>
    <row r="1117" spans="1:11" x14ac:dyDescent="0.3">
      <c r="B1117" s="58"/>
      <c r="C1117" s="58"/>
      <c r="D1117" s="58"/>
      <c r="E1117" s="22"/>
      <c r="F1117" s="22"/>
      <c r="G1117" s="67"/>
      <c r="H1117" s="67"/>
      <c r="I1117" s="67"/>
      <c r="J1117" s="22"/>
      <c r="K1117" s="22"/>
    </row>
  </sheetData>
  <autoFilter ref="J1:J999" xr:uid="{51017B6C-E106-4C3E-B82E-37E9E6895C55}"/>
  <conditionalFormatting sqref="E1:E1048576">
    <cfRule type="cellIs" dxfId="12" priority="15" operator="equal">
      <formula>"NEGATIVE"</formula>
    </cfRule>
  </conditionalFormatting>
  <conditionalFormatting sqref="J3:J1079">
    <cfRule type="cellIs" priority="13" stopIfTrue="1" operator="equal">
      <formula>""</formula>
    </cfRule>
    <cfRule type="cellIs" dxfId="11" priority="14" operator="greaterThan">
      <formula>$B$1</formula>
    </cfRule>
  </conditionalFormatting>
  <conditionalFormatting sqref="J1082:J1085">
    <cfRule type="cellIs" priority="11" stopIfTrue="1" operator="equal">
      <formula>""</formula>
    </cfRule>
    <cfRule type="cellIs" dxfId="10" priority="12" operator="greaterThan">
      <formula>$B$1</formula>
    </cfRule>
  </conditionalFormatting>
  <conditionalFormatting sqref="J1088:J1091">
    <cfRule type="cellIs" priority="9" stopIfTrue="1" operator="equal">
      <formula>""</formula>
    </cfRule>
    <cfRule type="cellIs" dxfId="9" priority="10" operator="greaterThan">
      <formula>$B$1</formula>
    </cfRule>
  </conditionalFormatting>
  <conditionalFormatting sqref="J1094:J1097">
    <cfRule type="cellIs" priority="7" stopIfTrue="1" operator="equal">
      <formula>""</formula>
    </cfRule>
    <cfRule type="cellIs" dxfId="8" priority="8" operator="greaterThan">
      <formula>$B$1</formula>
    </cfRule>
  </conditionalFormatting>
  <conditionalFormatting sqref="J1100:J1103">
    <cfRule type="cellIs" priority="5" stopIfTrue="1" operator="equal">
      <formula>""</formula>
    </cfRule>
    <cfRule type="cellIs" dxfId="7" priority="6" operator="greaterThan">
      <formula>$B$1</formula>
    </cfRule>
  </conditionalFormatting>
  <conditionalFormatting sqref="J1106:J1109">
    <cfRule type="cellIs" priority="3" stopIfTrue="1" operator="equal">
      <formula>""</formula>
    </cfRule>
    <cfRule type="cellIs" dxfId="6" priority="4" operator="greaterThan">
      <formula>$B$1</formula>
    </cfRule>
  </conditionalFormatting>
  <conditionalFormatting sqref="J1112:J1115">
    <cfRule type="cellIs" priority="1" stopIfTrue="1" operator="equal">
      <formula>""</formula>
    </cfRule>
    <cfRule type="cellIs" dxfId="5" priority="2" operator="greaterThan">
      <formula>$B$1</formula>
    </cfRule>
  </conditionalFormatting>
  <hyperlinks>
    <hyperlink ref="B1060" r:id="rId1" xr:uid="{40E32A3B-132E-4E4D-AF91-CE39497DD575}"/>
    <hyperlink ref="B875" r:id="rId2" xr:uid="{F36C65E3-2AFD-4302-9366-5BC202AE3AB4}"/>
    <hyperlink ref="B739" r:id="rId3" xr:uid="{5CD8540E-B68B-4415-B724-1B898D434A7E}"/>
  </hyperlinks>
  <pageMargins left="0.7" right="0.7" top="0.75" bottom="0.75" header="0.3" footer="0.3"/>
  <pageSetup paperSize="9"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5D18-0838-4FBA-8D9C-6811F950B1FC}">
  <sheetPr codeName="Sheet10">
    <tabColor theme="5" tint="-0.249977111117893"/>
  </sheetPr>
  <dimension ref="A1:U574"/>
  <sheetViews>
    <sheetView showGridLines="0" topLeftCell="A179" zoomScale="85" zoomScaleNormal="85" workbookViewId="0">
      <selection activeCell="L195" sqref="L195"/>
    </sheetView>
  </sheetViews>
  <sheetFormatPr defaultRowHeight="13.8" x14ac:dyDescent="0.3"/>
  <cols>
    <col min="1" max="1" width="11.44140625" style="141" customWidth="1"/>
    <col min="2" max="2" width="16.44140625" style="12" customWidth="1"/>
    <col min="3" max="3" width="11.44140625" style="13" customWidth="1"/>
    <col min="4" max="4" width="11.44140625" style="12" customWidth="1"/>
    <col min="5" max="6" width="8.88671875" style="12"/>
    <col min="7" max="7" width="16.33203125" style="32" customWidth="1"/>
    <col min="8" max="9" width="16.33203125" style="12" customWidth="1"/>
    <col min="10" max="10" width="20.109375" style="12" bestFit="1" customWidth="1"/>
    <col min="11" max="16384" width="8.88671875" style="12"/>
  </cols>
  <sheetData>
    <row r="1" spans="1:12" x14ac:dyDescent="0.3">
      <c r="A1" s="141" t="s">
        <v>102</v>
      </c>
      <c r="B1" s="12">
        <f>EURO!B1</f>
        <v>570</v>
      </c>
      <c r="L1" s="22"/>
    </row>
    <row r="2" spans="1:12" x14ac:dyDescent="0.3">
      <c r="L2" s="22" t="str">
        <f>IF(A2&gt;0,"[{"&amp;"order:"&amp;CHAR(34)&amp;K2&amp;CHAR(34)&amp;",result:"&amp;CHAR(34)&amp;B116&amp;CHAR(34)&amp;",year:"&amp;CHAR(34)&amp;A2&amp;CHAR(34)&amp;", category:" &amp; CHAR(34) &amp;$A$1&amp;CHAR(34)&amp;",prow:["&amp;CHAR(34)&amp;G116&amp;CHAR(34)&amp;","&amp;CHAR(34)&amp;G117&amp;CHAR(34)&amp;","&amp;CHAR(34)&amp;G118&amp;CHAR(34)&amp;"], pcolumn: ["&amp;CHAR(34)&amp;H2&amp;CHAR(34)&amp;","&amp;CHAR(34)&amp;I2&amp;CHAR(34)&amp;","&amp;CHAR(34)&amp;J2&amp;CHAR(34)&amp;"]"&amp;"}"&amp;"],","")</f>
        <v/>
      </c>
    </row>
    <row r="3" spans="1:12" x14ac:dyDescent="0.3">
      <c r="L3" s="22"/>
    </row>
    <row r="4" spans="1:12" x14ac:dyDescent="0.3">
      <c r="L4" s="22"/>
    </row>
    <row r="5" spans="1:12" s="390" customFormat="1" x14ac:dyDescent="0.3">
      <c r="A5" s="509"/>
      <c r="C5" s="392"/>
      <c r="G5" s="388"/>
      <c r="L5" s="393"/>
    </row>
    <row r="6" spans="1:12" x14ac:dyDescent="0.3">
      <c r="A6" s="380" t="s">
        <v>638</v>
      </c>
      <c r="B6" s="139" t="s">
        <v>639</v>
      </c>
      <c r="C6" s="140" t="s">
        <v>115</v>
      </c>
      <c r="D6" s="139" t="s">
        <v>150</v>
      </c>
      <c r="H6" s="14" t="s">
        <v>890</v>
      </c>
      <c r="I6" s="14" t="s">
        <v>740</v>
      </c>
      <c r="J6" s="14" t="s">
        <v>35</v>
      </c>
      <c r="K6" s="12">
        <v>460</v>
      </c>
      <c r="L6" s="22" t="str">
        <f t="shared" ref="L6:L137" si="0">IF(A6&gt;0,"[{"&amp;"order:"&amp;CHAR(34)&amp;K6&amp;CHAR(34)&amp;",result:"&amp;CHAR(34)&amp;B7&amp;CHAR(34)&amp;",playerday:"&amp;CHAR(34)&amp;B9&amp;CHAR(34)&amp;",year:"&amp;CHAR(34)&amp;A6&amp;CHAR(34)&amp;", category:" &amp; CHAR(34) &amp;$A$1&amp;CHAR(34)&amp;",prow:["&amp;CHAR(34)&amp;G7&amp;CHAR(34)&amp;","&amp;CHAR(34)&amp;G8&amp;CHAR(34)&amp;","&amp;CHAR(34)&amp;G9&amp;CHAR(34)&amp;"], pcolumn: ["&amp;CHAR(34)&amp;H6&amp;CHAR(34)&amp;","&amp;CHAR(34)&amp;I6&amp;CHAR(34)&amp;","&amp;CHAR(34)&amp;J6&amp;CHAR(34)&amp;"]"&amp;",ylink:"&amp;CHAR(34)&amp;B8&amp;CHAR(34)&amp;"}"&amp;"],","")</f>
        <v>[{order:"460",result:"Tenerife 4-3 R. Madrid",playerday:"Roberto Carlos",year:"1998", category:"LaLiga",prow:["DF","Real Madrid","LaLigaWin"], pcolumn: ["es9700","Fenerbahce","BRA"],ylink:"https://www.youtube.com/watch?v=JTukDpgpMtA"}],</v>
      </c>
    </row>
    <row r="7" spans="1:12" x14ac:dyDescent="0.3">
      <c r="A7" s="381"/>
      <c r="B7" s="108" t="str">
        <f>_xlfn.CONCAT(B6," ",C6," ",D6)</f>
        <v>Tenerife 4-3 R. Madrid</v>
      </c>
      <c r="C7" s="109"/>
      <c r="D7" s="108"/>
      <c r="G7" s="57" t="s">
        <v>52</v>
      </c>
      <c r="H7" s="64"/>
      <c r="I7" s="64"/>
      <c r="J7" s="64"/>
      <c r="L7" s="22" t="str">
        <f t="shared" si="0"/>
        <v/>
      </c>
    </row>
    <row r="8" spans="1:12" x14ac:dyDescent="0.3">
      <c r="A8" s="381"/>
      <c r="B8" s="108" t="s">
        <v>640</v>
      </c>
      <c r="C8" s="109"/>
      <c r="D8" s="108"/>
      <c r="G8" s="57" t="s">
        <v>3</v>
      </c>
      <c r="H8" s="64"/>
      <c r="I8" s="64"/>
      <c r="J8" s="64"/>
      <c r="L8" s="22" t="str">
        <f t="shared" si="0"/>
        <v/>
      </c>
    </row>
    <row r="9" spans="1:12" x14ac:dyDescent="0.3">
      <c r="A9" s="381"/>
      <c r="B9" s="693" t="s">
        <v>1171</v>
      </c>
      <c r="C9" s="109"/>
      <c r="D9" s="108"/>
      <c r="E9" s="67"/>
      <c r="G9" s="57" t="s">
        <v>48</v>
      </c>
      <c r="H9" s="64"/>
      <c r="I9" s="64"/>
      <c r="J9" s="64"/>
      <c r="L9" s="22" t="str">
        <f>IF(A9&gt;0,"[{"&amp;"order:"&amp;CHAR(34)&amp;K9&amp;CHAR(34)&amp;",result:"&amp;CHAR(34)&amp;B10&amp;CHAR(34)&amp;",playerday:"&amp;CHAR(34)&amp;B21&amp;CHAR(34)&amp;",year:"&amp;CHAR(34)&amp;A9&amp;CHAR(34)&amp;", category:" &amp; CHAR(34) &amp;$A$1&amp;CHAR(34)&amp;",prow:["&amp;CHAR(34)&amp;G10&amp;CHAR(34)&amp;","&amp;CHAR(34)&amp;G11&amp;CHAR(34)&amp;","&amp;CHAR(34)&amp;G21&amp;CHAR(34)&amp;"], pcolumn: ["&amp;CHAR(34)&amp;H9&amp;CHAR(34)&amp;","&amp;CHAR(34)&amp;I9&amp;CHAR(34)&amp;","&amp;CHAR(34)&amp;J9&amp;CHAR(34)&amp;"]"&amp;",ylink:"&amp;CHAR(34)&amp;B11&amp;CHAR(34)&amp;"}"&amp;"],","")</f>
        <v/>
      </c>
    </row>
    <row r="10" spans="1:12" x14ac:dyDescent="0.3">
      <c r="E10" s="67"/>
      <c r="L10" s="22" t="str">
        <f>IF(A10&gt;0,"[{"&amp;"order:"&amp;CHAR(34)&amp;K10&amp;CHAR(34)&amp;",result:"&amp;CHAR(34)&amp;B11&amp;CHAR(34)&amp;",playerday:"&amp;CHAR(34)&amp;B22&amp;CHAR(34)&amp;",year:"&amp;CHAR(34)&amp;A10&amp;CHAR(34)&amp;", category:" &amp; CHAR(34) &amp;$A$1&amp;CHAR(34)&amp;",prow:["&amp;CHAR(34)&amp;G11&amp;CHAR(34)&amp;","&amp;CHAR(34)&amp;G21&amp;CHAR(34)&amp;","&amp;CHAR(34)&amp;G22&amp;CHAR(34)&amp;"], pcolumn: ["&amp;CHAR(34)&amp;H10&amp;CHAR(34)&amp;","&amp;CHAR(34)&amp;I10&amp;CHAR(34)&amp;","&amp;CHAR(34)&amp;J10&amp;CHAR(34)&amp;"]"&amp;",ylink:"&amp;CHAR(34)&amp;B21&amp;CHAR(34)&amp;"}"&amp;"],","")</f>
        <v/>
      </c>
    </row>
    <row r="11" spans="1:12" x14ac:dyDescent="0.3">
      <c r="E11" s="67"/>
      <c r="L11" s="22" t="str">
        <f>IF(A11&gt;0,"[{"&amp;"order:"&amp;CHAR(34)&amp;K11&amp;CHAR(34)&amp;",result:"&amp;CHAR(34)&amp;B21&amp;CHAR(34)&amp;",playerday:"&amp;CHAR(34)&amp;B23&amp;CHAR(34)&amp;",year:"&amp;CHAR(34)&amp;A11&amp;CHAR(34)&amp;", category:" &amp; CHAR(34) &amp;$A$1&amp;CHAR(34)&amp;",prow:["&amp;CHAR(34)&amp;G21&amp;CHAR(34)&amp;","&amp;CHAR(34)&amp;G22&amp;CHAR(34)&amp;","&amp;CHAR(34)&amp;G23&amp;CHAR(34)&amp;"], pcolumn: ["&amp;CHAR(34)&amp;H11&amp;CHAR(34)&amp;","&amp;CHAR(34)&amp;I11&amp;CHAR(34)&amp;","&amp;CHAR(34)&amp;J11&amp;CHAR(34)&amp;"]"&amp;",ylink:"&amp;CHAR(34)&amp;B22&amp;CHAR(34)&amp;"}"&amp;"],","")</f>
        <v/>
      </c>
    </row>
    <row r="12" spans="1:12" x14ac:dyDescent="0.3">
      <c r="E12" s="67"/>
      <c r="L12" s="22"/>
    </row>
    <row r="13" spans="1:12" x14ac:dyDescent="0.3">
      <c r="E13" s="67"/>
      <c r="L13" s="22"/>
    </row>
    <row r="14" spans="1:12" x14ac:dyDescent="0.3">
      <c r="E14" s="67"/>
      <c r="L14" s="22"/>
    </row>
    <row r="15" spans="1:12" x14ac:dyDescent="0.3">
      <c r="E15" s="67"/>
      <c r="L15" s="22"/>
    </row>
    <row r="16" spans="1:12" x14ac:dyDescent="0.3">
      <c r="E16" s="67"/>
      <c r="L16" s="22"/>
    </row>
    <row r="17" spans="1:12" x14ac:dyDescent="0.3">
      <c r="E17" s="67"/>
      <c r="L17" s="22"/>
    </row>
    <row r="18" spans="1:12" x14ac:dyDescent="0.3">
      <c r="E18" s="67"/>
      <c r="L18" s="22"/>
    </row>
    <row r="19" spans="1:12" x14ac:dyDescent="0.3">
      <c r="E19" s="67"/>
      <c r="L19" s="22"/>
    </row>
    <row r="20" spans="1:12" s="390" customFormat="1" x14ac:dyDescent="0.3">
      <c r="A20" s="509"/>
      <c r="C20" s="392"/>
      <c r="E20" s="387"/>
      <c r="G20" s="388"/>
      <c r="K20" s="12"/>
      <c r="L20" s="393"/>
    </row>
    <row r="21" spans="1:12" x14ac:dyDescent="0.3">
      <c r="A21" s="396" t="s">
        <v>385</v>
      </c>
      <c r="B21" s="397" t="s">
        <v>7</v>
      </c>
      <c r="C21" s="398" t="s">
        <v>139</v>
      </c>
      <c r="D21" s="399" t="s">
        <v>20</v>
      </c>
      <c r="E21" s="67"/>
      <c r="G21" s="12"/>
      <c r="H21" s="14" t="s">
        <v>20</v>
      </c>
      <c r="I21" s="14" t="s">
        <v>890</v>
      </c>
      <c r="J21" s="14" t="s">
        <v>57</v>
      </c>
      <c r="K21" s="12">
        <v>319</v>
      </c>
      <c r="L21" s="22" t="str">
        <f t="shared" si="0"/>
        <v>[{order:"319",result:"Barcelona 2-3 Valencia",playerday:"Gaizka Mendieta",year:"1999", category:"LaLiga",prow:["Barcelona","CC","NoCham"], pcolumn: ["Valencia","es9700","Played Euro 2000"],ylink:"https://www.youtube.com/watch?v=_NNxd_QxCTE"}],</v>
      </c>
    </row>
    <row r="22" spans="1:12" x14ac:dyDescent="0.3">
      <c r="A22" s="400"/>
      <c r="B22" s="68" t="str">
        <f>_xlfn.CONCAT(B21," ",C21," ",D21)</f>
        <v>Barcelona 2-3 Valencia</v>
      </c>
      <c r="C22" s="69"/>
      <c r="D22" s="401"/>
      <c r="E22" s="67"/>
      <c r="G22" s="16" t="s">
        <v>7</v>
      </c>
      <c r="H22" s="174"/>
      <c r="I22" s="174"/>
      <c r="J22" s="174"/>
      <c r="L22" s="22" t="str">
        <f t="shared" si="0"/>
        <v/>
      </c>
    </row>
    <row r="23" spans="1:12" x14ac:dyDescent="0.3">
      <c r="A23" s="400"/>
      <c r="B23" s="68" t="s">
        <v>1330</v>
      </c>
      <c r="C23" s="69"/>
      <c r="D23" s="401"/>
      <c r="E23" s="67"/>
      <c r="G23" s="16" t="s">
        <v>33</v>
      </c>
      <c r="H23" s="174"/>
      <c r="I23" s="174"/>
      <c r="J23" s="174"/>
      <c r="L23" s="22" t="str">
        <f t="shared" si="0"/>
        <v/>
      </c>
    </row>
    <row r="24" spans="1:12" x14ac:dyDescent="0.3">
      <c r="A24" s="402"/>
      <c r="B24" s="403" t="s">
        <v>889</v>
      </c>
      <c r="C24" s="404"/>
      <c r="D24" s="405"/>
      <c r="E24" s="67"/>
      <c r="G24" s="16" t="s">
        <v>888</v>
      </c>
      <c r="H24" s="174"/>
      <c r="I24" s="174"/>
      <c r="J24" s="174"/>
      <c r="L24" s="22" t="str">
        <f>IF(A24&gt;0,"[{"&amp;"order:"&amp;CHAR(34)&amp;K24&amp;CHAR(34)&amp;",result:"&amp;CHAR(34)&amp;B25&amp;CHAR(34)&amp;",playerday:"&amp;CHAR(34)&amp;B43&amp;CHAR(34)&amp;",year:"&amp;CHAR(34)&amp;A24&amp;CHAR(34)&amp;", category:" &amp; CHAR(34) &amp;$A$1&amp;CHAR(34)&amp;",prow:["&amp;CHAR(34)&amp;G25&amp;CHAR(34)&amp;","&amp;CHAR(34)&amp;G26&amp;CHAR(34)&amp;","&amp;CHAR(34)&amp;G43&amp;CHAR(34)&amp;"], pcolumn: ["&amp;CHAR(34)&amp;H24&amp;CHAR(34)&amp;","&amp;CHAR(34)&amp;I24&amp;CHAR(34)&amp;","&amp;CHAR(34)&amp;J24&amp;CHAR(34)&amp;"]"&amp;",ylink:"&amp;CHAR(34)&amp;B26&amp;CHAR(34)&amp;"}"&amp;"],","")</f>
        <v/>
      </c>
    </row>
    <row r="25" spans="1:12" x14ac:dyDescent="0.3">
      <c r="E25" s="67"/>
      <c r="L25" s="22" t="str">
        <f>IF(A25&gt;0,"[{"&amp;"order:"&amp;CHAR(34)&amp;K25&amp;CHAR(34)&amp;",result:"&amp;CHAR(34)&amp;B26&amp;CHAR(34)&amp;",playerday:"&amp;CHAR(34)&amp;B44&amp;CHAR(34)&amp;",year:"&amp;CHAR(34)&amp;A25&amp;CHAR(34)&amp;", category:" &amp; CHAR(34) &amp;$A$1&amp;CHAR(34)&amp;",prow:["&amp;CHAR(34)&amp;G26&amp;CHAR(34)&amp;","&amp;CHAR(34)&amp;G43&amp;CHAR(34)&amp;","&amp;CHAR(34)&amp;G44&amp;CHAR(34)&amp;"], pcolumn: ["&amp;CHAR(34)&amp;H25&amp;CHAR(34)&amp;","&amp;CHAR(34)&amp;I25&amp;CHAR(34)&amp;","&amp;CHAR(34)&amp;J25&amp;CHAR(34)&amp;"]"&amp;",ylink:"&amp;CHAR(34)&amp;B43&amp;CHAR(34)&amp;"}"&amp;"],","")</f>
        <v/>
      </c>
    </row>
    <row r="26" spans="1:12" x14ac:dyDescent="0.3">
      <c r="E26" s="67"/>
      <c r="L26" s="22" t="str">
        <f>IF(A26&gt;0,"[{"&amp;"order:"&amp;CHAR(34)&amp;K26&amp;CHAR(34)&amp;",result:"&amp;CHAR(34)&amp;B43&amp;CHAR(34)&amp;",playerday:"&amp;CHAR(34)&amp;B45&amp;CHAR(34)&amp;",year:"&amp;CHAR(34)&amp;A26&amp;CHAR(34)&amp;", category:" &amp; CHAR(34) &amp;$A$1&amp;CHAR(34)&amp;",prow:["&amp;CHAR(34)&amp;G43&amp;CHAR(34)&amp;","&amp;CHAR(34)&amp;G44&amp;CHAR(34)&amp;","&amp;CHAR(34)&amp;G45&amp;CHAR(34)&amp;"], pcolumn: ["&amp;CHAR(34)&amp;H26&amp;CHAR(34)&amp;","&amp;CHAR(34)&amp;I26&amp;CHAR(34)&amp;","&amp;CHAR(34)&amp;J26&amp;CHAR(34)&amp;"]"&amp;",ylink:"&amp;CHAR(34)&amp;B44&amp;CHAR(34)&amp;"}"&amp;"],","")</f>
        <v/>
      </c>
    </row>
    <row r="27" spans="1:12" x14ac:dyDescent="0.3">
      <c r="A27" s="396">
        <v>1999</v>
      </c>
      <c r="B27" s="397" t="s">
        <v>7</v>
      </c>
      <c r="C27" s="398" t="s">
        <v>120</v>
      </c>
      <c r="D27" s="399" t="s">
        <v>150</v>
      </c>
      <c r="E27" s="67"/>
      <c r="G27" s="12"/>
      <c r="H27" s="14" t="s">
        <v>67</v>
      </c>
      <c r="I27" s="16" t="s">
        <v>890</v>
      </c>
      <c r="J27" s="14" t="s">
        <v>57</v>
      </c>
      <c r="K27" s="12">
        <v>403</v>
      </c>
      <c r="L27" s="22" t="str">
        <f t="shared" si="0"/>
        <v>[{order:"403",result:"Barcelona 2-2 R. Madrid",playerday:"Raúl González Blanco",year:"1999", category:"LaLiga",prow:["Real Madrid","ESP","ChampionsWin"], pcolumn: ["Schalke","es9700","Played Euro 2000"],ylink:"https://youtu.be/Sxr9pnMXvC4?si=RLC74quegZppiipE&amp;t=119"}],</v>
      </c>
    </row>
    <row r="28" spans="1:12" x14ac:dyDescent="0.3">
      <c r="A28" s="400"/>
      <c r="B28" s="68" t="str">
        <f>_xlfn.CONCAT(B27," ",C27," ",D27)</f>
        <v>Barcelona 2-2 R. Madrid</v>
      </c>
      <c r="C28" s="69"/>
      <c r="D28" s="401"/>
      <c r="E28" s="67"/>
      <c r="G28" s="14" t="s">
        <v>3</v>
      </c>
      <c r="H28" s="174"/>
      <c r="I28" s="174"/>
      <c r="J28" s="174"/>
    </row>
    <row r="29" spans="1:12" x14ac:dyDescent="0.3">
      <c r="A29" s="400"/>
      <c r="B29" s="68" t="s">
        <v>1422</v>
      </c>
      <c r="C29" s="69"/>
      <c r="D29" s="401"/>
      <c r="E29" s="67"/>
      <c r="G29" s="16" t="s">
        <v>40</v>
      </c>
      <c r="H29" s="174"/>
      <c r="I29" s="174"/>
      <c r="J29" s="174"/>
    </row>
    <row r="30" spans="1:12" x14ac:dyDescent="0.3">
      <c r="A30" s="402"/>
      <c r="B30" s="403" t="s">
        <v>1190</v>
      </c>
      <c r="C30" s="404"/>
      <c r="D30" s="405"/>
      <c r="E30" s="67"/>
      <c r="G30" s="16" t="s">
        <v>34</v>
      </c>
      <c r="H30" s="174"/>
      <c r="I30" s="174"/>
      <c r="J30" s="174"/>
    </row>
    <row r="31" spans="1:12" x14ac:dyDescent="0.3">
      <c r="A31" s="67"/>
      <c r="B31" s="32"/>
      <c r="C31" s="33"/>
      <c r="D31" s="32"/>
      <c r="E31" s="67"/>
      <c r="G31" s="12"/>
      <c r="H31" s="11"/>
      <c r="I31" s="11"/>
      <c r="J31" s="11"/>
      <c r="L31" s="22" t="str">
        <f>IF(B31&gt;0,"[{"&amp;"order:"&amp;CHAR(34)&amp;K31&amp;CHAR(34)&amp;",result:"&amp;CHAR(34)&amp;C32&amp;CHAR(34)&amp;",playerday:"&amp;CHAR(34)&amp;C56&amp;CHAR(34)&amp;",year:"&amp;CHAR(34)&amp;B31&amp;CHAR(34)&amp;", category:" &amp; CHAR(34) &amp;$A$1&amp;CHAR(34)&amp;",prow:["&amp;CHAR(34)&amp;G32&amp;CHAR(34)&amp;","&amp;CHAR(34)&amp;G33&amp;CHAR(34)&amp;","&amp;CHAR(34)&amp;G56&amp;CHAR(34)&amp;"], pcolumn: ["&amp;CHAR(34)&amp;H31&amp;CHAR(34)&amp;","&amp;CHAR(34)&amp;I31&amp;CHAR(34)&amp;","&amp;CHAR(34)&amp;J31&amp;CHAR(34)&amp;"]"&amp;",ylink:"&amp;CHAR(34)&amp;C33&amp;CHAR(34)&amp;"}"&amp;"],","")</f>
        <v/>
      </c>
    </row>
    <row r="32" spans="1:12" x14ac:dyDescent="0.3">
      <c r="A32" s="67"/>
      <c r="B32" s="32"/>
      <c r="C32" s="33"/>
      <c r="D32" s="32"/>
      <c r="E32" s="67"/>
      <c r="G32" s="12"/>
      <c r="H32" s="11"/>
      <c r="I32" s="11"/>
      <c r="J32" s="11"/>
      <c r="L32" s="22" t="str">
        <f>IF(B32&gt;0,"[{"&amp;"order:"&amp;CHAR(34)&amp;K32&amp;CHAR(34)&amp;",result:"&amp;CHAR(34)&amp;C33&amp;CHAR(34)&amp;",playerday:"&amp;CHAR(34)&amp;C57&amp;CHAR(34)&amp;",year:"&amp;CHAR(34)&amp;B32&amp;CHAR(34)&amp;", category:" &amp; CHAR(34) &amp;$A$1&amp;CHAR(34)&amp;",prow:["&amp;CHAR(34)&amp;G33&amp;CHAR(34)&amp;","&amp;CHAR(34)&amp;G56&amp;CHAR(34)&amp;","&amp;CHAR(34)&amp;G57&amp;CHAR(34)&amp;"], pcolumn: ["&amp;CHAR(34)&amp;H32&amp;CHAR(34)&amp;","&amp;CHAR(34)&amp;I32&amp;CHAR(34)&amp;","&amp;CHAR(34)&amp;J32&amp;CHAR(34)&amp;"]"&amp;",ylink:"&amp;CHAR(34)&amp;C56&amp;CHAR(34)&amp;"}"&amp;"],","")</f>
        <v/>
      </c>
    </row>
    <row r="33" spans="1:12" x14ac:dyDescent="0.3">
      <c r="E33" s="67"/>
      <c r="L33" s="22"/>
    </row>
    <row r="34" spans="1:12" x14ac:dyDescent="0.3">
      <c r="E34" s="67"/>
      <c r="L34" s="22"/>
    </row>
    <row r="35" spans="1:12" x14ac:dyDescent="0.3">
      <c r="E35" s="67"/>
      <c r="L35" s="22"/>
    </row>
    <row r="36" spans="1:12" x14ac:dyDescent="0.3">
      <c r="E36" s="67"/>
      <c r="L36" s="22"/>
    </row>
    <row r="37" spans="1:12" x14ac:dyDescent="0.3">
      <c r="E37" s="67"/>
      <c r="L37" s="22"/>
    </row>
    <row r="38" spans="1:12" x14ac:dyDescent="0.3">
      <c r="E38" s="67"/>
      <c r="L38" s="22"/>
    </row>
    <row r="39" spans="1:12" x14ac:dyDescent="0.3">
      <c r="E39" s="67"/>
      <c r="L39" s="22"/>
    </row>
    <row r="40" spans="1:12" x14ac:dyDescent="0.3">
      <c r="E40" s="67"/>
      <c r="L40" s="22"/>
    </row>
    <row r="41" spans="1:12" x14ac:dyDescent="0.3">
      <c r="E41" s="67"/>
      <c r="L41" s="22"/>
    </row>
    <row r="42" spans="1:12" x14ac:dyDescent="0.3">
      <c r="E42" s="67"/>
      <c r="L42" s="22"/>
    </row>
    <row r="43" spans="1:12" x14ac:dyDescent="0.3">
      <c r="A43" s="406" t="s">
        <v>131</v>
      </c>
      <c r="B43" s="407" t="s">
        <v>7</v>
      </c>
      <c r="C43" s="408" t="s">
        <v>132</v>
      </c>
      <c r="D43" s="409" t="s">
        <v>20</v>
      </c>
      <c r="E43" s="67"/>
      <c r="H43" s="14" t="s">
        <v>7</v>
      </c>
      <c r="I43" s="14" t="s">
        <v>20</v>
      </c>
      <c r="J43" s="14" t="s">
        <v>48</v>
      </c>
      <c r="K43" s="12">
        <v>49</v>
      </c>
      <c r="L43" s="22" t="str">
        <f t="shared" si="0"/>
        <v>[{order:"49",result:"Barcelona 3-2 Valencia",playerday:"Rivaldo",year:"2001", category:"LaLiga",prow:["BRA","Played WC 2002","WC01"], pcolumn: ["Barcelona","Valencia","LaLigaWin"],ylink:"https://www.youtube.com/watch?v=7lxf5lVlIos"}],</v>
      </c>
    </row>
    <row r="44" spans="1:12" x14ac:dyDescent="0.3">
      <c r="A44" s="410"/>
      <c r="B44" s="53" t="str">
        <f>_xlfn.CONCAT(B43," ",C43," ",D43)</f>
        <v>Barcelona 3-2 Valencia</v>
      </c>
      <c r="C44" s="54"/>
      <c r="D44" s="411"/>
      <c r="E44" s="67"/>
      <c r="G44" s="57" t="s">
        <v>35</v>
      </c>
      <c r="H44" s="106"/>
      <c r="I44" s="106"/>
      <c r="J44" s="106"/>
      <c r="L44" s="22" t="str">
        <f t="shared" si="0"/>
        <v/>
      </c>
    </row>
    <row r="45" spans="1:12" x14ac:dyDescent="0.3">
      <c r="A45" s="410"/>
      <c r="B45" s="53" t="s">
        <v>169</v>
      </c>
      <c r="C45" s="54"/>
      <c r="D45" s="411"/>
      <c r="E45" s="67"/>
      <c r="G45" s="57" t="s">
        <v>45</v>
      </c>
      <c r="H45" s="106"/>
      <c r="I45" s="106"/>
      <c r="J45" s="106"/>
      <c r="L45" s="22" t="str">
        <f t="shared" si="0"/>
        <v/>
      </c>
    </row>
    <row r="46" spans="1:12" x14ac:dyDescent="0.3">
      <c r="A46" s="412"/>
      <c r="B46" s="413" t="s">
        <v>1047</v>
      </c>
      <c r="C46" s="414"/>
      <c r="D46" s="415"/>
      <c r="E46" s="67"/>
      <c r="G46" s="57" t="s">
        <v>31</v>
      </c>
      <c r="H46" s="106"/>
      <c r="I46" s="106"/>
      <c r="J46" s="106"/>
      <c r="L46" s="22" t="str">
        <f>IF(A46&gt;0,"[{"&amp;"order:"&amp;CHAR(34)&amp;K46&amp;CHAR(34)&amp;",result:"&amp;CHAR(34)&amp;B47&amp;CHAR(34)&amp;",playerday:"&amp;CHAR(34)&amp;B56&amp;CHAR(34)&amp;",year:"&amp;CHAR(34)&amp;A46&amp;CHAR(34)&amp;", category:" &amp; CHAR(34) &amp;$A$1&amp;CHAR(34)&amp;",prow:["&amp;CHAR(34)&amp;G47&amp;CHAR(34)&amp;","&amp;CHAR(34)&amp;G48&amp;CHAR(34)&amp;","&amp;CHAR(34)&amp;G56&amp;CHAR(34)&amp;"], pcolumn: ["&amp;CHAR(34)&amp;H46&amp;CHAR(34)&amp;","&amp;CHAR(34)&amp;I46&amp;CHAR(34)&amp;","&amp;CHAR(34)&amp;J46&amp;CHAR(34)&amp;"]"&amp;",ylink:"&amp;CHAR(34)&amp;B48&amp;CHAR(34)&amp;"}"&amp;"],","")</f>
        <v/>
      </c>
    </row>
    <row r="47" spans="1:12" x14ac:dyDescent="0.3">
      <c r="A47" s="67"/>
      <c r="B47" s="32"/>
      <c r="C47" s="33"/>
      <c r="D47" s="32"/>
      <c r="E47" s="67"/>
      <c r="L47" s="22" t="str">
        <f>IF(A47&gt;0,"[{"&amp;"order:"&amp;CHAR(34)&amp;K47&amp;CHAR(34)&amp;",result:"&amp;CHAR(34)&amp;B48&amp;CHAR(34)&amp;",playerday:"&amp;CHAR(34)&amp;B57&amp;CHAR(34)&amp;",year:"&amp;CHAR(34)&amp;A47&amp;CHAR(34)&amp;", category:" &amp; CHAR(34) &amp;$A$1&amp;CHAR(34)&amp;",prow:["&amp;CHAR(34)&amp;G48&amp;CHAR(34)&amp;","&amp;CHAR(34)&amp;G56&amp;CHAR(34)&amp;","&amp;CHAR(34)&amp;G57&amp;CHAR(34)&amp;"], pcolumn: ["&amp;CHAR(34)&amp;H47&amp;CHAR(34)&amp;","&amp;CHAR(34)&amp;I47&amp;CHAR(34)&amp;","&amp;CHAR(34)&amp;J47&amp;CHAR(34)&amp;"]"&amp;",ylink:"&amp;CHAR(34)&amp;B56&amp;CHAR(34)&amp;"}"&amp;"],","")</f>
        <v/>
      </c>
    </row>
    <row r="48" spans="1:12" x14ac:dyDescent="0.3">
      <c r="A48" s="67"/>
      <c r="B48" s="32"/>
      <c r="C48" s="33"/>
      <c r="D48" s="32"/>
      <c r="E48" s="67"/>
      <c r="G48" s="11"/>
      <c r="H48" s="11"/>
      <c r="I48" s="11"/>
      <c r="K48" s="12" t="str">
        <f>IF(A48&gt;0,"[{"&amp;"order:"&amp;CHAR(34)&amp;J48&amp;CHAR(34)&amp;",result:"&amp;CHAR(34)&amp;B49&amp;CHAR(34)&amp;",playerday:"&amp;CHAR(34)&amp;B51&amp;CHAR(34)&amp;",year:"&amp;CHAR(34)&amp;A48&amp;CHAR(34)&amp;", category:" &amp; CHAR(34) &amp;$A$1&amp;CHAR(34)&amp;",prow:["&amp;CHAR(34)&amp;F49&amp;CHAR(34)&amp;","&amp;CHAR(34)&amp;G50&amp;CHAR(34)&amp;","&amp;CHAR(34)&amp;G51&amp;CHAR(34)&amp;"], pcolumn: ["&amp;CHAR(34)&amp;G48&amp;CHAR(34)&amp;","&amp;CHAR(34)&amp;H48&amp;CHAR(34)&amp;","&amp;CHAR(34)&amp;I48&amp;CHAR(34)&amp;"]"&amp;",ylink:"&amp;CHAR(34)&amp;B50&amp;CHAR(34)&amp;"}"&amp;"],","")</f>
        <v/>
      </c>
      <c r="L48" s="22" t="str">
        <f>IF(A48&gt;0,"[{"&amp;"order:"&amp;CHAR(34)&amp;K48&amp;CHAR(34)&amp;",result:"&amp;CHAR(34)&amp;B56&amp;CHAR(34)&amp;",playerday:"&amp;CHAR(34)&amp;B58&amp;CHAR(34)&amp;",year:"&amp;CHAR(34)&amp;A48&amp;CHAR(34)&amp;", category:" &amp; CHAR(34) &amp;$A$1&amp;CHAR(34)&amp;",prow:["&amp;CHAR(34)&amp;G56&amp;CHAR(34)&amp;","&amp;CHAR(34)&amp;G57&amp;CHAR(34)&amp;","&amp;CHAR(34)&amp;G58&amp;CHAR(34)&amp;"], pcolumn: ["&amp;CHAR(34)&amp;H48&amp;CHAR(34)&amp;","&amp;CHAR(34)&amp;I48&amp;CHAR(34)&amp;","&amp;CHAR(34)&amp;J48&amp;CHAR(34)&amp;"]"&amp;",ylink:"&amp;CHAR(34)&amp;B57&amp;CHAR(34)&amp;"}"&amp;"],","")</f>
        <v/>
      </c>
    </row>
    <row r="49" spans="1:12" x14ac:dyDescent="0.3">
      <c r="A49" s="387"/>
      <c r="B49" s="388"/>
      <c r="C49" s="389"/>
      <c r="D49" s="388"/>
      <c r="E49" s="67"/>
      <c r="F49" s="390"/>
      <c r="G49" s="391"/>
      <c r="H49" s="391"/>
      <c r="I49" s="391"/>
      <c r="J49" s="390"/>
      <c r="K49" s="12" t="str">
        <f>IF(A49&gt;0,"[{"&amp;"order:"&amp;CHAR(34)&amp;J49&amp;CHAR(34)&amp;",result:"&amp;CHAR(34)&amp;B50&amp;CHAR(34)&amp;",playerday:"&amp;CHAR(34)&amp;B52&amp;CHAR(34)&amp;",year:"&amp;CHAR(34)&amp;A49&amp;CHAR(34)&amp;", category:" &amp; CHAR(34) &amp;$A$1&amp;CHAR(34)&amp;",prow:["&amp;CHAR(34)&amp;G50&amp;CHAR(34)&amp;","&amp;CHAR(34)&amp;G51&amp;CHAR(34)&amp;","&amp;CHAR(34)&amp;G52&amp;CHAR(34)&amp;"], pcolumn: ["&amp;CHAR(34)&amp;G49&amp;CHAR(34)&amp;","&amp;CHAR(34)&amp;H49&amp;CHAR(34)&amp;","&amp;CHAR(34)&amp;I49&amp;CHAR(34)&amp;"]"&amp;",ylink:"&amp;CHAR(34)&amp;B51&amp;CHAR(34)&amp;"}"&amp;"],","")</f>
        <v/>
      </c>
      <c r="L49" s="22"/>
    </row>
    <row r="50" spans="1:12" x14ac:dyDescent="0.3">
      <c r="A50" s="416">
        <v>2002</v>
      </c>
      <c r="B50" s="417" t="s">
        <v>150</v>
      </c>
      <c r="C50" s="418" t="s">
        <v>277</v>
      </c>
      <c r="D50" s="419" t="s">
        <v>332</v>
      </c>
      <c r="E50" s="67"/>
      <c r="G50" s="12"/>
      <c r="H50" s="14" t="s">
        <v>1370</v>
      </c>
      <c r="I50" s="14" t="s">
        <v>1341</v>
      </c>
      <c r="J50" s="14" t="s">
        <v>55</v>
      </c>
      <c r="K50" s="12">
        <v>352</v>
      </c>
      <c r="L50" s="22" t="str">
        <f t="shared" ref="L50" si="1">IF(A50&gt;0,"[{"&amp;"order:"&amp;CHAR(34)&amp;K50&amp;CHAR(34)&amp;",result:"&amp;CHAR(34)&amp;B51&amp;CHAR(34)&amp;",playerday:"&amp;CHAR(34)&amp;B53&amp;CHAR(34)&amp;",year:"&amp;CHAR(34)&amp;A50&amp;CHAR(34)&amp;", category:" &amp; CHAR(34) &amp;$A$1&amp;CHAR(34)&amp;",prow:["&amp;CHAR(34)&amp;G51&amp;CHAR(34)&amp;","&amp;CHAR(34)&amp;G52&amp;CHAR(34)&amp;","&amp;CHAR(34)&amp;G53&amp;CHAR(34)&amp;"], pcolumn: ["&amp;CHAR(34)&amp;H50&amp;CHAR(34)&amp;","&amp;CHAR(34)&amp;I50&amp;CHAR(34)&amp;","&amp;CHAR(34)&amp;J50&amp;CHAR(34)&amp;"]"&amp;",ylink:"&amp;CHAR(34)&amp;B52&amp;CHAR(34)&amp;"}"&amp;"],","")</f>
        <v>[{order:"352",result:"R. Madrid 7-0 Las Palmas",playerday:"Fernando Morientes",year:"2002", category:"LaLiga",prow:["ESP","LaLigaWin","Played WC 2002"], pcolumn: ["Real Madrid_goals_50-200","es0005","Monaco"],ylink:"https://www.youtube.com/watch?v=5Tjg7OLnM_g"}],</v>
      </c>
    </row>
    <row r="51" spans="1:12" x14ac:dyDescent="0.3">
      <c r="A51" s="420"/>
      <c r="B51" s="74" t="str">
        <f>_xlfn.CONCAT(B50," ",C50," ",D50)</f>
        <v>R. Madrid 7-0 Las Palmas</v>
      </c>
      <c r="C51" s="75"/>
      <c r="D51" s="421"/>
      <c r="E51" s="67"/>
      <c r="G51" s="16" t="s">
        <v>40</v>
      </c>
      <c r="H51" s="153"/>
      <c r="I51" s="153"/>
      <c r="J51" s="153"/>
      <c r="K51" s="12" t="str">
        <f>IF(A51&gt;0,"[{"&amp;"order:"&amp;CHAR(34)&amp;#REF!&amp;CHAR(34)&amp;",result:"&amp;CHAR(34)&amp;B52&amp;CHAR(34)&amp;",playerday:"&amp;CHAR(34)&amp;B54&amp;CHAR(34)&amp;",year:"&amp;CHAR(34)&amp;A51&amp;CHAR(34)&amp;", category:" &amp; CHAR(34) &amp;$A$1&amp;CHAR(34)&amp;",prow:["&amp;CHAR(34)&amp;G52&amp;CHAR(34)&amp;","&amp;CHAR(34)&amp;G53&amp;CHAR(34)&amp;","&amp;CHAR(34)&amp;F54&amp;CHAR(34)&amp;"], pcolumn: ["&amp;CHAR(34)&amp;H51&amp;CHAR(34)&amp;","&amp;CHAR(34)&amp;I51&amp;CHAR(34)&amp;","&amp;CHAR(34)&amp;J51&amp;CHAR(34)&amp;"]"&amp;",ylink:"&amp;CHAR(34)&amp;B53&amp;CHAR(34)&amp;"}"&amp;"],","")</f>
        <v/>
      </c>
      <c r="L51" s="22"/>
    </row>
    <row r="52" spans="1:12" x14ac:dyDescent="0.3">
      <c r="A52" s="420"/>
      <c r="B52" s="74" t="s">
        <v>1369</v>
      </c>
      <c r="C52" s="75"/>
      <c r="D52" s="421"/>
      <c r="E52" s="67"/>
      <c r="G52" s="16" t="s">
        <v>48</v>
      </c>
      <c r="H52" s="153"/>
      <c r="I52" s="153"/>
      <c r="J52" s="153"/>
      <c r="K52" s="12" t="str">
        <f>IF(A52&gt;0,"[{"&amp;"order:"&amp;CHAR(34)&amp;#REF!&amp;CHAR(34)&amp;",result:"&amp;CHAR(34)&amp;B53&amp;CHAR(34)&amp;",playerday:"&amp;CHAR(34)&amp;#REF!&amp;CHAR(34)&amp;",year:"&amp;CHAR(34)&amp;A52&amp;CHAR(34)&amp;", category:" &amp; CHAR(34) &amp;$A$1&amp;CHAR(34)&amp;",prow:["&amp;CHAR(34)&amp;G53&amp;CHAR(34)&amp;","&amp;CHAR(34)&amp;F54&amp;CHAR(34)&amp;","&amp;CHAR(34)&amp;#REF!&amp;CHAR(34)&amp;"], pcolumn: ["&amp;CHAR(34)&amp;H52&amp;CHAR(34)&amp;","&amp;CHAR(34)&amp;I52&amp;CHAR(34)&amp;","&amp;CHAR(34)&amp;J52&amp;CHAR(34)&amp;"]"&amp;",ylink:"&amp;CHAR(34)&amp;B54&amp;CHAR(34)&amp;"}"&amp;"],","")</f>
        <v/>
      </c>
      <c r="L52" s="22"/>
    </row>
    <row r="53" spans="1:12" x14ac:dyDescent="0.3">
      <c r="A53" s="422"/>
      <c r="B53" s="423" t="s">
        <v>932</v>
      </c>
      <c r="C53" s="424"/>
      <c r="D53" s="425"/>
      <c r="E53" s="67"/>
      <c r="G53" s="16" t="s">
        <v>45</v>
      </c>
      <c r="H53" s="153"/>
      <c r="I53" s="153"/>
      <c r="J53" s="153"/>
      <c r="K53" s="12" t="str">
        <f>IF(A53&gt;0,"[{"&amp;"order:"&amp;CHAR(34)&amp;#REF!&amp;CHAR(34)&amp;",result:"&amp;CHAR(34)&amp;B54&amp;CHAR(34)&amp;",playerday:"&amp;CHAR(34)&amp;B55&amp;CHAR(34)&amp;",year:"&amp;CHAR(34)&amp;A53&amp;CHAR(34)&amp;", category:" &amp; CHAR(34) &amp;$A$1&amp;CHAR(34)&amp;",prow:["&amp;CHAR(34)&amp;F54&amp;CHAR(34)&amp;","&amp;CHAR(34)&amp;#REF!&amp;CHAR(34)&amp;","&amp;CHAR(34)&amp;F55&amp;CHAR(34)&amp;"], pcolumn: ["&amp;CHAR(34)&amp;H53&amp;CHAR(34)&amp;","&amp;CHAR(34)&amp;I53&amp;CHAR(34)&amp;","&amp;CHAR(34)&amp;J53&amp;CHAR(34)&amp;"]"&amp;",ylink:"&amp;CHAR(34)&amp;#REF!&amp;CHAR(34)&amp;"}"&amp;"],","")</f>
        <v/>
      </c>
      <c r="L53" s="22"/>
    </row>
    <row r="54" spans="1:12" x14ac:dyDescent="0.3">
      <c r="A54" s="67"/>
      <c r="B54" s="32"/>
      <c r="C54" s="33"/>
      <c r="D54" s="32"/>
      <c r="E54" s="67"/>
      <c r="G54" s="11"/>
      <c r="H54" s="11"/>
      <c r="I54" s="11"/>
      <c r="K54" s="12" t="str">
        <f>IF(A54&gt;0,"[{"&amp;"order:"&amp;CHAR(34)&amp;J54&amp;CHAR(34)&amp;",result:"&amp;CHAR(34)&amp;#REF!&amp;CHAR(34)&amp;",playerday:"&amp;CHAR(34)&amp;B56&amp;CHAR(34)&amp;",year:"&amp;CHAR(34)&amp;A54&amp;CHAR(34)&amp;", category:" &amp; CHAR(34) &amp;$A$1&amp;CHAR(34)&amp;",prow:["&amp;CHAR(34)&amp;#REF!&amp;CHAR(34)&amp;","&amp;CHAR(34)&amp;F55&amp;CHAR(34)&amp;","&amp;CHAR(34)&amp;F56&amp;CHAR(34)&amp;"], pcolumn: ["&amp;CHAR(34)&amp;G54&amp;CHAR(34)&amp;","&amp;CHAR(34)&amp;H54&amp;CHAR(34)&amp;","&amp;CHAR(34)&amp;I54&amp;CHAR(34)&amp;"]"&amp;",ylink:"&amp;CHAR(34)&amp;B55&amp;CHAR(34)&amp;"}"&amp;"],","")</f>
        <v/>
      </c>
      <c r="L54" s="22"/>
    </row>
    <row r="55" spans="1:12" x14ac:dyDescent="0.3">
      <c r="A55" s="67"/>
      <c r="B55" s="32"/>
      <c r="C55" s="33"/>
      <c r="D55" s="32"/>
      <c r="E55" s="67"/>
      <c r="L55" s="22"/>
    </row>
    <row r="56" spans="1:12" x14ac:dyDescent="0.3">
      <c r="A56" s="416" t="s">
        <v>434</v>
      </c>
      <c r="B56" s="681" t="s">
        <v>46</v>
      </c>
      <c r="C56" s="418" t="s">
        <v>118</v>
      </c>
      <c r="D56" s="419" t="s">
        <v>150</v>
      </c>
      <c r="E56" s="67"/>
      <c r="F56" s="67"/>
      <c r="G56" s="12"/>
      <c r="H56" s="14" t="s">
        <v>46</v>
      </c>
      <c r="I56" s="14" t="s">
        <v>3</v>
      </c>
      <c r="J56" s="14" t="s">
        <v>45</v>
      </c>
      <c r="K56" s="12">
        <v>159</v>
      </c>
      <c r="L56" s="22" t="str">
        <f t="shared" si="0"/>
        <v>[{order:"159",result:"Deportivo 2-1 R. Madrid",playerday:"Diego Tristán",year:"2002", category:"LaLiga",prow:["DL","DF","ESP"], pcolumn: ["Deportivo","Real Madrid","Played WC 2002"],ylink:"https://www.youtube.com/watch?v=N2dGi2IisrA"}],</v>
      </c>
    </row>
    <row r="57" spans="1:12" x14ac:dyDescent="0.3">
      <c r="A57" s="420"/>
      <c r="B57" s="682" t="str">
        <f>_xlfn.CONCAT(B56," ",C56," ",D56)</f>
        <v>Deportivo 2-1 R. Madrid</v>
      </c>
      <c r="C57" s="75"/>
      <c r="D57" s="421"/>
      <c r="E57" s="67"/>
      <c r="F57" s="67"/>
      <c r="G57" s="16" t="s">
        <v>47</v>
      </c>
      <c r="H57" s="153"/>
      <c r="I57" s="153"/>
      <c r="J57" s="153"/>
      <c r="L57" s="22" t="str">
        <f t="shared" si="0"/>
        <v/>
      </c>
    </row>
    <row r="58" spans="1:12" x14ac:dyDescent="0.3">
      <c r="A58" s="420"/>
      <c r="B58" s="682" t="s">
        <v>436</v>
      </c>
      <c r="C58" s="75"/>
      <c r="D58" s="421"/>
      <c r="E58" s="67"/>
      <c r="F58" s="67"/>
      <c r="G58" s="16" t="s">
        <v>52</v>
      </c>
      <c r="H58" s="153"/>
      <c r="I58" s="153"/>
      <c r="J58" s="153"/>
      <c r="L58" s="22" t="str">
        <f>IF(A58&gt;0,"[{"&amp;"order:"&amp;CHAR(34)&amp;K58&amp;CHAR(34)&amp;",result:"&amp;CHAR(34)&amp;B59&amp;CHAR(34)&amp;",playerday:"&amp;CHAR(34)&amp;B79&amp;CHAR(34)&amp;",year:"&amp;CHAR(34)&amp;A58&amp;CHAR(34)&amp;", category:" &amp; CHAR(34) &amp;$A$1&amp;CHAR(34)&amp;",prow:["&amp;CHAR(34)&amp;G59&amp;CHAR(34)&amp;","&amp;CHAR(34)&amp;G60&amp;CHAR(34)&amp;","&amp;CHAR(34)&amp;G79&amp;CHAR(34)&amp;"], pcolumn: ["&amp;CHAR(34)&amp;H58&amp;CHAR(34)&amp;","&amp;CHAR(34)&amp;I58&amp;CHAR(34)&amp;","&amp;CHAR(34)&amp;J58&amp;CHAR(34)&amp;"]"&amp;",ylink:"&amp;CHAR(34)&amp;B60&amp;CHAR(34)&amp;"}"&amp;"],","")</f>
        <v/>
      </c>
    </row>
    <row r="59" spans="1:12" x14ac:dyDescent="0.3">
      <c r="A59" s="422"/>
      <c r="B59" s="683" t="s">
        <v>1109</v>
      </c>
      <c r="C59" s="424"/>
      <c r="D59" s="425"/>
      <c r="E59" s="67"/>
      <c r="F59" s="67"/>
      <c r="G59" s="16" t="s">
        <v>40</v>
      </c>
      <c r="H59" s="153"/>
      <c r="I59" s="153"/>
      <c r="J59" s="153"/>
      <c r="L59" s="22" t="str">
        <f>IF(A59&gt;0,"[{"&amp;"order:"&amp;CHAR(34)&amp;K59&amp;CHAR(34)&amp;",result:"&amp;CHAR(34)&amp;B60&amp;CHAR(34)&amp;",playerday:"&amp;CHAR(34)&amp;B80&amp;CHAR(34)&amp;",year:"&amp;CHAR(34)&amp;A59&amp;CHAR(34)&amp;", category:" &amp; CHAR(34) &amp;$A$1&amp;CHAR(34)&amp;",prow:["&amp;CHAR(34)&amp;G60&amp;CHAR(34)&amp;","&amp;CHAR(34)&amp;G79&amp;CHAR(34)&amp;","&amp;CHAR(34)&amp;G80&amp;CHAR(34)&amp;"], pcolumn: ["&amp;CHAR(34)&amp;H59&amp;CHAR(34)&amp;","&amp;CHAR(34)&amp;I59&amp;CHAR(34)&amp;","&amp;CHAR(34)&amp;J59&amp;CHAR(34)&amp;"]"&amp;",ylink:"&amp;CHAR(34)&amp;B79&amp;CHAR(34)&amp;"}"&amp;"],","")</f>
        <v/>
      </c>
    </row>
    <row r="60" spans="1:12" x14ac:dyDescent="0.3">
      <c r="A60" s="67"/>
      <c r="C60" s="33"/>
      <c r="D60" s="32"/>
      <c r="E60" s="67"/>
      <c r="F60" s="67"/>
      <c r="G60" s="12"/>
      <c r="H60" s="11"/>
      <c r="I60" s="11"/>
      <c r="J60" s="11"/>
      <c r="L60" s="22" t="str">
        <f>IF(A60&gt;0,"[{"&amp;"order:"&amp;CHAR(34)&amp;K60&amp;CHAR(34)&amp;",result:"&amp;CHAR(34)&amp;B79&amp;CHAR(34)&amp;",playerday:"&amp;CHAR(34)&amp;B81&amp;CHAR(34)&amp;",year:"&amp;CHAR(34)&amp;A60&amp;CHAR(34)&amp;", category:" &amp; CHAR(34) &amp;$A$1&amp;CHAR(34)&amp;",prow:["&amp;CHAR(34)&amp;G79&amp;CHAR(34)&amp;","&amp;CHAR(34)&amp;G80&amp;CHAR(34)&amp;","&amp;CHAR(34)&amp;G81&amp;CHAR(34)&amp;"], pcolumn: ["&amp;CHAR(34)&amp;H60&amp;CHAR(34)&amp;","&amp;CHAR(34)&amp;I60&amp;CHAR(34)&amp;","&amp;CHAR(34)&amp;J60&amp;CHAR(34)&amp;"]"&amp;",ylink:"&amp;CHAR(34)&amp;B80&amp;CHAR(34)&amp;"}"&amp;"],","")</f>
        <v/>
      </c>
    </row>
    <row r="61" spans="1:12" x14ac:dyDescent="0.3">
      <c r="A61" s="67"/>
      <c r="C61" s="33"/>
      <c r="D61" s="32"/>
      <c r="E61" s="67"/>
      <c r="F61" s="67"/>
      <c r="G61" s="12"/>
      <c r="H61" s="11"/>
      <c r="I61" s="11"/>
      <c r="J61" s="11"/>
      <c r="L61" s="22"/>
    </row>
    <row r="62" spans="1:12" x14ac:dyDescent="0.3">
      <c r="A62" s="416" t="s">
        <v>434</v>
      </c>
      <c r="B62" s="681" t="s">
        <v>150</v>
      </c>
      <c r="C62" s="418" t="s">
        <v>122</v>
      </c>
      <c r="D62" s="419" t="s">
        <v>570</v>
      </c>
      <c r="E62" s="67"/>
      <c r="F62" s="67"/>
      <c r="G62" s="12"/>
      <c r="H62" s="14" t="s">
        <v>1559</v>
      </c>
      <c r="I62" s="14" t="s">
        <v>1341</v>
      </c>
      <c r="J62" s="14" t="s">
        <v>48</v>
      </c>
      <c r="K62" s="12">
        <v>511</v>
      </c>
      <c r="L62" s="22" t="str">
        <f t="shared" ref="L62:L63" si="2">IF(A62&gt;0,"[{"&amp;"order:"&amp;CHAR(34)&amp;K62&amp;CHAR(34)&amp;",result:"&amp;CHAR(34)&amp;B63&amp;CHAR(34)&amp;",playerday:"&amp;CHAR(34)&amp;B65&amp;CHAR(34)&amp;",year:"&amp;CHAR(34)&amp;A62&amp;CHAR(34)&amp;", category:" &amp; CHAR(34) &amp;$A$1&amp;CHAR(34)&amp;",prow:["&amp;CHAR(34)&amp;G63&amp;CHAR(34)&amp;","&amp;CHAR(34)&amp;G64&amp;CHAR(34)&amp;","&amp;CHAR(34)&amp;G65&amp;CHAR(34)&amp;"], pcolumn: ["&amp;CHAR(34)&amp;H62&amp;CHAR(34)&amp;","&amp;CHAR(34)&amp;I62&amp;CHAR(34)&amp;","&amp;CHAR(34)&amp;J62&amp;CHAR(34)&amp;"]"&amp;",ylink:"&amp;CHAR(34)&amp;B64&amp;CHAR(34)&amp;"}"&amp;"],","")</f>
        <v>[{order:"511",result:"R. Madrid 3-1 Zaragoza",playerday:"Fernando Hierro",year:"2002", category:"LaLiga",prow:["DF","ESP","Played WC 2002"], pcolumn: ["Real Madrid_matches_100-1000","es0005","LaLigaWin"],ylink:"https://www.youtube.com/watch?v=N2dGi2IisrA"}],</v>
      </c>
    </row>
    <row r="63" spans="1:12" x14ac:dyDescent="0.3">
      <c r="A63" s="420"/>
      <c r="B63" s="682" t="str">
        <f>_xlfn.CONCAT(B62," ",C62," ",D62)</f>
        <v>R. Madrid 3-1 Zaragoza</v>
      </c>
      <c r="C63" s="75"/>
      <c r="D63" s="421"/>
      <c r="E63" s="67"/>
      <c r="F63" s="67"/>
      <c r="G63" s="16" t="s">
        <v>52</v>
      </c>
      <c r="H63" s="153"/>
      <c r="I63" s="153"/>
      <c r="J63" s="153"/>
      <c r="L63" s="22" t="str">
        <f t="shared" si="2"/>
        <v/>
      </c>
    </row>
    <row r="64" spans="1:12" x14ac:dyDescent="0.3">
      <c r="A64" s="420"/>
      <c r="B64" s="682" t="s">
        <v>436</v>
      </c>
      <c r="C64" s="75"/>
      <c r="D64" s="421"/>
      <c r="E64" s="67"/>
      <c r="F64" s="67"/>
      <c r="G64" s="16" t="s">
        <v>40</v>
      </c>
      <c r="H64" s="153"/>
      <c r="I64" s="153"/>
      <c r="J64" s="153"/>
      <c r="L64" s="22" t="str">
        <f>IF(A64&gt;0,"[{"&amp;"order:"&amp;CHAR(34)&amp;K64&amp;CHAR(34)&amp;",result:"&amp;CHAR(34)&amp;B65&amp;CHAR(34)&amp;",playerday:"&amp;CHAR(34)&amp;B85&amp;CHAR(34)&amp;",year:"&amp;CHAR(34)&amp;A64&amp;CHAR(34)&amp;", category:" &amp; CHAR(34) &amp;$A$1&amp;CHAR(34)&amp;",prow:["&amp;CHAR(34)&amp;G65&amp;CHAR(34)&amp;","&amp;CHAR(34)&amp;G66&amp;CHAR(34)&amp;","&amp;CHAR(34)&amp;G85&amp;CHAR(34)&amp;"], pcolumn: ["&amp;CHAR(34)&amp;H64&amp;CHAR(34)&amp;","&amp;CHAR(34)&amp;I64&amp;CHAR(34)&amp;","&amp;CHAR(34)&amp;J64&amp;CHAR(34)&amp;"]"&amp;",ylink:"&amp;CHAR(34)&amp;B66&amp;CHAR(34)&amp;"}"&amp;"],","")</f>
        <v/>
      </c>
    </row>
    <row r="65" spans="1:12" x14ac:dyDescent="0.3">
      <c r="A65" s="422"/>
      <c r="B65" s="683" t="s">
        <v>1557</v>
      </c>
      <c r="C65" s="424"/>
      <c r="D65" s="425"/>
      <c r="E65" s="67"/>
      <c r="F65" s="67"/>
      <c r="G65" s="16" t="s">
        <v>45</v>
      </c>
      <c r="H65" s="153"/>
      <c r="I65" s="153"/>
      <c r="J65" s="153"/>
      <c r="L65" s="22" t="str">
        <f>IF(A65&gt;0,"[{"&amp;"order:"&amp;CHAR(34)&amp;K65&amp;CHAR(34)&amp;",result:"&amp;CHAR(34)&amp;B66&amp;CHAR(34)&amp;",playerday:"&amp;CHAR(34)&amp;B86&amp;CHAR(34)&amp;",year:"&amp;CHAR(34)&amp;A65&amp;CHAR(34)&amp;", category:" &amp; CHAR(34) &amp;$A$1&amp;CHAR(34)&amp;",prow:["&amp;CHAR(34)&amp;G66&amp;CHAR(34)&amp;","&amp;CHAR(34)&amp;G85&amp;CHAR(34)&amp;","&amp;CHAR(34)&amp;G86&amp;CHAR(34)&amp;"], pcolumn: ["&amp;CHAR(34)&amp;H65&amp;CHAR(34)&amp;","&amp;CHAR(34)&amp;I65&amp;CHAR(34)&amp;","&amp;CHAR(34)&amp;J65&amp;CHAR(34)&amp;"]"&amp;",ylink:"&amp;CHAR(34)&amp;B85&amp;CHAR(34)&amp;"}"&amp;"],","")</f>
        <v/>
      </c>
    </row>
    <row r="66" spans="1:12" x14ac:dyDescent="0.3">
      <c r="A66" s="67"/>
      <c r="C66" s="33"/>
      <c r="D66" s="32" t="s">
        <v>1558</v>
      </c>
      <c r="E66" s="67"/>
      <c r="F66" s="67"/>
      <c r="G66" s="12"/>
      <c r="H66" s="11"/>
      <c r="I66" s="11"/>
      <c r="J66" s="11"/>
      <c r="L66" s="22" t="str">
        <f>IF(A66&gt;0,"[{"&amp;"order:"&amp;CHAR(34)&amp;K66&amp;CHAR(34)&amp;",result:"&amp;CHAR(34)&amp;B85&amp;CHAR(34)&amp;",playerday:"&amp;CHAR(34)&amp;B87&amp;CHAR(34)&amp;",year:"&amp;CHAR(34)&amp;A66&amp;CHAR(34)&amp;", category:" &amp; CHAR(34) &amp;$A$1&amp;CHAR(34)&amp;",prow:["&amp;CHAR(34)&amp;G85&amp;CHAR(34)&amp;","&amp;CHAR(34)&amp;G86&amp;CHAR(34)&amp;","&amp;CHAR(34)&amp;G87&amp;CHAR(34)&amp;"], pcolumn: ["&amp;CHAR(34)&amp;H66&amp;CHAR(34)&amp;","&amp;CHAR(34)&amp;I66&amp;CHAR(34)&amp;","&amp;CHAR(34)&amp;J66&amp;CHAR(34)&amp;"]"&amp;",ylink:"&amp;CHAR(34)&amp;B86&amp;CHAR(34)&amp;"}"&amp;"],","")</f>
        <v/>
      </c>
    </row>
    <row r="67" spans="1:12" x14ac:dyDescent="0.3">
      <c r="A67" s="67"/>
      <c r="C67" s="33"/>
      <c r="D67" s="32"/>
      <c r="E67" s="67"/>
      <c r="F67" s="67"/>
      <c r="G67" s="12"/>
      <c r="H67" s="11"/>
      <c r="I67" s="11"/>
      <c r="J67" s="11"/>
      <c r="L67" s="22"/>
    </row>
    <row r="68" spans="1:12" x14ac:dyDescent="0.3">
      <c r="A68" s="67"/>
      <c r="C68" s="33"/>
      <c r="D68" s="32"/>
      <c r="E68" s="67"/>
      <c r="F68" s="67"/>
      <c r="G68" s="12"/>
      <c r="H68" s="11"/>
      <c r="I68" s="11"/>
      <c r="J68" s="11"/>
      <c r="L68" s="22"/>
    </row>
    <row r="69" spans="1:12" x14ac:dyDescent="0.3">
      <c r="A69" s="67"/>
      <c r="C69" s="33"/>
      <c r="D69" s="32"/>
      <c r="E69" s="67"/>
      <c r="F69" s="67"/>
      <c r="G69" s="12"/>
      <c r="H69" s="11"/>
      <c r="I69" s="11"/>
      <c r="J69" s="11"/>
      <c r="L69" s="22"/>
    </row>
    <row r="70" spans="1:12" x14ac:dyDescent="0.3">
      <c r="A70" s="67"/>
      <c r="C70" s="33"/>
      <c r="D70" s="32"/>
      <c r="E70" s="67"/>
      <c r="F70" s="67"/>
      <c r="G70" s="12"/>
      <c r="H70" s="11"/>
      <c r="I70" s="11"/>
      <c r="J70" s="11"/>
      <c r="L70" s="22"/>
    </row>
    <row r="71" spans="1:12" x14ac:dyDescent="0.3">
      <c r="A71" s="67"/>
      <c r="C71" s="33"/>
      <c r="D71" s="32"/>
      <c r="E71" s="67"/>
      <c r="F71" s="67"/>
      <c r="G71" s="12"/>
      <c r="H71" s="11"/>
      <c r="I71" s="11"/>
      <c r="J71" s="11"/>
      <c r="L71" s="22"/>
    </row>
    <row r="72" spans="1:12" x14ac:dyDescent="0.3">
      <c r="A72" s="67"/>
      <c r="C72" s="33"/>
      <c r="D72" s="32"/>
      <c r="E72" s="67"/>
      <c r="F72" s="67"/>
      <c r="G72" s="12"/>
      <c r="H72" s="11"/>
      <c r="I72" s="11"/>
      <c r="J72" s="11"/>
      <c r="L72" s="22"/>
    </row>
    <row r="73" spans="1:12" x14ac:dyDescent="0.3">
      <c r="A73" s="67"/>
      <c r="C73" s="33"/>
      <c r="D73" s="32"/>
      <c r="E73" s="67"/>
      <c r="F73" s="67"/>
      <c r="G73" s="12"/>
      <c r="H73" s="11"/>
      <c r="I73" s="11"/>
      <c r="J73" s="11"/>
      <c r="L73" s="22"/>
    </row>
    <row r="74" spans="1:12" x14ac:dyDescent="0.3">
      <c r="A74" s="67"/>
      <c r="C74" s="33"/>
      <c r="D74" s="32"/>
      <c r="E74" s="67"/>
      <c r="F74" s="67"/>
      <c r="G74" s="12"/>
      <c r="H74" s="11"/>
      <c r="I74" s="11"/>
      <c r="J74" s="11"/>
      <c r="L74" s="22"/>
    </row>
    <row r="75" spans="1:12" x14ac:dyDescent="0.3">
      <c r="A75" s="67"/>
      <c r="C75" s="33"/>
      <c r="D75" s="32"/>
      <c r="E75" s="67"/>
      <c r="F75" s="67"/>
      <c r="G75" s="12"/>
      <c r="H75" s="11"/>
      <c r="I75" s="11"/>
      <c r="J75" s="11"/>
      <c r="L75" s="22"/>
    </row>
    <row r="76" spans="1:12" x14ac:dyDescent="0.3">
      <c r="A76" s="67"/>
      <c r="C76" s="33"/>
      <c r="D76" s="32"/>
      <c r="E76" s="67"/>
      <c r="F76" s="67"/>
      <c r="G76" s="12"/>
      <c r="H76" s="11"/>
      <c r="I76" s="11"/>
      <c r="J76" s="11"/>
      <c r="L76" s="22"/>
    </row>
    <row r="77" spans="1:12" x14ac:dyDescent="0.3">
      <c r="A77" s="67"/>
      <c r="C77" s="33"/>
      <c r="D77" s="32"/>
      <c r="E77" s="67"/>
      <c r="F77" s="67"/>
      <c r="G77" s="12"/>
      <c r="H77" s="11"/>
      <c r="I77" s="11"/>
      <c r="J77" s="11"/>
      <c r="L77" s="22"/>
    </row>
    <row r="78" spans="1:12" x14ac:dyDescent="0.3">
      <c r="A78" s="67"/>
      <c r="C78" s="33"/>
      <c r="D78" s="32"/>
      <c r="E78" s="67"/>
      <c r="F78" s="67"/>
      <c r="G78" s="12"/>
      <c r="H78" s="11"/>
      <c r="I78" s="11"/>
      <c r="J78" s="11"/>
      <c r="L78" s="22"/>
    </row>
    <row r="79" spans="1:12" x14ac:dyDescent="0.3">
      <c r="A79" s="67"/>
      <c r="C79" s="33"/>
      <c r="D79" s="32"/>
      <c r="E79" s="67"/>
      <c r="F79" s="67"/>
      <c r="G79" s="12"/>
      <c r="H79" s="11"/>
      <c r="I79" s="11"/>
      <c r="J79" s="11"/>
      <c r="L79" s="22" t="str">
        <f t="shared" si="0"/>
        <v/>
      </c>
    </row>
    <row r="80" spans="1:12" x14ac:dyDescent="0.3">
      <c r="A80" s="426" t="s">
        <v>712</v>
      </c>
      <c r="B80" s="731" t="s">
        <v>7</v>
      </c>
      <c r="C80" s="428" t="s">
        <v>85</v>
      </c>
      <c r="D80" s="429" t="s">
        <v>69</v>
      </c>
      <c r="E80" s="67"/>
      <c r="F80" s="67"/>
      <c r="G80" s="12"/>
      <c r="H80" s="14" t="s">
        <v>69</v>
      </c>
      <c r="I80" s="14" t="s">
        <v>11</v>
      </c>
      <c r="J80" s="14" t="s">
        <v>876</v>
      </c>
      <c r="K80" s="12">
        <v>336</v>
      </c>
      <c r="L80" s="22" t="str">
        <f t="shared" si="0"/>
        <v>[{order:"336",result:"Barcelona 1-1 Sevilla",playerday:"Ronaldinho",year:"2003", category:"LaLiga",prow:["Barcelona","es0005","BRA"], pcolumn: ["Sevilla","Milan","startR"],ylink:"https://www.youtube.com/watch?v=pCXwTqoFaMA"}],</v>
      </c>
    </row>
    <row r="81" spans="1:12" x14ac:dyDescent="0.3">
      <c r="A81" s="273"/>
      <c r="B81" s="108" t="str">
        <f>_xlfn.CONCAT(B80," ",C80," ",D80)</f>
        <v>Barcelona 1-1 Sevilla</v>
      </c>
      <c r="C81" s="41"/>
      <c r="D81" s="49"/>
      <c r="E81" s="67"/>
      <c r="F81" s="67"/>
      <c r="G81" s="16" t="s">
        <v>7</v>
      </c>
      <c r="H81" s="64"/>
      <c r="I81" s="64"/>
      <c r="J81" s="64"/>
      <c r="L81" s="22" t="str">
        <f t="shared" si="0"/>
        <v/>
      </c>
    </row>
    <row r="82" spans="1:12" x14ac:dyDescent="0.3">
      <c r="A82" s="273"/>
      <c r="B82" s="108" t="s">
        <v>713</v>
      </c>
      <c r="C82" s="41"/>
      <c r="D82" s="49"/>
      <c r="E82" s="67"/>
      <c r="F82" s="67"/>
      <c r="G82" s="16" t="s">
        <v>1341</v>
      </c>
      <c r="H82" s="64"/>
      <c r="I82" s="64"/>
      <c r="J82" s="64"/>
      <c r="L82" s="22" t="str">
        <f>IF(A82&gt;0,"[{"&amp;"order:"&amp;CHAR(34)&amp;K82&amp;CHAR(34)&amp;",result:"&amp;CHAR(34)&amp;B83&amp;CHAR(34)&amp;",playerday:"&amp;CHAR(34)&amp;B103&amp;CHAR(34)&amp;",year:"&amp;CHAR(34)&amp;A82&amp;CHAR(34)&amp;", category:" &amp; CHAR(34) &amp;$A$1&amp;CHAR(34)&amp;",prow:["&amp;CHAR(34)&amp;G83&amp;CHAR(34)&amp;","&amp;CHAR(34)&amp;G84&amp;CHAR(34)&amp;","&amp;CHAR(34)&amp;G103&amp;CHAR(34)&amp;"], pcolumn: ["&amp;CHAR(34)&amp;H82&amp;CHAR(34)&amp;","&amp;CHAR(34)&amp;I82&amp;CHAR(34)&amp;","&amp;CHAR(34)&amp;J82&amp;CHAR(34)&amp;"]"&amp;",ylink:"&amp;CHAR(34)&amp;B84&amp;CHAR(34)&amp;"}"&amp;"],","")</f>
        <v/>
      </c>
    </row>
    <row r="83" spans="1:12" x14ac:dyDescent="0.3">
      <c r="A83" s="274"/>
      <c r="B83" s="331" t="s">
        <v>1049</v>
      </c>
      <c r="C83" s="51"/>
      <c r="D83" s="52"/>
      <c r="E83" s="67"/>
      <c r="F83" s="67"/>
      <c r="G83" s="16" t="s">
        <v>35</v>
      </c>
      <c r="H83" s="64"/>
      <c r="I83" s="64"/>
      <c r="J83" s="64"/>
      <c r="L83" s="22" t="str">
        <f>IF(A83&gt;0,"[{"&amp;"order:"&amp;CHAR(34)&amp;K83&amp;CHAR(34)&amp;",result:"&amp;CHAR(34)&amp;B84&amp;CHAR(34)&amp;",playerday:"&amp;CHAR(34)&amp;B104&amp;CHAR(34)&amp;",year:"&amp;CHAR(34)&amp;A83&amp;CHAR(34)&amp;", category:" &amp; CHAR(34) &amp;$A$1&amp;CHAR(34)&amp;",prow:["&amp;CHAR(34)&amp;G84&amp;CHAR(34)&amp;","&amp;CHAR(34)&amp;G103&amp;CHAR(34)&amp;","&amp;CHAR(34)&amp;G104&amp;CHAR(34)&amp;"], pcolumn: ["&amp;CHAR(34)&amp;H83&amp;CHAR(34)&amp;","&amp;CHAR(34)&amp;I83&amp;CHAR(34)&amp;","&amp;CHAR(34)&amp;J83&amp;CHAR(34)&amp;"]"&amp;",ylink:"&amp;CHAR(34)&amp;B103&amp;CHAR(34)&amp;"}"&amp;"],","")</f>
        <v/>
      </c>
    </row>
    <row r="84" spans="1:12" x14ac:dyDescent="0.3">
      <c r="E84" s="67"/>
      <c r="L84" s="22" t="str">
        <f>IF(A84&gt;0,"[{"&amp;"order:"&amp;CHAR(34)&amp;K84&amp;CHAR(34)&amp;",result:"&amp;CHAR(34)&amp;B103&amp;CHAR(34)&amp;",playerday:"&amp;CHAR(34)&amp;B105&amp;CHAR(34)&amp;",year:"&amp;CHAR(34)&amp;A84&amp;CHAR(34)&amp;", category:" &amp; CHAR(34) &amp;$A$1&amp;CHAR(34)&amp;",prow:["&amp;CHAR(34)&amp;G103&amp;CHAR(34)&amp;","&amp;CHAR(34)&amp;G104&amp;CHAR(34)&amp;","&amp;CHAR(34)&amp;G105&amp;CHAR(34)&amp;"], pcolumn: ["&amp;CHAR(34)&amp;H84&amp;CHAR(34)&amp;","&amp;CHAR(34)&amp;I84&amp;CHAR(34)&amp;","&amp;CHAR(34)&amp;J84&amp;CHAR(34)&amp;"]"&amp;",ylink:"&amp;CHAR(34)&amp;B104&amp;CHAR(34)&amp;"}"&amp;"],","")</f>
        <v/>
      </c>
    </row>
    <row r="85" spans="1:12" x14ac:dyDescent="0.3">
      <c r="E85" s="67"/>
      <c r="L85" s="22"/>
    </row>
    <row r="86" spans="1:12" x14ac:dyDescent="0.3">
      <c r="A86" s="426" t="s">
        <v>712</v>
      </c>
      <c r="B86" s="731" t="s">
        <v>150</v>
      </c>
      <c r="C86" s="428" t="s">
        <v>141</v>
      </c>
      <c r="D86" s="429" t="s">
        <v>68</v>
      </c>
      <c r="E86" s="67"/>
      <c r="F86" s="67"/>
      <c r="G86" s="12"/>
      <c r="H86" s="14" t="s">
        <v>3</v>
      </c>
      <c r="I86" s="14" t="s">
        <v>35</v>
      </c>
      <c r="J86" s="14" t="s">
        <v>44</v>
      </c>
      <c r="K86" s="12">
        <v>579</v>
      </c>
      <c r="L86" s="22" t="str">
        <f t="shared" ref="L86:L87" si="3">IF(A86&gt;0,"[{"&amp;"order:"&amp;CHAR(34)&amp;K86&amp;CHAR(34)&amp;",result:"&amp;CHAR(34)&amp;B87&amp;CHAR(34)&amp;",playerday:"&amp;CHAR(34)&amp;B89&amp;CHAR(34)&amp;",year:"&amp;CHAR(34)&amp;A86&amp;CHAR(34)&amp;", category:" &amp; CHAR(34) &amp;$A$1&amp;CHAR(34)&amp;",prow:["&amp;CHAR(34)&amp;G87&amp;CHAR(34)&amp;","&amp;CHAR(34)&amp;G88&amp;CHAR(34)&amp;","&amp;CHAR(34)&amp;G89&amp;CHAR(34)&amp;"], pcolumn: ["&amp;CHAR(34)&amp;H86&amp;CHAR(34)&amp;","&amp;CHAR(34)&amp;I86&amp;CHAR(34)&amp;","&amp;CHAR(34)&amp;J86&amp;CHAR(34)&amp;"]"&amp;",ylink:"&amp;CHAR(34)&amp;B88&amp;CHAR(34)&amp;"}"&amp;"],","")</f>
        <v>[{order:"579",result:"R. Madrid 2-0 Atletico",playerday:"Ronaldo Nazario",year:"2003", category:"LaLiga",prow:["es0005","Played WC 2002","Milan"], pcolumn: ["Real Madrid","BRA","Inter"],ylink:"https://www.youtube.com/watch?v=5eCwn-k8UE0"}],</v>
      </c>
    </row>
    <row r="87" spans="1:12" x14ac:dyDescent="0.3">
      <c r="A87" s="273"/>
      <c r="B87" s="108" t="str">
        <f>_xlfn.CONCAT(B86," ",C86," ",D86)</f>
        <v>R. Madrid 2-0 Atletico</v>
      </c>
      <c r="C87" s="41"/>
      <c r="D87" s="49"/>
      <c r="E87" s="67"/>
      <c r="F87" s="67"/>
      <c r="G87" s="16" t="s">
        <v>1341</v>
      </c>
      <c r="H87" s="64"/>
      <c r="I87" s="64"/>
      <c r="J87" s="64"/>
      <c r="L87" s="22" t="str">
        <f t="shared" si="3"/>
        <v/>
      </c>
    </row>
    <row r="88" spans="1:12" x14ac:dyDescent="0.3">
      <c r="A88" s="273"/>
      <c r="B88" s="108" t="s">
        <v>1553</v>
      </c>
      <c r="C88" s="41"/>
      <c r="D88" s="49"/>
      <c r="E88" s="67"/>
      <c r="F88" s="67"/>
      <c r="G88" s="16" t="s">
        <v>45</v>
      </c>
      <c r="H88" s="64"/>
      <c r="I88" s="64"/>
      <c r="J88" s="64"/>
      <c r="L88" s="22" t="str">
        <f>IF(A88&gt;0,"[{"&amp;"order:"&amp;CHAR(34)&amp;K88&amp;CHAR(34)&amp;",result:"&amp;CHAR(34)&amp;B89&amp;CHAR(34)&amp;",playerday:"&amp;CHAR(34)&amp;B109&amp;CHAR(34)&amp;",year:"&amp;CHAR(34)&amp;A88&amp;CHAR(34)&amp;", category:" &amp; CHAR(34) &amp;$A$1&amp;CHAR(34)&amp;",prow:["&amp;CHAR(34)&amp;G89&amp;CHAR(34)&amp;","&amp;CHAR(34)&amp;G90&amp;CHAR(34)&amp;","&amp;CHAR(34)&amp;G109&amp;CHAR(34)&amp;"], pcolumn: ["&amp;CHAR(34)&amp;H88&amp;CHAR(34)&amp;","&amp;CHAR(34)&amp;I88&amp;CHAR(34)&amp;","&amp;CHAR(34)&amp;J88&amp;CHAR(34)&amp;"]"&amp;",ylink:"&amp;CHAR(34)&amp;B90&amp;CHAR(34)&amp;"}"&amp;"],","")</f>
        <v/>
      </c>
    </row>
    <row r="89" spans="1:12" x14ac:dyDescent="0.3">
      <c r="A89" s="274"/>
      <c r="B89" s="331" t="s">
        <v>893</v>
      </c>
      <c r="C89" s="51"/>
      <c r="D89" s="52"/>
      <c r="E89" s="67"/>
      <c r="F89" s="67"/>
      <c r="G89" s="16" t="s">
        <v>11</v>
      </c>
      <c r="H89" s="64"/>
      <c r="I89" s="64"/>
      <c r="J89" s="64"/>
      <c r="L89" s="22" t="str">
        <f>IF(A89&gt;0,"[{"&amp;"order:"&amp;CHAR(34)&amp;K89&amp;CHAR(34)&amp;",result:"&amp;CHAR(34)&amp;B90&amp;CHAR(34)&amp;",playerday:"&amp;CHAR(34)&amp;B110&amp;CHAR(34)&amp;",year:"&amp;CHAR(34)&amp;A89&amp;CHAR(34)&amp;", category:" &amp; CHAR(34) &amp;$A$1&amp;CHAR(34)&amp;",prow:["&amp;CHAR(34)&amp;G90&amp;CHAR(34)&amp;","&amp;CHAR(34)&amp;G109&amp;CHAR(34)&amp;","&amp;CHAR(34)&amp;G110&amp;CHAR(34)&amp;"], pcolumn: ["&amp;CHAR(34)&amp;H89&amp;CHAR(34)&amp;","&amp;CHAR(34)&amp;I89&amp;CHAR(34)&amp;","&amp;CHAR(34)&amp;J89&amp;CHAR(34)&amp;"]"&amp;",ylink:"&amp;CHAR(34)&amp;B109&amp;CHAR(34)&amp;"}"&amp;"],","")</f>
        <v/>
      </c>
    </row>
    <row r="90" spans="1:12" x14ac:dyDescent="0.3">
      <c r="E90" s="67"/>
      <c r="L90" s="22" t="str">
        <f>IF(A90&gt;0,"[{"&amp;"order:"&amp;CHAR(34)&amp;K90&amp;CHAR(34)&amp;",result:"&amp;CHAR(34)&amp;B109&amp;CHAR(34)&amp;",playerday:"&amp;CHAR(34)&amp;B111&amp;CHAR(34)&amp;",year:"&amp;CHAR(34)&amp;A90&amp;CHAR(34)&amp;", category:" &amp; CHAR(34) &amp;$A$1&amp;CHAR(34)&amp;",prow:["&amp;CHAR(34)&amp;G109&amp;CHAR(34)&amp;","&amp;CHAR(34)&amp;G110&amp;CHAR(34)&amp;","&amp;CHAR(34)&amp;G111&amp;CHAR(34)&amp;"], pcolumn: ["&amp;CHAR(34)&amp;H90&amp;CHAR(34)&amp;","&amp;CHAR(34)&amp;I90&amp;CHAR(34)&amp;","&amp;CHAR(34)&amp;J90&amp;CHAR(34)&amp;"]"&amp;",ylink:"&amp;CHAR(34)&amp;B110&amp;CHAR(34)&amp;"}"&amp;"],","")</f>
        <v/>
      </c>
    </row>
    <row r="91" spans="1:12" x14ac:dyDescent="0.3">
      <c r="E91" s="67"/>
      <c r="L91" s="22"/>
    </row>
    <row r="92" spans="1:12" x14ac:dyDescent="0.3">
      <c r="E92" s="67"/>
      <c r="L92" s="22"/>
    </row>
    <row r="93" spans="1:12" x14ac:dyDescent="0.3">
      <c r="E93" s="67"/>
      <c r="L93" s="22"/>
    </row>
    <row r="94" spans="1:12" x14ac:dyDescent="0.3">
      <c r="E94" s="67"/>
      <c r="L94" s="22"/>
    </row>
    <row r="95" spans="1:12" x14ac:dyDescent="0.3">
      <c r="E95" s="67"/>
      <c r="L95" s="22"/>
    </row>
    <row r="96" spans="1:12" x14ac:dyDescent="0.3">
      <c r="E96" s="67"/>
      <c r="L96" s="22"/>
    </row>
    <row r="97" spans="1:12" x14ac:dyDescent="0.3">
      <c r="E97" s="67"/>
      <c r="L97" s="22"/>
    </row>
    <row r="98" spans="1:12" x14ac:dyDescent="0.3">
      <c r="E98" s="67"/>
      <c r="L98" s="22"/>
    </row>
    <row r="99" spans="1:12" x14ac:dyDescent="0.3">
      <c r="E99" s="67"/>
      <c r="L99" s="22"/>
    </row>
    <row r="100" spans="1:12" x14ac:dyDescent="0.3">
      <c r="E100" s="67"/>
      <c r="L100" s="22"/>
    </row>
    <row r="101" spans="1:12" x14ac:dyDescent="0.3">
      <c r="E101" s="67"/>
      <c r="L101" s="22"/>
    </row>
    <row r="102" spans="1:12" x14ac:dyDescent="0.3">
      <c r="E102" s="67"/>
      <c r="L102" s="22"/>
    </row>
    <row r="103" spans="1:12" x14ac:dyDescent="0.3">
      <c r="E103" s="67"/>
      <c r="L103" s="22" t="str">
        <f t="shared" si="0"/>
        <v/>
      </c>
    </row>
    <row r="104" spans="1:12" x14ac:dyDescent="0.3">
      <c r="A104" s="450" t="s">
        <v>366</v>
      </c>
      <c r="B104" s="493" t="s">
        <v>16</v>
      </c>
      <c r="C104" s="452" t="s">
        <v>155</v>
      </c>
      <c r="D104" s="453" t="s">
        <v>7</v>
      </c>
      <c r="E104" s="67"/>
      <c r="F104" s="67"/>
      <c r="G104" s="12"/>
      <c r="H104" s="14" t="s">
        <v>16</v>
      </c>
      <c r="I104" s="14" t="s">
        <v>68</v>
      </c>
      <c r="J104" s="14" t="s">
        <v>54</v>
      </c>
      <c r="K104" s="12">
        <v>535</v>
      </c>
      <c r="L104" s="22" t="str">
        <f t="shared" si="0"/>
        <v>[{order:"535",result:"Getafe 1-3 Barcelona",playerday:"Mariano Pernía",year:"2005", category:"LaLiga",prow:["ESP","DF","es0005"], pcolumn: ["Getafe","Atletico","Played WC 2006"],ylink:"https://youtu.be/SEcPf5YnQk0?si=wCwK5pgpCJUbisqv&amp;t=282"}],</v>
      </c>
    </row>
    <row r="105" spans="1:12" x14ac:dyDescent="0.3">
      <c r="A105" s="454"/>
      <c r="B105" s="494" t="str">
        <f>_xlfn.CONCAT(B104," ",C104," ",D104)</f>
        <v>Getafe 1-3 Barcelona</v>
      </c>
      <c r="C105" s="82"/>
      <c r="D105" s="455"/>
      <c r="E105" s="67"/>
      <c r="F105" s="67"/>
      <c r="G105" s="16" t="s">
        <v>40</v>
      </c>
      <c r="H105" s="154"/>
      <c r="I105" s="154"/>
      <c r="J105" s="154"/>
      <c r="L105" s="22" t="str">
        <f t="shared" si="0"/>
        <v/>
      </c>
    </row>
    <row r="106" spans="1:12" x14ac:dyDescent="0.3">
      <c r="A106" s="454"/>
      <c r="B106" s="494" t="s">
        <v>633</v>
      </c>
      <c r="C106" s="82"/>
      <c r="D106" s="455"/>
      <c r="E106" s="67"/>
      <c r="F106" s="67"/>
      <c r="G106" s="16" t="s">
        <v>52</v>
      </c>
      <c r="H106" s="154"/>
      <c r="I106" s="154"/>
      <c r="J106" s="154"/>
      <c r="L106" s="22" t="str">
        <f t="shared" si="0"/>
        <v/>
      </c>
    </row>
    <row r="107" spans="1:12" x14ac:dyDescent="0.3">
      <c r="A107" s="456"/>
      <c r="B107" s="495" t="s">
        <v>1113</v>
      </c>
      <c r="C107" s="458"/>
      <c r="D107" s="459"/>
      <c r="E107" s="67"/>
      <c r="F107" s="67"/>
      <c r="G107" s="16" t="s">
        <v>1341</v>
      </c>
      <c r="H107" s="154"/>
      <c r="I107" s="154"/>
      <c r="J107" s="154"/>
      <c r="L107" s="22" t="str">
        <f t="shared" si="0"/>
        <v/>
      </c>
    </row>
    <row r="108" spans="1:12" x14ac:dyDescent="0.3">
      <c r="E108" s="67"/>
      <c r="L108" s="22" t="str">
        <f t="shared" si="0"/>
        <v/>
      </c>
    </row>
    <row r="109" spans="1:12" x14ac:dyDescent="0.3">
      <c r="E109" s="67"/>
      <c r="L109" s="22" t="str">
        <f t="shared" si="0"/>
        <v/>
      </c>
    </row>
    <row r="110" spans="1:12" x14ac:dyDescent="0.3">
      <c r="E110" s="67"/>
      <c r="L110" s="22" t="str">
        <f t="shared" si="0"/>
        <v/>
      </c>
    </row>
    <row r="111" spans="1:12" x14ac:dyDescent="0.3">
      <c r="E111" s="67"/>
      <c r="L111" s="22" t="str">
        <f t="shared" si="0"/>
        <v/>
      </c>
    </row>
    <row r="112" spans="1:12" x14ac:dyDescent="0.3">
      <c r="E112" s="67"/>
      <c r="L112" s="22" t="str">
        <f t="shared" si="0"/>
        <v/>
      </c>
    </row>
    <row r="113" spans="1:12" x14ac:dyDescent="0.3">
      <c r="E113" s="67"/>
      <c r="L113" s="22" t="str">
        <f t="shared" si="0"/>
        <v/>
      </c>
    </row>
    <row r="114" spans="1:12" x14ac:dyDescent="0.3">
      <c r="E114" s="67"/>
      <c r="L114" s="22" t="str">
        <f t="shared" si="0"/>
        <v/>
      </c>
    </row>
    <row r="115" spans="1:12" x14ac:dyDescent="0.3">
      <c r="E115" s="67"/>
      <c r="L115" s="22" t="str">
        <f t="shared" si="0"/>
        <v/>
      </c>
    </row>
    <row r="116" spans="1:12" x14ac:dyDescent="0.3">
      <c r="A116" s="84" t="s">
        <v>130</v>
      </c>
      <c r="B116" s="321" t="s">
        <v>150</v>
      </c>
      <c r="C116" s="86" t="s">
        <v>66</v>
      </c>
      <c r="D116" s="85" t="s">
        <v>7</v>
      </c>
      <c r="E116" s="67"/>
      <c r="F116" s="67"/>
      <c r="G116" s="12"/>
      <c r="H116" s="14" t="s">
        <v>3</v>
      </c>
      <c r="I116" s="31" t="s">
        <v>7</v>
      </c>
      <c r="J116" s="14" t="s">
        <v>35</v>
      </c>
      <c r="K116" s="12">
        <v>40</v>
      </c>
      <c r="L116" s="22" t="str">
        <f t="shared" si="0"/>
        <v>[{order:"40",result:"R. Madrid 0-3 Barcelona",playerday:"Ronaldinho",year:"2006", category:"LaLiga",prow:["Played WC 2006","CC","WC01"], pcolumn: ["Real Madrid","Barcelona","BRA"],ylink:"https://www.youtube.com/watch?v=XBPhFGpNFyA"}],</v>
      </c>
    </row>
    <row r="117" spans="1:12" x14ac:dyDescent="0.3">
      <c r="A117" s="87"/>
      <c r="B117" s="322" t="str">
        <f>_xlfn.CONCAT(B116," ",C116," ",D116,)</f>
        <v>R. Madrid 0-3 Barcelona</v>
      </c>
      <c r="C117" s="89"/>
      <c r="D117" s="88"/>
      <c r="E117" s="67"/>
      <c r="F117" s="67"/>
      <c r="G117" s="16" t="s">
        <v>54</v>
      </c>
      <c r="H117" s="64"/>
      <c r="I117" s="64"/>
      <c r="J117" s="64"/>
      <c r="L117" s="22" t="str">
        <f t="shared" si="0"/>
        <v/>
      </c>
    </row>
    <row r="118" spans="1:12" x14ac:dyDescent="0.3">
      <c r="A118" s="87"/>
      <c r="B118" s="322" t="s">
        <v>170</v>
      </c>
      <c r="C118" s="89"/>
      <c r="D118" s="88"/>
      <c r="E118" s="67"/>
      <c r="F118" s="67"/>
      <c r="G118" s="16" t="s">
        <v>33</v>
      </c>
      <c r="H118" s="64"/>
      <c r="I118" s="64"/>
      <c r="J118" s="64"/>
      <c r="L118" s="22" t="str">
        <f t="shared" si="0"/>
        <v/>
      </c>
    </row>
    <row r="119" spans="1:12" x14ac:dyDescent="0.3">
      <c r="A119" s="87"/>
      <c r="B119" s="323" t="s">
        <v>1049</v>
      </c>
      <c r="C119" s="89"/>
      <c r="D119" s="88"/>
      <c r="E119" s="67"/>
      <c r="F119" s="67"/>
      <c r="G119" s="16" t="s">
        <v>31</v>
      </c>
      <c r="H119" s="64"/>
      <c r="I119" s="64"/>
      <c r="J119" s="64"/>
      <c r="L119" s="22" t="str">
        <f t="shared" si="0"/>
        <v/>
      </c>
    </row>
    <row r="120" spans="1:12" x14ac:dyDescent="0.3">
      <c r="E120" s="67"/>
      <c r="L120" s="22" t="str">
        <f t="shared" si="0"/>
        <v/>
      </c>
    </row>
    <row r="121" spans="1:12" x14ac:dyDescent="0.3">
      <c r="E121" s="67"/>
      <c r="L121" s="22" t="str">
        <f t="shared" si="0"/>
        <v/>
      </c>
    </row>
    <row r="122" spans="1:12" x14ac:dyDescent="0.3">
      <c r="A122" s="84" t="s">
        <v>130</v>
      </c>
      <c r="B122" s="321" t="s">
        <v>7</v>
      </c>
      <c r="C122" s="86" t="s">
        <v>142</v>
      </c>
      <c r="D122" s="85" t="s">
        <v>27</v>
      </c>
      <c r="E122" s="67"/>
      <c r="F122" s="67"/>
      <c r="G122" s="12"/>
      <c r="H122" s="14" t="s">
        <v>7</v>
      </c>
      <c r="I122" s="31" t="s">
        <v>27</v>
      </c>
      <c r="J122" s="14" t="s">
        <v>11</v>
      </c>
      <c r="K122" s="12">
        <v>85</v>
      </c>
      <c r="L122" s="22" t="str">
        <f t="shared" si="0"/>
        <v>[{order:"85",result:"Barcelona 4-0 Villarreal",playerday:"Ronaldinho",year:"2006", category:"LaLiga",prow:["Played WC 2006","LaLigaWin","BRA"], pcolumn: ["Barcelona","Villarreal","Milan"],ylink:"https://www.youtube.com/watch?v=DH_gBJT9bAg"}],</v>
      </c>
    </row>
    <row r="123" spans="1:12" x14ac:dyDescent="0.3">
      <c r="A123" s="87"/>
      <c r="B123" s="322" t="str">
        <f>_xlfn.CONCAT(B122," ",C122," ",D122)</f>
        <v>Barcelona 4-0 Villarreal</v>
      </c>
      <c r="C123" s="89"/>
      <c r="D123" s="88"/>
      <c r="E123" s="67"/>
      <c r="F123" s="67"/>
      <c r="G123" s="16" t="s">
        <v>54</v>
      </c>
      <c r="H123" s="64"/>
      <c r="I123" s="64"/>
      <c r="J123" s="64"/>
      <c r="L123" s="22" t="str">
        <f t="shared" si="0"/>
        <v/>
      </c>
    </row>
    <row r="124" spans="1:12" x14ac:dyDescent="0.3">
      <c r="A124" s="87"/>
      <c r="B124" s="322" t="s">
        <v>252</v>
      </c>
      <c r="C124" s="89"/>
      <c r="D124" s="88"/>
      <c r="E124" s="67"/>
      <c r="F124" s="67"/>
      <c r="G124" s="16" t="s">
        <v>48</v>
      </c>
      <c r="H124" s="64"/>
      <c r="I124" s="64"/>
      <c r="J124" s="64"/>
      <c r="L124" s="22" t="str">
        <f t="shared" si="0"/>
        <v/>
      </c>
    </row>
    <row r="125" spans="1:12" x14ac:dyDescent="0.3">
      <c r="A125" s="87"/>
      <c r="B125" s="323" t="s">
        <v>1049</v>
      </c>
      <c r="C125" s="89"/>
      <c r="D125" s="88"/>
      <c r="E125" s="67"/>
      <c r="F125" s="67"/>
      <c r="G125" s="16" t="s">
        <v>35</v>
      </c>
      <c r="H125" s="64"/>
      <c r="I125" s="64"/>
      <c r="J125" s="64"/>
      <c r="L125" s="22" t="str">
        <f t="shared" si="0"/>
        <v/>
      </c>
    </row>
    <row r="126" spans="1:12" x14ac:dyDescent="0.3">
      <c r="E126" s="67"/>
      <c r="L126" s="22" t="str">
        <f t="shared" si="0"/>
        <v/>
      </c>
    </row>
    <row r="127" spans="1:12" x14ac:dyDescent="0.3">
      <c r="E127" s="67"/>
      <c r="L127" s="22" t="str">
        <f t="shared" si="0"/>
        <v/>
      </c>
    </row>
    <row r="128" spans="1:12" x14ac:dyDescent="0.3">
      <c r="A128" s="84" t="s">
        <v>130</v>
      </c>
      <c r="B128" s="321" t="s">
        <v>150</v>
      </c>
      <c r="C128" s="86" t="s">
        <v>92</v>
      </c>
      <c r="D128" s="85" t="s">
        <v>69</v>
      </c>
      <c r="E128" s="67"/>
      <c r="F128" s="67"/>
      <c r="G128" s="12"/>
      <c r="H128" s="14" t="s">
        <v>138</v>
      </c>
      <c r="I128" s="31" t="s">
        <v>3</v>
      </c>
      <c r="J128" s="14" t="s">
        <v>146</v>
      </c>
      <c r="K128" s="12">
        <v>592</v>
      </c>
      <c r="L128" s="22" t="str">
        <f t="shared" si="0"/>
        <v>[{order:"592",result:"R. Madrid 4-2 Sevilla",playerday:"Thomas Gravesen",year:"2006", category:"LaLiga",prow:["CC","es0510","Played Euro 2000"], pcolumn: ["DEN","Real Madrid","Everton"],ylink:"https://www.youtube.com/watch?v=4MHxXvpuyos"}],</v>
      </c>
    </row>
    <row r="129" spans="1:12" x14ac:dyDescent="0.3">
      <c r="A129" s="87"/>
      <c r="B129" s="322" t="str">
        <f>_xlfn.CONCAT(B128," ",C128," ",D128)</f>
        <v>R. Madrid 4-2 Sevilla</v>
      </c>
      <c r="C129" s="89"/>
      <c r="D129" s="88"/>
      <c r="E129" s="67"/>
      <c r="F129" s="67"/>
      <c r="G129" s="16" t="s">
        <v>33</v>
      </c>
      <c r="H129" s="64"/>
      <c r="I129" s="64"/>
      <c r="J129" s="64"/>
      <c r="L129" s="22" t="str">
        <f t="shared" si="0"/>
        <v/>
      </c>
    </row>
    <row r="130" spans="1:12" x14ac:dyDescent="0.3">
      <c r="A130" s="87"/>
      <c r="B130" s="322" t="s">
        <v>588</v>
      </c>
      <c r="C130" s="89"/>
      <c r="D130" s="88"/>
      <c r="E130" s="67"/>
      <c r="F130" s="67"/>
      <c r="G130" s="16" t="s">
        <v>1347</v>
      </c>
      <c r="H130" s="64"/>
      <c r="I130" s="64"/>
      <c r="J130" s="64"/>
      <c r="L130" s="22" t="str">
        <f t="shared" si="0"/>
        <v/>
      </c>
    </row>
    <row r="131" spans="1:12" x14ac:dyDescent="0.3">
      <c r="A131" s="87"/>
      <c r="B131" s="323" t="s">
        <v>1103</v>
      </c>
      <c r="C131" s="89"/>
      <c r="D131" s="88"/>
      <c r="E131" s="67"/>
      <c r="F131" s="67"/>
      <c r="G131" s="16" t="s">
        <v>57</v>
      </c>
      <c r="H131" s="64"/>
      <c r="I131" s="64"/>
      <c r="J131" s="64"/>
      <c r="L131" s="22" t="str">
        <f t="shared" si="0"/>
        <v/>
      </c>
    </row>
    <row r="132" spans="1:12" x14ac:dyDescent="0.3">
      <c r="E132" s="67"/>
      <c r="L132" s="22" t="str">
        <f t="shared" si="0"/>
        <v/>
      </c>
    </row>
    <row r="133" spans="1:12" x14ac:dyDescent="0.3">
      <c r="E133" s="67"/>
      <c r="L133" s="22" t="str">
        <f t="shared" si="0"/>
        <v/>
      </c>
    </row>
    <row r="134" spans="1:12" x14ac:dyDescent="0.3">
      <c r="A134" s="84" t="s">
        <v>130</v>
      </c>
      <c r="B134" s="321" t="s">
        <v>150</v>
      </c>
      <c r="C134" s="86" t="s">
        <v>124</v>
      </c>
      <c r="D134" s="85" t="s">
        <v>27</v>
      </c>
      <c r="E134" s="67"/>
      <c r="F134" s="67"/>
      <c r="G134" s="12"/>
      <c r="H134" s="14" t="s">
        <v>3</v>
      </c>
      <c r="I134" s="31" t="s">
        <v>27</v>
      </c>
      <c r="J134" s="14" t="s">
        <v>54</v>
      </c>
      <c r="K134" s="12">
        <v>184</v>
      </c>
      <c r="L134" s="22" t="str">
        <f t="shared" si="0"/>
        <v>[{order:"184",result:"R. Madrid 3-3 Villarreal",playerday:"Zinédine Zidane",year:"2006", category:"LaLiga",prow:["FRA","CC","LaLigaWin"], pcolumn: ["Real Madrid","Villarreal","Played WC 2006"],ylink:"https://www.youtube.com/watch?v=JvtdTMry8QU"}],</v>
      </c>
    </row>
    <row r="135" spans="1:12" x14ac:dyDescent="0.3">
      <c r="A135" s="87"/>
      <c r="B135" s="322" t="str">
        <f>_xlfn.CONCAT(B134," ",C134," ",D134)</f>
        <v>R. Madrid 3-3 Villarreal</v>
      </c>
      <c r="C135" s="89"/>
      <c r="D135" s="88"/>
      <c r="E135" s="67"/>
      <c r="F135" s="67"/>
      <c r="G135" s="16" t="s">
        <v>36</v>
      </c>
      <c r="H135" s="64"/>
      <c r="I135" s="64"/>
      <c r="J135" s="64"/>
      <c r="L135" s="22" t="str">
        <f t="shared" si="0"/>
        <v/>
      </c>
    </row>
    <row r="136" spans="1:12" x14ac:dyDescent="0.3">
      <c r="A136" s="87"/>
      <c r="B136" s="322" t="s">
        <v>714</v>
      </c>
      <c r="C136" s="89"/>
      <c r="D136" s="88"/>
      <c r="E136" s="67"/>
      <c r="F136" s="67"/>
      <c r="G136" s="16" t="s">
        <v>33</v>
      </c>
      <c r="H136" s="64"/>
      <c r="I136" s="64"/>
      <c r="J136" s="64"/>
      <c r="L136" s="22" t="str">
        <f t="shared" si="0"/>
        <v/>
      </c>
    </row>
    <row r="137" spans="1:12" x14ac:dyDescent="0.3">
      <c r="A137" s="87"/>
      <c r="B137" s="323" t="s">
        <v>969</v>
      </c>
      <c r="C137" s="89"/>
      <c r="D137" s="88"/>
      <c r="E137" s="67"/>
      <c r="F137" s="67"/>
      <c r="G137" s="16" t="s">
        <v>48</v>
      </c>
      <c r="H137" s="64"/>
      <c r="I137" s="64"/>
      <c r="J137" s="64"/>
      <c r="L137" s="22" t="str">
        <f t="shared" si="0"/>
        <v/>
      </c>
    </row>
    <row r="138" spans="1:12" x14ac:dyDescent="0.3">
      <c r="E138" s="67"/>
      <c r="L138" s="22" t="str">
        <f t="shared" ref="L138:L201" si="4">IF(A138&gt;0,"[{"&amp;"order:"&amp;CHAR(34)&amp;K138&amp;CHAR(34)&amp;",result:"&amp;CHAR(34)&amp;B139&amp;CHAR(34)&amp;",playerday:"&amp;CHAR(34)&amp;B141&amp;CHAR(34)&amp;",year:"&amp;CHAR(34)&amp;A138&amp;CHAR(34)&amp;", category:" &amp; CHAR(34) &amp;$A$1&amp;CHAR(34)&amp;",prow:["&amp;CHAR(34)&amp;G139&amp;CHAR(34)&amp;","&amp;CHAR(34)&amp;G140&amp;CHAR(34)&amp;","&amp;CHAR(34)&amp;G141&amp;CHAR(34)&amp;"], pcolumn: ["&amp;CHAR(34)&amp;H138&amp;CHAR(34)&amp;","&amp;CHAR(34)&amp;I138&amp;CHAR(34)&amp;","&amp;CHAR(34)&amp;J138&amp;CHAR(34)&amp;"]"&amp;",ylink:"&amp;CHAR(34)&amp;B140&amp;CHAR(34)&amp;"}"&amp;"],","")</f>
        <v/>
      </c>
    </row>
    <row r="139" spans="1:12" x14ac:dyDescent="0.3">
      <c r="E139" s="67"/>
      <c r="L139" s="22" t="str">
        <f t="shared" si="4"/>
        <v/>
      </c>
    </row>
    <row r="140" spans="1:12" x14ac:dyDescent="0.3">
      <c r="E140" s="67"/>
      <c r="L140" s="22" t="str">
        <f t="shared" si="4"/>
        <v/>
      </c>
    </row>
    <row r="141" spans="1:12" x14ac:dyDescent="0.3">
      <c r="E141" s="67"/>
      <c r="L141" s="22" t="str">
        <f t="shared" si="4"/>
        <v/>
      </c>
    </row>
    <row r="142" spans="1:12" x14ac:dyDescent="0.3">
      <c r="E142" s="67"/>
      <c r="L142" s="22" t="str">
        <f t="shared" si="4"/>
        <v/>
      </c>
    </row>
    <row r="143" spans="1:12" x14ac:dyDescent="0.3">
      <c r="E143" s="67"/>
      <c r="L143" s="22" t="str">
        <f t="shared" si="4"/>
        <v/>
      </c>
    </row>
    <row r="144" spans="1:12" x14ac:dyDescent="0.3">
      <c r="E144" s="67"/>
      <c r="L144" s="22" t="str">
        <f t="shared" si="4"/>
        <v/>
      </c>
    </row>
    <row r="145" spans="1:12" x14ac:dyDescent="0.3">
      <c r="E145" s="67"/>
      <c r="L145" s="22" t="str">
        <f t="shared" si="4"/>
        <v/>
      </c>
    </row>
    <row r="146" spans="1:12" x14ac:dyDescent="0.3">
      <c r="E146" s="67"/>
      <c r="L146" s="22" t="str">
        <f t="shared" si="4"/>
        <v/>
      </c>
    </row>
    <row r="147" spans="1:12" x14ac:dyDescent="0.3">
      <c r="E147" s="67"/>
      <c r="L147" s="22" t="str">
        <f t="shared" si="4"/>
        <v/>
      </c>
    </row>
    <row r="148" spans="1:12" x14ac:dyDescent="0.3">
      <c r="A148" s="145" t="s">
        <v>438</v>
      </c>
      <c r="B148" s="324" t="s">
        <v>16</v>
      </c>
      <c r="C148" s="147" t="s">
        <v>142</v>
      </c>
      <c r="D148" s="146" t="s">
        <v>7</v>
      </c>
      <c r="E148" s="67"/>
      <c r="F148" s="67"/>
      <c r="G148" s="12"/>
      <c r="H148" s="14" t="s">
        <v>16</v>
      </c>
      <c r="I148" s="14" t="s">
        <v>1347</v>
      </c>
      <c r="J148" s="14" t="s">
        <v>740</v>
      </c>
      <c r="K148" s="12">
        <v>483</v>
      </c>
      <c r="L148" s="22" t="str">
        <f t="shared" si="4"/>
        <v>[{order:"483",result:"Getafe 4-0 Barcelona",playerday:"Dani Güiza",year:"2007", category:"LaLiga",prow:["ESP","DL","Played Euro 2008"], pcolumn: ["Getafe","es0510","Fenerbahce"],ylink:"https://www.youtube.com/watch?v=_SUxHkDBG80"}],</v>
      </c>
    </row>
    <row r="149" spans="1:12" x14ac:dyDescent="0.3">
      <c r="A149" s="90"/>
      <c r="B149" s="325" t="str">
        <f>_xlfn.CONCAT(B148," ",C148," ",D148)</f>
        <v>Getafe 4-0 Barcelona</v>
      </c>
      <c r="C149" s="92"/>
      <c r="D149" s="91"/>
      <c r="E149" s="67"/>
      <c r="F149" s="67"/>
      <c r="G149" s="16" t="s">
        <v>40</v>
      </c>
      <c r="H149" s="135"/>
      <c r="I149" s="135"/>
      <c r="J149" s="135"/>
      <c r="L149" s="22" t="str">
        <f t="shared" si="4"/>
        <v/>
      </c>
    </row>
    <row r="150" spans="1:12" x14ac:dyDescent="0.3">
      <c r="A150" s="90"/>
      <c r="B150" s="325" t="s">
        <v>439</v>
      </c>
      <c r="C150" s="92"/>
      <c r="D150" s="91"/>
      <c r="E150" s="67"/>
      <c r="F150" s="67"/>
      <c r="G150" s="16" t="s">
        <v>47</v>
      </c>
      <c r="H150" s="135"/>
      <c r="I150" s="135"/>
      <c r="J150" s="135"/>
      <c r="L150" s="22" t="str">
        <f t="shared" si="4"/>
        <v/>
      </c>
    </row>
    <row r="151" spans="1:12" x14ac:dyDescent="0.3">
      <c r="A151" s="90"/>
      <c r="B151" s="326" t="s">
        <v>1104</v>
      </c>
      <c r="C151" s="92"/>
      <c r="D151" s="91"/>
      <c r="E151" s="67"/>
      <c r="F151" s="67"/>
      <c r="G151" s="16" t="s">
        <v>147</v>
      </c>
      <c r="H151" s="135"/>
      <c r="I151" s="135"/>
      <c r="J151" s="135"/>
      <c r="L151" s="22" t="str">
        <f t="shared" si="4"/>
        <v/>
      </c>
    </row>
    <row r="152" spans="1:12" x14ac:dyDescent="0.3">
      <c r="A152" s="11"/>
      <c r="C152" s="12"/>
      <c r="E152" s="67"/>
      <c r="G152" s="12"/>
      <c r="L152" s="22" t="str">
        <f t="shared" si="4"/>
        <v/>
      </c>
    </row>
    <row r="153" spans="1:12" x14ac:dyDescent="0.3">
      <c r="E153" s="67"/>
      <c r="L153" s="22" t="str">
        <f t="shared" si="4"/>
        <v/>
      </c>
    </row>
    <row r="154" spans="1:12" x14ac:dyDescent="0.3">
      <c r="E154" s="67"/>
      <c r="L154" s="22" t="str">
        <f t="shared" si="4"/>
        <v/>
      </c>
    </row>
    <row r="155" spans="1:12" x14ac:dyDescent="0.3">
      <c r="E155" s="67"/>
      <c r="L155" s="22" t="str">
        <f t="shared" si="4"/>
        <v/>
      </c>
    </row>
    <row r="156" spans="1:12" x14ac:dyDescent="0.3">
      <c r="E156" s="67"/>
      <c r="L156" s="22" t="str">
        <f t="shared" si="4"/>
        <v/>
      </c>
    </row>
    <row r="157" spans="1:12" x14ac:dyDescent="0.3">
      <c r="E157" s="67"/>
      <c r="L157" s="22" t="str">
        <f t="shared" si="4"/>
        <v/>
      </c>
    </row>
    <row r="158" spans="1:12" x14ac:dyDescent="0.3">
      <c r="E158" s="67"/>
      <c r="L158" s="22" t="str">
        <f t="shared" si="4"/>
        <v/>
      </c>
    </row>
    <row r="159" spans="1:12" x14ac:dyDescent="0.3">
      <c r="E159" s="67"/>
      <c r="L159" s="22" t="str">
        <f t="shared" si="4"/>
        <v/>
      </c>
    </row>
    <row r="160" spans="1:12" x14ac:dyDescent="0.3">
      <c r="E160" s="67"/>
      <c r="L160" s="22" t="str">
        <f t="shared" si="4"/>
        <v/>
      </c>
    </row>
    <row r="161" spans="1:12" x14ac:dyDescent="0.3">
      <c r="A161" s="530" t="s">
        <v>496</v>
      </c>
      <c r="B161" s="531" t="s">
        <v>150</v>
      </c>
      <c r="C161" s="532" t="s">
        <v>132</v>
      </c>
      <c r="D161" s="533" t="s">
        <v>16</v>
      </c>
      <c r="E161" s="67"/>
      <c r="F161" s="67"/>
      <c r="G161" s="12"/>
      <c r="H161" s="14" t="s">
        <v>4</v>
      </c>
      <c r="I161" s="31" t="s">
        <v>135</v>
      </c>
      <c r="J161" s="14" t="s">
        <v>5</v>
      </c>
      <c r="K161" s="12">
        <v>485</v>
      </c>
      <c r="L161" s="22" t="str">
        <f t="shared" si="4"/>
        <v>[{order:"485",result:"R. Madrid 3-2 Getafe",playerday:"Gonzalo Higuaín",year:"2009", category:"LaLiga",prow:["Real Madrid","ARG","es0510"], pcolumn: ["Juventus","Napoli","Chelsea"],ylink:"https://www.youtube.com/watch?v=ycZV4tpPOPI"}],</v>
      </c>
    </row>
    <row r="162" spans="1:12" x14ac:dyDescent="0.3">
      <c r="A162" s="534"/>
      <c r="B162" s="535" t="str">
        <f>_xlfn.CONCAT(B161," ",C161," ",D161)</f>
        <v>R. Madrid 3-2 Getafe</v>
      </c>
      <c r="C162" s="536"/>
      <c r="D162" s="537"/>
      <c r="E162" s="67"/>
      <c r="F162" s="67"/>
      <c r="G162" s="16" t="s">
        <v>3</v>
      </c>
      <c r="H162" s="529"/>
      <c r="I162" s="529"/>
      <c r="J162" s="529"/>
      <c r="L162" s="22" t="str">
        <f t="shared" si="4"/>
        <v/>
      </c>
    </row>
    <row r="163" spans="1:12" x14ac:dyDescent="0.3">
      <c r="A163" s="534"/>
      <c r="B163" s="535" t="s">
        <v>497</v>
      </c>
      <c r="C163" s="536"/>
      <c r="D163" s="537"/>
      <c r="E163" s="67"/>
      <c r="F163" s="67"/>
      <c r="G163" s="16" t="s">
        <v>42</v>
      </c>
      <c r="H163" s="529"/>
      <c r="I163" s="529"/>
      <c r="J163" s="529"/>
      <c r="L163" s="22" t="str">
        <f t="shared" si="4"/>
        <v/>
      </c>
    </row>
    <row r="164" spans="1:12" x14ac:dyDescent="0.3">
      <c r="A164" s="538"/>
      <c r="B164" s="539" t="s">
        <v>940</v>
      </c>
      <c r="C164" s="540"/>
      <c r="D164" s="541"/>
      <c r="E164" s="67"/>
      <c r="F164" s="67"/>
      <c r="G164" s="16" t="s">
        <v>1347</v>
      </c>
      <c r="H164" s="529"/>
      <c r="I164" s="529"/>
      <c r="J164" s="529"/>
      <c r="L164" s="22" t="str">
        <f t="shared" si="4"/>
        <v/>
      </c>
    </row>
    <row r="165" spans="1:12" x14ac:dyDescent="0.3">
      <c r="A165" s="67"/>
      <c r="B165" s="32"/>
      <c r="C165" s="33"/>
      <c r="D165" s="32"/>
      <c r="E165" s="67"/>
      <c r="F165" s="67"/>
      <c r="G165" s="22"/>
      <c r="H165" s="67"/>
      <c r="I165" s="67"/>
      <c r="J165" s="67"/>
      <c r="L165" s="22" t="str">
        <f t="shared" si="4"/>
        <v/>
      </c>
    </row>
    <row r="166" spans="1:12" x14ac:dyDescent="0.3">
      <c r="A166" s="67"/>
      <c r="B166" s="32"/>
      <c r="C166" s="33"/>
      <c r="D166" s="32"/>
      <c r="E166" s="67"/>
      <c r="F166" s="67"/>
      <c r="G166" s="12"/>
      <c r="H166" s="11"/>
      <c r="I166" s="11"/>
      <c r="J166" s="11"/>
      <c r="L166" s="22" t="str">
        <f t="shared" si="4"/>
        <v/>
      </c>
    </row>
    <row r="167" spans="1:12" x14ac:dyDescent="0.3">
      <c r="A167" s="530" t="s">
        <v>496</v>
      </c>
      <c r="B167" s="531" t="s">
        <v>150</v>
      </c>
      <c r="C167" s="532" t="s">
        <v>122</v>
      </c>
      <c r="D167" s="533" t="s">
        <v>435</v>
      </c>
      <c r="E167" s="67"/>
      <c r="F167" s="67"/>
      <c r="G167" s="12"/>
      <c r="H167" s="14" t="s">
        <v>3</v>
      </c>
      <c r="I167" s="31" t="s">
        <v>435</v>
      </c>
      <c r="J167" s="14" t="s">
        <v>69</v>
      </c>
      <c r="K167" s="12">
        <v>129</v>
      </c>
      <c r="L167" s="22" t="str">
        <f t="shared" si="4"/>
        <v>[{order:"129",result:"R. Madrid 3-1 Mallorca",playerday:"José Antonio Reyes",year:"2009", category:"LaLiga",prow:["CC","DL","LaLigaWin"], pcolumn: ["Real Madrid","Mallorca","Sevilla"],ylink:"https://www.youtube.com/watch?v=S_naMlSr3Ds"}],</v>
      </c>
    </row>
    <row r="168" spans="1:12" x14ac:dyDescent="0.3">
      <c r="A168" s="534"/>
      <c r="B168" s="535" t="str">
        <f>_xlfn.CONCAT(B167," ",C167," ",D167)</f>
        <v>R. Madrid 3-1 Mallorca</v>
      </c>
      <c r="C168" s="536"/>
      <c r="D168" s="537"/>
      <c r="E168" s="67"/>
      <c r="F168" s="67"/>
      <c r="G168" s="16" t="s">
        <v>33</v>
      </c>
      <c r="H168" s="529"/>
      <c r="I168" s="529"/>
      <c r="J168" s="529"/>
      <c r="L168" s="22" t="str">
        <f t="shared" si="4"/>
        <v/>
      </c>
    </row>
    <row r="169" spans="1:12" x14ac:dyDescent="0.3">
      <c r="A169" s="534"/>
      <c r="B169" s="535" t="s">
        <v>527</v>
      </c>
      <c r="C169" s="536"/>
      <c r="D169" s="537"/>
      <c r="E169" s="67"/>
      <c r="F169" s="67"/>
      <c r="G169" s="16" t="s">
        <v>47</v>
      </c>
      <c r="H169" s="529"/>
      <c r="I169" s="529"/>
      <c r="J169" s="529"/>
      <c r="L169" s="22" t="str">
        <f t="shared" si="4"/>
        <v/>
      </c>
    </row>
    <row r="170" spans="1:12" x14ac:dyDescent="0.3">
      <c r="A170" s="538"/>
      <c r="B170" s="539" t="s">
        <v>1074</v>
      </c>
      <c r="C170" s="540"/>
      <c r="D170" s="541"/>
      <c r="E170" s="67"/>
      <c r="F170" s="67"/>
      <c r="G170" s="16" t="s">
        <v>48</v>
      </c>
      <c r="H170" s="529"/>
      <c r="I170" s="529"/>
      <c r="J170" s="529"/>
      <c r="L170" s="22" t="str">
        <f t="shared" si="4"/>
        <v/>
      </c>
    </row>
    <row r="171" spans="1:12" x14ac:dyDescent="0.3">
      <c r="A171" s="67"/>
      <c r="B171" s="32"/>
      <c r="C171" s="33"/>
      <c r="D171" s="32"/>
      <c r="E171" s="67"/>
      <c r="F171" s="67"/>
      <c r="G171" s="22"/>
      <c r="H171" s="67"/>
      <c r="I171" s="67"/>
      <c r="J171" s="67"/>
      <c r="L171" s="22" t="str">
        <f t="shared" si="4"/>
        <v/>
      </c>
    </row>
    <row r="172" spans="1:12" x14ac:dyDescent="0.3">
      <c r="A172" s="67"/>
      <c r="B172" s="32"/>
      <c r="C172" s="33"/>
      <c r="D172" s="32"/>
      <c r="E172" s="67"/>
      <c r="F172" s="67"/>
      <c r="G172" s="12"/>
      <c r="H172" s="11"/>
      <c r="I172" s="11"/>
      <c r="J172" s="11"/>
      <c r="L172" s="22" t="str">
        <f t="shared" si="4"/>
        <v/>
      </c>
    </row>
    <row r="173" spans="1:12" x14ac:dyDescent="0.3">
      <c r="A173" s="530" t="s">
        <v>496</v>
      </c>
      <c r="B173" s="531" t="s">
        <v>69</v>
      </c>
      <c r="C173" s="532" t="s">
        <v>118</v>
      </c>
      <c r="D173" s="533" t="s">
        <v>150</v>
      </c>
      <c r="E173" s="67"/>
      <c r="F173" s="67"/>
      <c r="G173" s="12"/>
      <c r="H173" s="14" t="s">
        <v>40</v>
      </c>
      <c r="I173" s="31" t="s">
        <v>42</v>
      </c>
      <c r="J173" s="14" t="s">
        <v>51</v>
      </c>
      <c r="K173" s="12">
        <v>359</v>
      </c>
      <c r="L173" s="22" t="str">
        <f t="shared" si="4"/>
        <v>[{order:"359",result:"Sevilla 2-1 R. Madrid",playerday:"Iker Casillas",year:"2009", category:"LaLiga",prow:["PO","Played WC 2010","Sevilla"], pcolumn: ["ESP","ARG","Porto"],ylink:"https://www.youtube.com/watch?v=IYvnsNTjKyk"}],</v>
      </c>
    </row>
    <row r="174" spans="1:12" x14ac:dyDescent="0.3">
      <c r="A174" s="534"/>
      <c r="B174" s="535" t="str">
        <f>_xlfn.CONCAT(B173," ",C173," ",D173)</f>
        <v>Sevilla 2-1 R. Madrid</v>
      </c>
      <c r="C174" s="536"/>
      <c r="D174" s="537"/>
      <c r="E174" s="67"/>
      <c r="F174" s="67"/>
      <c r="G174" s="16" t="s">
        <v>38</v>
      </c>
      <c r="H174" s="529"/>
      <c r="I174" s="529"/>
      <c r="J174" s="529"/>
      <c r="L174" s="22" t="str">
        <f t="shared" si="4"/>
        <v/>
      </c>
    </row>
    <row r="175" spans="1:12" x14ac:dyDescent="0.3">
      <c r="A175" s="534"/>
      <c r="B175" s="535" t="s">
        <v>515</v>
      </c>
      <c r="C175" s="536"/>
      <c r="D175" s="537"/>
      <c r="E175" s="67"/>
      <c r="F175" s="67"/>
      <c r="G175" s="16" t="s">
        <v>15</v>
      </c>
      <c r="H175" s="529"/>
      <c r="I175" s="529"/>
      <c r="J175" s="529"/>
      <c r="L175" s="22" t="str">
        <f t="shared" si="4"/>
        <v/>
      </c>
    </row>
    <row r="176" spans="1:12" x14ac:dyDescent="0.3">
      <c r="A176" s="538"/>
      <c r="B176" s="539" t="s">
        <v>1075</v>
      </c>
      <c r="C176" s="540"/>
      <c r="D176" s="541"/>
      <c r="E176" s="67"/>
      <c r="F176" s="67"/>
      <c r="G176" s="16" t="s">
        <v>69</v>
      </c>
      <c r="H176" s="529"/>
      <c r="I176" s="529"/>
      <c r="J176" s="529"/>
      <c r="L176" s="22" t="str">
        <f t="shared" si="4"/>
        <v/>
      </c>
    </row>
    <row r="177" spans="1:12" x14ac:dyDescent="0.3">
      <c r="A177" s="67"/>
      <c r="B177" s="32"/>
      <c r="C177" s="33"/>
      <c r="D177" s="32"/>
      <c r="E177" s="67"/>
      <c r="F177" s="67"/>
      <c r="G177" s="22"/>
      <c r="H177" s="67"/>
      <c r="I177" s="67"/>
      <c r="J177" s="67"/>
      <c r="L177" s="22" t="str">
        <f t="shared" si="4"/>
        <v/>
      </c>
    </row>
    <row r="178" spans="1:12" x14ac:dyDescent="0.3">
      <c r="A178" s="67"/>
      <c r="B178" s="32"/>
      <c r="C178" s="33"/>
      <c r="D178" s="32"/>
      <c r="E178" s="67"/>
      <c r="F178" s="67"/>
      <c r="G178" s="12"/>
      <c r="H178" s="11"/>
      <c r="I178" s="11"/>
      <c r="J178" s="11"/>
      <c r="L178" s="22" t="str">
        <f t="shared" si="4"/>
        <v/>
      </c>
    </row>
    <row r="179" spans="1:12" x14ac:dyDescent="0.3">
      <c r="A179" s="530" t="s">
        <v>496</v>
      </c>
      <c r="B179" s="531" t="s">
        <v>150</v>
      </c>
      <c r="C179" s="532" t="s">
        <v>777</v>
      </c>
      <c r="D179" s="533" t="s">
        <v>7</v>
      </c>
      <c r="E179" s="67"/>
      <c r="F179" s="67"/>
      <c r="G179" s="12"/>
      <c r="H179" s="14" t="s">
        <v>7</v>
      </c>
      <c r="I179" s="31" t="s">
        <v>48</v>
      </c>
      <c r="J179" s="14" t="s">
        <v>3</v>
      </c>
      <c r="K179" s="12">
        <v>172</v>
      </c>
      <c r="L179" s="22" t="str">
        <f t="shared" si="4"/>
        <v>[{order:"172",result:"R. Madrid 2-6 Barcelona",playerday:"Thierry Henry",year:"2009", category:"LaLiga",prow:["DL","DL","DL"], pcolumn: ["Barcelona","LaLigaWin","Real Madrid"],ylink:"https://www.youtube.com/watch?v=1HZLAPyjW6w"}],</v>
      </c>
    </row>
    <row r="180" spans="1:12" x14ac:dyDescent="0.3">
      <c r="A180" s="534"/>
      <c r="B180" s="535" t="str">
        <f>_xlfn.CONCAT(B179," ",C179," ",D179)</f>
        <v>R. Madrid 2-6 Barcelona</v>
      </c>
      <c r="C180" s="536"/>
      <c r="D180" s="537"/>
      <c r="E180" s="67"/>
      <c r="F180" s="67"/>
      <c r="G180" s="16" t="s">
        <v>47</v>
      </c>
      <c r="H180" s="529"/>
      <c r="I180" s="529"/>
      <c r="J180" s="529"/>
      <c r="L180" s="22" t="str">
        <f t="shared" si="4"/>
        <v/>
      </c>
    </row>
    <row r="181" spans="1:12" x14ac:dyDescent="0.3">
      <c r="A181" s="534"/>
      <c r="B181" s="535" t="s">
        <v>795</v>
      </c>
      <c r="C181" s="536"/>
      <c r="D181" s="537"/>
      <c r="E181" s="67"/>
      <c r="F181" s="67"/>
      <c r="G181" s="16" t="s">
        <v>47</v>
      </c>
      <c r="H181" s="529"/>
      <c r="I181" s="529"/>
      <c r="J181" s="529"/>
      <c r="L181" s="22" t="str">
        <f t="shared" si="4"/>
        <v/>
      </c>
    </row>
    <row r="182" spans="1:12" x14ac:dyDescent="0.3">
      <c r="A182" s="538"/>
      <c r="B182" s="539" t="s">
        <v>982</v>
      </c>
      <c r="C182" s="540"/>
      <c r="D182" s="541"/>
      <c r="E182" s="67"/>
      <c r="F182" s="67"/>
      <c r="G182" s="16" t="s">
        <v>47</v>
      </c>
      <c r="H182" s="529"/>
      <c r="I182" s="529"/>
      <c r="J182" s="529"/>
      <c r="L182" s="22" t="str">
        <f t="shared" si="4"/>
        <v/>
      </c>
    </row>
    <row r="183" spans="1:12" x14ac:dyDescent="0.3">
      <c r="A183" s="67"/>
      <c r="B183" s="32"/>
      <c r="C183" s="33"/>
      <c r="D183" s="32"/>
      <c r="E183" s="67"/>
      <c r="F183" s="67"/>
      <c r="G183" s="22"/>
      <c r="H183" s="67"/>
      <c r="I183" s="67"/>
      <c r="J183" s="67"/>
      <c r="L183" s="22" t="str">
        <f t="shared" si="4"/>
        <v/>
      </c>
    </row>
    <row r="184" spans="1:12" x14ac:dyDescent="0.3">
      <c r="E184" s="67"/>
      <c r="L184" s="22" t="str">
        <f t="shared" si="4"/>
        <v/>
      </c>
    </row>
    <row r="185" spans="1:12" x14ac:dyDescent="0.3">
      <c r="E185" s="67"/>
      <c r="L185" s="22" t="str">
        <f t="shared" si="4"/>
        <v/>
      </c>
    </row>
    <row r="186" spans="1:12" x14ac:dyDescent="0.3">
      <c r="E186" s="67"/>
      <c r="L186" s="22" t="str">
        <f t="shared" si="4"/>
        <v/>
      </c>
    </row>
    <row r="187" spans="1:12" x14ac:dyDescent="0.3">
      <c r="E187" s="67"/>
      <c r="L187" s="22" t="str">
        <f t="shared" si="4"/>
        <v/>
      </c>
    </row>
    <row r="188" spans="1:12" x14ac:dyDescent="0.3">
      <c r="E188" s="67"/>
      <c r="L188" s="22" t="str">
        <f t="shared" si="4"/>
        <v/>
      </c>
    </row>
    <row r="189" spans="1:12" x14ac:dyDescent="0.3">
      <c r="A189" s="148" t="s">
        <v>383</v>
      </c>
      <c r="B189" s="327" t="s">
        <v>46</v>
      </c>
      <c r="C189" s="149" t="s">
        <v>155</v>
      </c>
      <c r="D189" s="150" t="s">
        <v>150</v>
      </c>
      <c r="E189" s="67"/>
      <c r="H189" s="14" t="s">
        <v>1468</v>
      </c>
      <c r="I189" s="14" t="s">
        <v>1362</v>
      </c>
      <c r="J189" s="14" t="s">
        <v>1347</v>
      </c>
      <c r="K189" s="12">
        <v>425</v>
      </c>
      <c r="L189" s="22" t="str">
        <f t="shared" si="4"/>
        <v>[{order:"425",result:"Deportivo 1-3 R. Madrid",playerday:"Guti",year:"2010", category:"LaLiga",prow:["CC","ChampionsWin","LaLigaWin"], pcolumn: ["Real Madrid_assists_50-200","Besiktas","es0510"],ylink:"https://www.youtube.com/watch?v=26oq0DW7Ylg"}],</v>
      </c>
    </row>
    <row r="190" spans="1:12" x14ac:dyDescent="0.3">
      <c r="A190" s="63"/>
      <c r="B190" s="328" t="str">
        <f>_xlfn.CONCAT(B189," ",C189," ",D189)</f>
        <v>Deportivo 1-3 R. Madrid</v>
      </c>
      <c r="C190" s="97"/>
      <c r="D190" s="96"/>
      <c r="E190" s="67"/>
      <c r="G190" s="57" t="s">
        <v>33</v>
      </c>
      <c r="H190" s="20"/>
      <c r="I190" s="20"/>
      <c r="J190" s="20"/>
      <c r="L190" s="22" t="str">
        <f t="shared" si="4"/>
        <v/>
      </c>
    </row>
    <row r="191" spans="1:12" x14ac:dyDescent="0.3">
      <c r="A191" s="63"/>
      <c r="B191" s="328" t="s">
        <v>384</v>
      </c>
      <c r="C191" s="97"/>
      <c r="D191" s="96"/>
      <c r="E191" s="67"/>
      <c r="G191" s="57" t="s">
        <v>34</v>
      </c>
      <c r="H191" s="20"/>
      <c r="I191" s="20"/>
      <c r="J191" s="20"/>
      <c r="L191" s="22" t="str">
        <f t="shared" si="4"/>
        <v/>
      </c>
    </row>
    <row r="192" spans="1:12" x14ac:dyDescent="0.3">
      <c r="A192" s="63"/>
      <c r="B192" s="329" t="s">
        <v>1246</v>
      </c>
      <c r="C192" s="97"/>
      <c r="D192" s="96"/>
      <c r="E192" s="67"/>
      <c r="G192" s="57" t="s">
        <v>48</v>
      </c>
      <c r="H192" s="20"/>
      <c r="I192" s="20"/>
      <c r="J192" s="20"/>
      <c r="L192" s="22" t="str">
        <f t="shared" si="4"/>
        <v/>
      </c>
    </row>
    <row r="193" spans="1:12" x14ac:dyDescent="0.3">
      <c r="A193" s="98"/>
      <c r="B193" s="13"/>
      <c r="D193" s="13"/>
      <c r="E193" s="67"/>
      <c r="F193" s="13"/>
      <c r="G193" s="13"/>
      <c r="H193" s="13"/>
      <c r="I193" s="13"/>
      <c r="J193" s="13"/>
      <c r="L193" s="22" t="str">
        <f t="shared" si="4"/>
        <v/>
      </c>
    </row>
    <row r="194" spans="1:12" x14ac:dyDescent="0.3">
      <c r="E194" s="67"/>
      <c r="L194" s="22" t="str">
        <f t="shared" si="4"/>
        <v/>
      </c>
    </row>
    <row r="195" spans="1:12" x14ac:dyDescent="0.3">
      <c r="A195" s="148" t="s">
        <v>383</v>
      </c>
      <c r="B195" s="327" t="s">
        <v>7</v>
      </c>
      <c r="C195" s="149" t="s">
        <v>321</v>
      </c>
      <c r="D195" s="150" t="s">
        <v>150</v>
      </c>
      <c r="E195" s="67"/>
      <c r="H195" s="14" t="s">
        <v>7</v>
      </c>
      <c r="I195" s="14" t="s">
        <v>40</v>
      </c>
      <c r="J195" s="14" t="s">
        <v>600</v>
      </c>
      <c r="K195" s="12">
        <v>827</v>
      </c>
      <c r="L195" s="22" t="str">
        <f t="shared" si="4"/>
        <v>[{order:"827",result:"Barcelona 5-0 R. Madrid",playerday:"Jeffrén Suárez",year:"2010", category:"LaLiga",prow:["DL","DL","DL"], pcolumn: ["Barcelona","ESP","VEN"],ylink:"https://www.youtube.com/watch?v=3KCnVa_Os7A"}],</v>
      </c>
    </row>
    <row r="196" spans="1:12" x14ac:dyDescent="0.3">
      <c r="A196" s="63"/>
      <c r="B196" s="328" t="str">
        <f>_xlfn.CONCAT(B195," ",C195," ",D195)</f>
        <v>Barcelona 5-0 R. Madrid</v>
      </c>
      <c r="C196" s="97"/>
      <c r="D196" s="96"/>
      <c r="E196" s="67"/>
      <c r="G196" s="57" t="s">
        <v>47</v>
      </c>
      <c r="H196" s="20"/>
      <c r="I196" s="20"/>
      <c r="J196" s="20"/>
      <c r="L196" s="22" t="str">
        <f t="shared" si="4"/>
        <v/>
      </c>
    </row>
    <row r="197" spans="1:12" x14ac:dyDescent="0.3">
      <c r="A197" s="63"/>
      <c r="B197" s="328" t="s">
        <v>599</v>
      </c>
      <c r="C197" s="97"/>
      <c r="D197" s="96"/>
      <c r="E197" s="67"/>
      <c r="G197" s="57" t="s">
        <v>47</v>
      </c>
      <c r="H197" s="20"/>
      <c r="I197" s="20"/>
      <c r="J197" s="20"/>
      <c r="L197" s="22" t="str">
        <f t="shared" si="4"/>
        <v/>
      </c>
    </row>
    <row r="198" spans="1:12" x14ac:dyDescent="0.3">
      <c r="A198" s="63"/>
      <c r="B198" s="329" t="s">
        <v>1245</v>
      </c>
      <c r="C198" s="97"/>
      <c r="D198" s="96"/>
      <c r="E198" s="67"/>
      <c r="G198" s="57" t="s">
        <v>47</v>
      </c>
      <c r="H198" s="20"/>
      <c r="I198" s="20"/>
      <c r="J198" s="20"/>
      <c r="L198" s="22" t="str">
        <f t="shared" si="4"/>
        <v/>
      </c>
    </row>
    <row r="199" spans="1:12" x14ac:dyDescent="0.3">
      <c r="E199" s="67"/>
      <c r="L199" s="22" t="str">
        <f t="shared" si="4"/>
        <v/>
      </c>
    </row>
    <row r="200" spans="1:12" x14ac:dyDescent="0.3">
      <c r="E200" s="67"/>
      <c r="L200" s="22" t="str">
        <f t="shared" si="4"/>
        <v/>
      </c>
    </row>
    <row r="201" spans="1:12" x14ac:dyDescent="0.3">
      <c r="E201" s="67"/>
      <c r="L201" s="22" t="str">
        <f t="shared" si="4"/>
        <v/>
      </c>
    </row>
    <row r="202" spans="1:12" x14ac:dyDescent="0.3">
      <c r="E202" s="67"/>
      <c r="L202" s="22" t="str">
        <f t="shared" ref="L202:L276" si="5">IF(A202&gt;0,"[{"&amp;"order:"&amp;CHAR(34)&amp;K202&amp;CHAR(34)&amp;",result:"&amp;CHAR(34)&amp;B203&amp;CHAR(34)&amp;",playerday:"&amp;CHAR(34)&amp;B205&amp;CHAR(34)&amp;",year:"&amp;CHAR(34)&amp;A202&amp;CHAR(34)&amp;", category:" &amp; CHAR(34) &amp;$A$1&amp;CHAR(34)&amp;",prow:["&amp;CHAR(34)&amp;G203&amp;CHAR(34)&amp;","&amp;CHAR(34)&amp;G204&amp;CHAR(34)&amp;","&amp;CHAR(34)&amp;G205&amp;CHAR(34)&amp;"], pcolumn: ["&amp;CHAR(34)&amp;H202&amp;CHAR(34)&amp;","&amp;CHAR(34)&amp;I202&amp;CHAR(34)&amp;","&amp;CHAR(34)&amp;J202&amp;CHAR(34)&amp;"]"&amp;",ylink:"&amp;CHAR(34)&amp;B204&amp;CHAR(34)&amp;"}"&amp;"],","")</f>
        <v/>
      </c>
    </row>
    <row r="203" spans="1:12" x14ac:dyDescent="0.3">
      <c r="E203" s="67"/>
      <c r="L203" s="22" t="str">
        <f t="shared" si="5"/>
        <v/>
      </c>
    </row>
    <row r="204" spans="1:12" x14ac:dyDescent="0.3">
      <c r="E204" s="67"/>
      <c r="L204" s="22" t="str">
        <f t="shared" si="5"/>
        <v/>
      </c>
    </row>
    <row r="205" spans="1:12" x14ac:dyDescent="0.3">
      <c r="E205" s="67"/>
      <c r="L205" s="22" t="str">
        <f t="shared" si="5"/>
        <v/>
      </c>
    </row>
    <row r="206" spans="1:12" x14ac:dyDescent="0.3">
      <c r="E206" s="67"/>
      <c r="L206" s="22" t="str">
        <f t="shared" si="5"/>
        <v/>
      </c>
    </row>
    <row r="207" spans="1:12" x14ac:dyDescent="0.3">
      <c r="A207" s="269">
        <v>2011</v>
      </c>
      <c r="B207" s="330" t="s">
        <v>7</v>
      </c>
      <c r="C207" s="271" t="s">
        <v>80</v>
      </c>
      <c r="D207" s="272" t="s">
        <v>69</v>
      </c>
      <c r="E207" s="67"/>
      <c r="G207" s="12"/>
      <c r="H207" s="14" t="s">
        <v>40</v>
      </c>
      <c r="I207" s="31" t="s">
        <v>69</v>
      </c>
      <c r="J207" s="14" t="s">
        <v>7</v>
      </c>
      <c r="K207" s="12">
        <v>277</v>
      </c>
      <c r="L207" s="22" t="str">
        <f t="shared" si="5"/>
        <v>[{order:"277",result:"Barcelona 0-0 Sevilla",playerday:"Javi Varas",year:"2011", category:"LaLiga",prow:["PO","PO","PO"], pcolumn: ["ESP","Sevilla","Barcelona"],ylink:"https://www.youtube.com/watch?v=oCiW5S_LXyY"}],</v>
      </c>
    </row>
    <row r="208" spans="1:12" x14ac:dyDescent="0.3">
      <c r="A208" s="273"/>
      <c r="B208" s="108" t="str">
        <f>_xlfn.CONCAT(B207," ",C207," ",D207)</f>
        <v>Barcelona 0-0 Sevilla</v>
      </c>
      <c r="C208" s="41"/>
      <c r="D208" s="49"/>
      <c r="E208" s="67"/>
      <c r="G208" s="16" t="s">
        <v>38</v>
      </c>
      <c r="H208" s="64"/>
      <c r="I208" s="64"/>
      <c r="J208" s="64"/>
      <c r="L208" s="22" t="str">
        <f t="shared" si="5"/>
        <v/>
      </c>
    </row>
    <row r="209" spans="1:12" x14ac:dyDescent="0.3">
      <c r="A209" s="273"/>
      <c r="B209" s="108" t="s">
        <v>567</v>
      </c>
      <c r="C209" s="41"/>
      <c r="D209" s="49"/>
      <c r="E209" s="67"/>
      <c r="G209" s="16" t="s">
        <v>38</v>
      </c>
      <c r="H209" s="64"/>
      <c r="I209" s="64"/>
      <c r="J209" s="64"/>
      <c r="L209" s="22" t="str">
        <f t="shared" si="5"/>
        <v/>
      </c>
    </row>
    <row r="210" spans="1:12" x14ac:dyDescent="0.3">
      <c r="A210" s="274"/>
      <c r="B210" s="331" t="s">
        <v>1205</v>
      </c>
      <c r="C210" s="51"/>
      <c r="D210" s="52"/>
      <c r="E210" s="67"/>
      <c r="G210" s="16" t="s">
        <v>38</v>
      </c>
      <c r="H210" s="64"/>
      <c r="I210" s="64"/>
      <c r="J210" s="64"/>
      <c r="L210" s="22" t="str">
        <f t="shared" si="5"/>
        <v/>
      </c>
    </row>
    <row r="211" spans="1:12" x14ac:dyDescent="0.3">
      <c r="A211" s="11"/>
      <c r="C211" s="33"/>
      <c r="D211" s="32"/>
      <c r="E211" s="67"/>
      <c r="G211" s="12"/>
      <c r="H211" s="11"/>
      <c r="I211" s="11"/>
      <c r="J211" s="11"/>
      <c r="L211" s="22" t="str">
        <f t="shared" si="5"/>
        <v/>
      </c>
    </row>
    <row r="212" spans="1:12" x14ac:dyDescent="0.3">
      <c r="A212" s="11"/>
      <c r="C212" s="33"/>
      <c r="D212" s="32"/>
      <c r="E212" s="67"/>
      <c r="G212" s="12"/>
      <c r="H212" s="11"/>
      <c r="I212" s="11"/>
      <c r="J212" s="11"/>
      <c r="L212" s="22" t="str">
        <f t="shared" si="5"/>
        <v/>
      </c>
    </row>
    <row r="213" spans="1:12" x14ac:dyDescent="0.3">
      <c r="E213" s="67"/>
      <c r="L213" s="22" t="str">
        <f t="shared" si="5"/>
        <v/>
      </c>
    </row>
    <row r="214" spans="1:12" x14ac:dyDescent="0.3">
      <c r="E214" s="67"/>
      <c r="L214" s="22" t="str">
        <f t="shared" si="5"/>
        <v/>
      </c>
    </row>
    <row r="215" spans="1:12" x14ac:dyDescent="0.3">
      <c r="E215" s="67"/>
      <c r="L215" s="22" t="str">
        <f t="shared" si="5"/>
        <v/>
      </c>
    </row>
    <row r="216" spans="1:12" x14ac:dyDescent="0.3">
      <c r="A216" s="163" t="s">
        <v>316</v>
      </c>
      <c r="B216" s="332" t="s">
        <v>68</v>
      </c>
      <c r="C216" s="165" t="s">
        <v>162</v>
      </c>
      <c r="D216" s="164" t="s">
        <v>46</v>
      </c>
      <c r="E216" s="67"/>
      <c r="F216" s="67"/>
      <c r="G216" s="12"/>
      <c r="H216" s="14" t="s">
        <v>68</v>
      </c>
      <c r="I216" s="31" t="s">
        <v>55</v>
      </c>
      <c r="J216" s="14" t="s">
        <v>91</v>
      </c>
      <c r="K216" s="12">
        <v>401</v>
      </c>
      <c r="L216" s="22" t="str">
        <f t="shared" si="5"/>
        <v>[{order:"401",result:"Atletico 6-0 Deportivo",playerday:"Radamel Falcao",year:"2012", category:"LaLiga",prow:["Porto","DL","namehas_R"], pcolumn: ["Atletico","Monaco","COL"],ylink:"https://www.youtube.com/watch?v=7ZKN237Y4aY"}],</v>
      </c>
    </row>
    <row r="217" spans="1:12" x14ac:dyDescent="0.3">
      <c r="A217" s="166"/>
      <c r="B217" s="333" t="str">
        <f>_xlfn.CONCAT(B216," ",C216," ",D216)</f>
        <v>Atletico 6-0 Deportivo</v>
      </c>
      <c r="C217" s="168"/>
      <c r="D217" s="167"/>
      <c r="E217" s="67"/>
      <c r="F217" s="67"/>
      <c r="G217" s="16" t="s">
        <v>51</v>
      </c>
      <c r="H217" s="169"/>
      <c r="I217" s="169"/>
      <c r="J217" s="169"/>
      <c r="L217" s="22" t="str">
        <f t="shared" si="5"/>
        <v/>
      </c>
    </row>
    <row r="218" spans="1:12" x14ac:dyDescent="0.3">
      <c r="A218" s="166"/>
      <c r="B218" s="333" t="s">
        <v>653</v>
      </c>
      <c r="C218" s="168"/>
      <c r="D218" s="167"/>
      <c r="E218" s="67"/>
      <c r="F218" s="67"/>
      <c r="G218" s="16" t="s">
        <v>47</v>
      </c>
      <c r="H218" s="169"/>
      <c r="I218" s="169"/>
      <c r="J218" s="169"/>
      <c r="L218" s="22" t="str">
        <f t="shared" si="5"/>
        <v/>
      </c>
    </row>
    <row r="219" spans="1:12" x14ac:dyDescent="0.3">
      <c r="A219" s="166"/>
      <c r="B219" s="334" t="s">
        <v>1134</v>
      </c>
      <c r="C219" s="168"/>
      <c r="D219" s="167"/>
      <c r="E219" s="67"/>
      <c r="F219" s="67"/>
      <c r="G219" s="16" t="s">
        <v>1390</v>
      </c>
      <c r="H219" s="169"/>
      <c r="I219" s="169"/>
      <c r="J219" s="169"/>
      <c r="L219" s="22" t="str">
        <f t="shared" si="5"/>
        <v/>
      </c>
    </row>
    <row r="220" spans="1:12" x14ac:dyDescent="0.3">
      <c r="A220" s="67"/>
      <c r="C220" s="33"/>
      <c r="D220" s="32"/>
      <c r="E220" s="67"/>
      <c r="F220" s="67"/>
      <c r="G220" s="12"/>
      <c r="H220" s="11"/>
      <c r="I220" s="11"/>
      <c r="J220" s="11"/>
      <c r="L220" s="22" t="str">
        <f t="shared" si="5"/>
        <v/>
      </c>
    </row>
    <row r="221" spans="1:12" x14ac:dyDescent="0.3">
      <c r="A221" s="67"/>
      <c r="C221" s="33"/>
      <c r="D221" s="32"/>
      <c r="E221" s="67"/>
      <c r="F221" s="67"/>
      <c r="G221" s="12"/>
      <c r="H221" s="11"/>
      <c r="I221" s="11"/>
      <c r="J221" s="11"/>
      <c r="L221" s="22" t="str">
        <f t="shared" si="5"/>
        <v/>
      </c>
    </row>
    <row r="222" spans="1:12" x14ac:dyDescent="0.3">
      <c r="A222" s="163" t="s">
        <v>316</v>
      </c>
      <c r="B222" s="332" t="s">
        <v>150</v>
      </c>
      <c r="C222" s="165" t="s">
        <v>85</v>
      </c>
      <c r="D222" s="164" t="s">
        <v>49</v>
      </c>
      <c r="E222" s="67"/>
      <c r="F222" s="67"/>
      <c r="G222" s="12"/>
      <c r="H222" s="14" t="s">
        <v>3</v>
      </c>
      <c r="I222" s="31" t="s">
        <v>49</v>
      </c>
      <c r="J222" s="14" t="s">
        <v>48</v>
      </c>
      <c r="K222" s="12">
        <v>33</v>
      </c>
      <c r="L222" s="22" t="str">
        <f t="shared" si="5"/>
        <v>[{order:"33",result:"R. Madrid 1-1 Malaga",playerday:"Santi Cazorla",year:"2012", category:"LaLiga",prow:["ESP","CC","Villarreal"], pcolumn: ["Real Madrid","Malaga","LaLigaWin"],ylink:"https://youtube.com/watch?v=chUsBRLD_Mc"}],</v>
      </c>
    </row>
    <row r="223" spans="1:12" x14ac:dyDescent="0.3">
      <c r="A223" s="166"/>
      <c r="B223" s="333" t="str">
        <f>_xlfn.CONCAT(B222," ",C222," ",D222)</f>
        <v>R. Madrid 1-1 Malaga</v>
      </c>
      <c r="C223" s="168"/>
      <c r="D223" s="167"/>
      <c r="E223" s="67"/>
      <c r="F223" s="67"/>
      <c r="G223" s="16" t="s">
        <v>40</v>
      </c>
      <c r="H223" s="169"/>
      <c r="I223" s="169"/>
      <c r="J223" s="169"/>
      <c r="L223" s="22" t="str">
        <f t="shared" si="5"/>
        <v/>
      </c>
    </row>
    <row r="224" spans="1:12" x14ac:dyDescent="0.3">
      <c r="A224" s="166"/>
      <c r="B224" s="333" t="s">
        <v>317</v>
      </c>
      <c r="C224" s="168"/>
      <c r="D224" s="167"/>
      <c r="E224" s="67"/>
      <c r="F224" s="67"/>
      <c r="G224" s="16" t="s">
        <v>33</v>
      </c>
      <c r="H224" s="169"/>
      <c r="I224" s="169"/>
      <c r="J224" s="169"/>
      <c r="L224" s="22" t="str">
        <f t="shared" si="5"/>
        <v/>
      </c>
    </row>
    <row r="225" spans="1:12" x14ac:dyDescent="0.3">
      <c r="A225" s="166"/>
      <c r="B225" s="334" t="s">
        <v>1133</v>
      </c>
      <c r="C225" s="168"/>
      <c r="D225" s="167"/>
      <c r="E225" s="67"/>
      <c r="F225" s="67"/>
      <c r="G225" s="16" t="s">
        <v>27</v>
      </c>
      <c r="H225" s="169"/>
      <c r="I225" s="169"/>
      <c r="J225" s="169"/>
      <c r="L225" s="22" t="str">
        <f t="shared" si="5"/>
        <v/>
      </c>
    </row>
    <row r="226" spans="1:12" x14ac:dyDescent="0.3">
      <c r="A226" s="67"/>
      <c r="C226" s="33"/>
      <c r="D226" s="32"/>
      <c r="E226" s="67"/>
      <c r="F226" s="67"/>
      <c r="G226" s="12"/>
      <c r="H226" s="11"/>
      <c r="I226" s="11"/>
      <c r="J226" s="11"/>
      <c r="L226" s="22" t="str">
        <f t="shared" si="5"/>
        <v/>
      </c>
    </row>
    <row r="227" spans="1:12" x14ac:dyDescent="0.3">
      <c r="A227" s="67"/>
      <c r="C227" s="33"/>
      <c r="D227" s="32"/>
      <c r="E227" s="67"/>
      <c r="F227" s="67"/>
      <c r="G227" s="12"/>
      <c r="H227" s="11"/>
      <c r="I227" s="11"/>
      <c r="J227" s="11"/>
      <c r="L227" s="22" t="str">
        <f t="shared" si="5"/>
        <v/>
      </c>
    </row>
    <row r="228" spans="1:12" x14ac:dyDescent="0.3">
      <c r="A228" s="163" t="s">
        <v>316</v>
      </c>
      <c r="B228" s="332" t="s">
        <v>69</v>
      </c>
      <c r="C228" s="165" t="s">
        <v>116</v>
      </c>
      <c r="D228" s="164" t="s">
        <v>153</v>
      </c>
      <c r="E228" s="67"/>
      <c r="F228" s="67"/>
      <c r="G228" s="12"/>
      <c r="H228" s="14" t="s">
        <v>69</v>
      </c>
      <c r="I228" s="31" t="s">
        <v>153</v>
      </c>
      <c r="J228" s="14" t="s">
        <v>90</v>
      </c>
      <c r="K228" s="12">
        <v>344</v>
      </c>
      <c r="L228" s="22" t="str">
        <f t="shared" si="5"/>
        <v>[{order:"344",result:"Sevilla 1-2 Betis",playerday:"Beñat Etxebarria",year:"2012", category:"LaLiga",prow:["CC","ESP","es1015"], pcolumn: ["Sevilla","Betis","Athletic"],ylink:"https://www.youtube.com/watch?v=FRRU_1wSWTw"}],</v>
      </c>
    </row>
    <row r="229" spans="1:12" x14ac:dyDescent="0.3">
      <c r="A229" s="166"/>
      <c r="B229" s="333" t="str">
        <f>_xlfn.CONCAT(B228," ",C228," ",D228)</f>
        <v>Sevilla 1-2 Betis</v>
      </c>
      <c r="C229" s="168"/>
      <c r="D229" s="167"/>
      <c r="E229" s="67"/>
      <c r="F229" s="67"/>
      <c r="G229" s="16" t="s">
        <v>33</v>
      </c>
      <c r="H229" s="169"/>
      <c r="I229" s="169"/>
      <c r="J229" s="169"/>
      <c r="L229" s="22" t="str">
        <f t="shared" si="5"/>
        <v/>
      </c>
    </row>
    <row r="230" spans="1:12" x14ac:dyDescent="0.3">
      <c r="A230" s="166"/>
      <c r="B230" s="333" t="s">
        <v>402</v>
      </c>
      <c r="C230" s="168"/>
      <c r="D230" s="167"/>
      <c r="E230" s="67"/>
      <c r="F230" s="67"/>
      <c r="G230" s="16" t="s">
        <v>40</v>
      </c>
      <c r="H230" s="169"/>
      <c r="I230" s="169"/>
      <c r="J230" s="169"/>
      <c r="L230" s="22" t="str">
        <f t="shared" si="5"/>
        <v/>
      </c>
    </row>
    <row r="231" spans="1:12" x14ac:dyDescent="0.3">
      <c r="A231" s="166"/>
      <c r="B231" s="334" t="s">
        <v>1135</v>
      </c>
      <c r="C231" s="168"/>
      <c r="D231" s="167"/>
      <c r="E231" s="67"/>
      <c r="F231" s="67"/>
      <c r="G231" s="16" t="s">
        <v>1323</v>
      </c>
      <c r="H231" s="169"/>
      <c r="I231" s="169"/>
      <c r="J231" s="169"/>
      <c r="L231" s="22" t="str">
        <f t="shared" si="5"/>
        <v/>
      </c>
    </row>
    <row r="232" spans="1:12" x14ac:dyDescent="0.3">
      <c r="A232" s="67"/>
      <c r="C232" s="33"/>
      <c r="D232" s="32"/>
      <c r="E232" s="67"/>
      <c r="F232" s="67"/>
      <c r="G232" s="12"/>
      <c r="H232" s="11"/>
      <c r="I232" s="11"/>
      <c r="J232" s="11"/>
      <c r="L232" s="22" t="str">
        <f t="shared" si="5"/>
        <v/>
      </c>
    </row>
    <row r="233" spans="1:12" x14ac:dyDescent="0.3">
      <c r="A233" s="67"/>
      <c r="C233" s="33"/>
      <c r="D233" s="32"/>
      <c r="E233" s="67"/>
      <c r="F233" s="67"/>
      <c r="G233" s="12"/>
      <c r="H233" s="11"/>
      <c r="I233" s="11"/>
      <c r="J233" s="11"/>
      <c r="L233" s="22" t="str">
        <f t="shared" si="5"/>
        <v/>
      </c>
    </row>
    <row r="234" spans="1:12" x14ac:dyDescent="0.3">
      <c r="A234" s="163" t="s">
        <v>316</v>
      </c>
      <c r="B234" s="332" t="s">
        <v>411</v>
      </c>
      <c r="C234" s="165" t="s">
        <v>152</v>
      </c>
      <c r="D234" s="164" t="s">
        <v>49</v>
      </c>
      <c r="E234" s="67"/>
      <c r="F234" s="67"/>
      <c r="G234" s="12"/>
      <c r="H234" s="14" t="s">
        <v>1323</v>
      </c>
      <c r="I234" s="31" t="s">
        <v>49</v>
      </c>
      <c r="J234" s="14" t="s">
        <v>412</v>
      </c>
      <c r="K234" s="12">
        <v>531</v>
      </c>
      <c r="L234" s="22" t="str">
        <f t="shared" si="5"/>
        <v>[{order:"531",result:"Celta 0-1 Malaga",playerday:"Fabrice Olinga",year:"2012", category:"LaLiga",prow:["DL","CC","namehas_O"], pcolumn: ["es1015","Malaga","CMR"],ylink:"https://www.youtube.com/watch?v=H4NpVz0C2p0"}],</v>
      </c>
    </row>
    <row r="235" spans="1:12" x14ac:dyDescent="0.3">
      <c r="A235" s="166"/>
      <c r="B235" s="333" t="str">
        <f>_xlfn.CONCAT(B234," ",C234," ",D234)</f>
        <v>Celta 0-1 Malaga</v>
      </c>
      <c r="C235" s="168"/>
      <c r="D235" s="167"/>
      <c r="E235" s="67"/>
      <c r="F235" s="67"/>
      <c r="G235" s="16" t="s">
        <v>47</v>
      </c>
      <c r="H235" s="169"/>
      <c r="I235" s="169"/>
      <c r="J235" s="169"/>
      <c r="L235" s="22" t="str">
        <f t="shared" si="5"/>
        <v/>
      </c>
    </row>
    <row r="236" spans="1:12" x14ac:dyDescent="0.3">
      <c r="A236" s="166"/>
      <c r="B236" s="333" t="s">
        <v>410</v>
      </c>
      <c r="C236" s="168"/>
      <c r="D236" s="167"/>
      <c r="E236" s="67"/>
      <c r="F236" s="67"/>
      <c r="G236" s="16" t="s">
        <v>33</v>
      </c>
      <c r="H236" s="169"/>
      <c r="I236" s="169"/>
      <c r="J236" s="169"/>
      <c r="L236" s="22" t="str">
        <f t="shared" si="5"/>
        <v/>
      </c>
    </row>
    <row r="237" spans="1:12" x14ac:dyDescent="0.3">
      <c r="A237" s="166"/>
      <c r="B237" s="334" t="s">
        <v>1132</v>
      </c>
      <c r="C237" s="168"/>
      <c r="D237" s="167"/>
      <c r="E237" s="67"/>
      <c r="F237" s="67"/>
      <c r="G237" s="16" t="s">
        <v>1447</v>
      </c>
      <c r="H237" s="169"/>
      <c r="I237" s="169"/>
      <c r="J237" s="169"/>
      <c r="L237" s="22" t="str">
        <f t="shared" si="5"/>
        <v/>
      </c>
    </row>
    <row r="238" spans="1:12" x14ac:dyDescent="0.3">
      <c r="A238" s="67"/>
      <c r="C238" s="33"/>
      <c r="D238" s="32"/>
      <c r="E238" s="67"/>
      <c r="F238" s="67"/>
      <c r="G238" s="12"/>
      <c r="H238" s="11"/>
      <c r="I238" s="11"/>
      <c r="J238" s="11"/>
      <c r="L238" s="22" t="str">
        <f t="shared" si="5"/>
        <v/>
      </c>
    </row>
    <row r="239" spans="1:12" x14ac:dyDescent="0.3">
      <c r="A239" s="67"/>
      <c r="C239" s="33"/>
      <c r="D239" s="32"/>
      <c r="E239" s="67"/>
      <c r="F239" s="67"/>
      <c r="G239" s="12"/>
      <c r="H239" s="11"/>
      <c r="I239" s="11"/>
      <c r="J239" s="11"/>
      <c r="L239" s="22" t="str">
        <f t="shared" si="5"/>
        <v/>
      </c>
    </row>
    <row r="240" spans="1:12" x14ac:dyDescent="0.3">
      <c r="A240" s="163" t="s">
        <v>316</v>
      </c>
      <c r="B240" s="332" t="s">
        <v>663</v>
      </c>
      <c r="C240" s="165" t="s">
        <v>256</v>
      </c>
      <c r="D240" s="164" t="s">
        <v>7</v>
      </c>
      <c r="E240" s="67"/>
      <c r="F240" s="67"/>
      <c r="G240" s="12"/>
      <c r="H240" s="14" t="s">
        <v>241</v>
      </c>
      <c r="I240" s="31" t="s">
        <v>664</v>
      </c>
      <c r="J240" s="14" t="s">
        <v>7</v>
      </c>
      <c r="L240" s="22" t="str">
        <f t="shared" si="5"/>
        <v>[{order:"",result:"Levante 5-4 Barcelona",playerday:"",year:"2012", category:"LaLiga",prow:["DL","CC","DL"], pcolumn: ["GHA","MKD","Barcelona"],ylink:"https://www.youtube.com/watch?v=7ZKN237Y4aY"}],</v>
      </c>
    </row>
    <row r="241" spans="1:12" x14ac:dyDescent="0.3">
      <c r="A241" s="166"/>
      <c r="B241" s="333" t="str">
        <f>_xlfn.CONCAT(B240," ",C240," ",D240)</f>
        <v>Levante 5-4 Barcelona</v>
      </c>
      <c r="C241" s="168"/>
      <c r="D241" s="167"/>
      <c r="E241" s="67"/>
      <c r="F241" s="67"/>
      <c r="G241" s="16" t="s">
        <v>47</v>
      </c>
      <c r="H241" s="169"/>
      <c r="I241" s="169"/>
      <c r="J241" s="169"/>
      <c r="L241" s="22" t="str">
        <f t="shared" si="5"/>
        <v/>
      </c>
    </row>
    <row r="242" spans="1:12" x14ac:dyDescent="0.3">
      <c r="A242" s="166"/>
      <c r="B242" s="333" t="s">
        <v>653</v>
      </c>
      <c r="C242" s="168"/>
      <c r="D242" s="167"/>
      <c r="E242" s="67"/>
      <c r="F242" s="67"/>
      <c r="G242" s="16" t="s">
        <v>33</v>
      </c>
      <c r="H242" s="169"/>
      <c r="I242" s="169"/>
      <c r="J242" s="169"/>
      <c r="L242" s="22" t="str">
        <f t="shared" si="5"/>
        <v/>
      </c>
    </row>
    <row r="243" spans="1:12" x14ac:dyDescent="0.3">
      <c r="A243" s="166"/>
      <c r="B243" s="334"/>
      <c r="C243" s="168"/>
      <c r="D243" s="167"/>
      <c r="E243" s="67"/>
      <c r="F243" s="67"/>
      <c r="G243" s="16" t="s">
        <v>47</v>
      </c>
      <c r="H243" s="169"/>
      <c r="I243" s="169"/>
      <c r="J243" s="169"/>
      <c r="L243" s="22" t="str">
        <f t="shared" si="5"/>
        <v/>
      </c>
    </row>
    <row r="244" spans="1:12" x14ac:dyDescent="0.3">
      <c r="A244" s="67"/>
      <c r="C244" s="33"/>
      <c r="D244" s="32"/>
      <c r="E244" s="67"/>
      <c r="F244" s="67"/>
      <c r="G244" s="12"/>
      <c r="H244" s="11"/>
      <c r="I244" s="11"/>
      <c r="J244" s="11"/>
      <c r="L244" s="22" t="str">
        <f t="shared" si="5"/>
        <v/>
      </c>
    </row>
    <row r="245" spans="1:12" x14ac:dyDescent="0.3">
      <c r="A245" s="67"/>
      <c r="C245" s="33"/>
      <c r="D245" s="32"/>
      <c r="E245" s="67"/>
      <c r="F245" s="67"/>
      <c r="G245" s="12"/>
      <c r="H245" s="11"/>
      <c r="I245" s="11"/>
      <c r="J245" s="11"/>
      <c r="L245" s="22" t="str">
        <f t="shared" si="5"/>
        <v/>
      </c>
    </row>
    <row r="246" spans="1:12" x14ac:dyDescent="0.3">
      <c r="A246" s="721" t="s">
        <v>316</v>
      </c>
      <c r="B246" s="722" t="s">
        <v>68</v>
      </c>
      <c r="C246" s="723" t="s">
        <v>116</v>
      </c>
      <c r="D246" s="724" t="s">
        <v>7</v>
      </c>
      <c r="E246" s="67"/>
      <c r="F246" s="67"/>
      <c r="G246" s="12"/>
      <c r="H246" s="14" t="s">
        <v>68</v>
      </c>
      <c r="I246" s="31" t="s">
        <v>7</v>
      </c>
      <c r="J246" s="14" t="s">
        <v>48</v>
      </c>
      <c r="K246" s="12">
        <v>289</v>
      </c>
      <c r="L246" s="22" t="str">
        <f t="shared" si="5"/>
        <v>[{order:"289",result:"Atletico 1-2 Barcelona",playerday:"Lionel Messi",year:"2012", category:"LaLiga",prow:["ARG","WC01","PO"], pcolumn: ["Atletico","Barcelona","LaLigaWin"],ylink:"https://youtu.be/tMo8TKuh7_k?si=kyukQGETMouPgLwp&amp;t=240"}],</v>
      </c>
    </row>
    <row r="247" spans="1:12" x14ac:dyDescent="0.3">
      <c r="A247" s="725"/>
      <c r="B247" s="333" t="str">
        <f>_xlfn.CONCAT(B246," ",C246," ",D246)</f>
        <v>Atletico 1-2 Barcelona</v>
      </c>
      <c r="C247" s="168"/>
      <c r="D247" s="726"/>
      <c r="E247" s="67"/>
      <c r="F247" s="67"/>
      <c r="G247" s="16" t="s">
        <v>42</v>
      </c>
      <c r="H247" s="169"/>
      <c r="I247" s="169"/>
      <c r="J247" s="169"/>
      <c r="L247" s="22" t="str">
        <f t="shared" si="5"/>
        <v/>
      </c>
    </row>
    <row r="248" spans="1:12" x14ac:dyDescent="0.3">
      <c r="A248" s="725"/>
      <c r="B248" s="333" t="s">
        <v>763</v>
      </c>
      <c r="C248" s="168"/>
      <c r="D248" s="726"/>
      <c r="E248" s="67"/>
      <c r="F248" s="67"/>
      <c r="G248" s="16" t="s">
        <v>31</v>
      </c>
      <c r="H248" s="169"/>
      <c r="I248" s="169"/>
      <c r="J248" s="169"/>
      <c r="L248" s="22" t="str">
        <f t="shared" si="5"/>
        <v/>
      </c>
    </row>
    <row r="249" spans="1:12" x14ac:dyDescent="0.3">
      <c r="A249" s="727"/>
      <c r="B249" s="728" t="s">
        <v>918</v>
      </c>
      <c r="C249" s="729"/>
      <c r="D249" s="730"/>
      <c r="E249" s="67"/>
      <c r="F249" s="67"/>
      <c r="G249" s="16" t="s">
        <v>38</v>
      </c>
      <c r="H249" s="169"/>
      <c r="I249" s="169"/>
      <c r="J249" s="169"/>
      <c r="L249" s="22" t="str">
        <f>IF(A249&gt;0,"[{"&amp;"order:"&amp;CHAR(34)&amp;K249&amp;CHAR(34)&amp;",result:"&amp;CHAR(34)&amp;B250&amp;CHAR(34)&amp;",playerday:"&amp;CHAR(34)&amp;B263&amp;CHAR(34)&amp;",year:"&amp;CHAR(34)&amp;A249&amp;CHAR(34)&amp;", category:" &amp; CHAR(34) &amp;$A$1&amp;CHAR(34)&amp;",prow:["&amp;CHAR(34)&amp;G250&amp;CHAR(34)&amp;","&amp;CHAR(34)&amp;G251&amp;CHAR(34)&amp;","&amp;CHAR(34)&amp;G263&amp;CHAR(34)&amp;"], pcolumn: ["&amp;CHAR(34)&amp;H249&amp;CHAR(34)&amp;","&amp;CHAR(34)&amp;I249&amp;CHAR(34)&amp;","&amp;CHAR(34)&amp;J249&amp;CHAR(34)&amp;"]"&amp;",ylink:"&amp;CHAR(34)&amp;B251&amp;CHAR(34)&amp;"}"&amp;"],","")</f>
        <v/>
      </c>
    </row>
    <row r="250" spans="1:12" x14ac:dyDescent="0.3">
      <c r="E250" s="67"/>
      <c r="L250" s="22" t="str">
        <f>IF(A250&gt;0,"[{"&amp;"order:"&amp;CHAR(34)&amp;K250&amp;CHAR(34)&amp;",result:"&amp;CHAR(34)&amp;B251&amp;CHAR(34)&amp;",playerday:"&amp;CHAR(34)&amp;B264&amp;CHAR(34)&amp;",year:"&amp;CHAR(34)&amp;A250&amp;CHAR(34)&amp;", category:" &amp; CHAR(34) &amp;$A$1&amp;CHAR(34)&amp;",prow:["&amp;CHAR(34)&amp;G251&amp;CHAR(34)&amp;","&amp;CHAR(34)&amp;G263&amp;CHAR(34)&amp;","&amp;CHAR(34)&amp;G264&amp;CHAR(34)&amp;"], pcolumn: ["&amp;CHAR(34)&amp;H250&amp;CHAR(34)&amp;","&amp;CHAR(34)&amp;I250&amp;CHAR(34)&amp;","&amp;CHAR(34)&amp;J250&amp;CHAR(34)&amp;"]"&amp;",ylink:"&amp;CHAR(34)&amp;B263&amp;CHAR(34)&amp;"}"&amp;"],","")</f>
        <v/>
      </c>
    </row>
    <row r="251" spans="1:12" x14ac:dyDescent="0.3">
      <c r="E251" s="67"/>
      <c r="L251" s="22" t="str">
        <f>IF(A251&gt;0,"[{"&amp;"order:"&amp;CHAR(34)&amp;K251&amp;CHAR(34)&amp;",result:"&amp;CHAR(34)&amp;B263&amp;CHAR(34)&amp;",playerday:"&amp;CHAR(34)&amp;B265&amp;CHAR(34)&amp;",year:"&amp;CHAR(34)&amp;A251&amp;CHAR(34)&amp;", category:" &amp; CHAR(34) &amp;$A$1&amp;CHAR(34)&amp;",prow:["&amp;CHAR(34)&amp;G263&amp;CHAR(34)&amp;","&amp;CHAR(34)&amp;G264&amp;CHAR(34)&amp;","&amp;CHAR(34)&amp;G265&amp;CHAR(34)&amp;"], pcolumn: ["&amp;CHAR(34)&amp;H251&amp;CHAR(34)&amp;","&amp;CHAR(34)&amp;I251&amp;CHAR(34)&amp;","&amp;CHAR(34)&amp;J251&amp;CHAR(34)&amp;"]"&amp;",ylink:"&amp;CHAR(34)&amp;B264&amp;CHAR(34)&amp;"}"&amp;"],","")</f>
        <v/>
      </c>
    </row>
    <row r="252" spans="1:12" x14ac:dyDescent="0.3">
      <c r="A252" s="721" t="s">
        <v>316</v>
      </c>
      <c r="B252" s="722" t="s">
        <v>150</v>
      </c>
      <c r="C252" s="723" t="s">
        <v>120</v>
      </c>
      <c r="D252" s="724" t="s">
        <v>72</v>
      </c>
      <c r="E252" s="67"/>
      <c r="F252" s="67"/>
      <c r="G252" s="12"/>
      <c r="H252" s="14" t="s">
        <v>145</v>
      </c>
      <c r="I252" s="31" t="s">
        <v>126</v>
      </c>
      <c r="J252" s="14" t="s">
        <v>1323</v>
      </c>
      <c r="K252" s="12">
        <v>494</v>
      </c>
      <c r="L252" s="22" t="str">
        <f t="shared" ref="L252:L254" si="6">IF(A252&gt;0,"[{"&amp;"order:"&amp;CHAR(34)&amp;K252&amp;CHAR(34)&amp;",result:"&amp;CHAR(34)&amp;B253&amp;CHAR(34)&amp;",playerday:"&amp;CHAR(34)&amp;B255&amp;CHAR(34)&amp;",year:"&amp;CHAR(34)&amp;A252&amp;CHAR(34)&amp;", category:" &amp; CHAR(34) &amp;$A$1&amp;CHAR(34)&amp;",prow:["&amp;CHAR(34)&amp;G253&amp;CHAR(34)&amp;","&amp;CHAR(34)&amp;G254&amp;CHAR(34)&amp;","&amp;CHAR(34)&amp;G255&amp;CHAR(34)&amp;"], pcolumn: ["&amp;CHAR(34)&amp;H252&amp;CHAR(34)&amp;","&amp;CHAR(34)&amp;I252&amp;CHAR(34)&amp;","&amp;CHAR(34)&amp;J252&amp;CHAR(34)&amp;"]"&amp;",ylink:"&amp;CHAR(34)&amp;B254&amp;CHAR(34)&amp;"}"&amp;"],","")</f>
        <v>[{order:"494",result:"R. Madrid 2-2 Espanyol",playerday:"Fábio Coentrão",year:"2012", category:"LaLiga",prow:["Real Madrid","POR","ChampionsWin"], pcolumn: ["Sporting","Benfica","es1015"],ylink:"https://www.youtube.com/watch?v=JgiKVieByK0"}],</v>
      </c>
    </row>
    <row r="253" spans="1:12" x14ac:dyDescent="0.3">
      <c r="A253" s="725"/>
      <c r="B253" s="333" t="str">
        <f>_xlfn.CONCAT(B252," ",C252," ",D252)</f>
        <v>R. Madrid 2-2 Espanyol</v>
      </c>
      <c r="C253" s="168"/>
      <c r="D253" s="726"/>
      <c r="E253" s="67"/>
      <c r="F253" s="67"/>
      <c r="G253" s="16" t="s">
        <v>3</v>
      </c>
      <c r="H253" s="169"/>
      <c r="I253" s="169"/>
      <c r="J253" s="169"/>
      <c r="L253" s="22" t="str">
        <f t="shared" si="6"/>
        <v/>
      </c>
    </row>
    <row r="254" spans="1:12" x14ac:dyDescent="0.3">
      <c r="A254" s="725"/>
      <c r="B254" s="333" t="s">
        <v>1539</v>
      </c>
      <c r="C254" s="168"/>
      <c r="D254" s="726"/>
      <c r="E254" s="67"/>
      <c r="F254" s="67"/>
      <c r="G254" s="16" t="s">
        <v>58</v>
      </c>
      <c r="H254" s="169"/>
      <c r="I254" s="169"/>
      <c r="J254" s="169"/>
      <c r="L254" s="22" t="str">
        <f t="shared" si="6"/>
        <v/>
      </c>
    </row>
    <row r="255" spans="1:12" x14ac:dyDescent="0.3">
      <c r="A255" s="727"/>
      <c r="B255" s="728" t="s">
        <v>1540</v>
      </c>
      <c r="C255" s="729"/>
      <c r="D255" s="730"/>
      <c r="E255" s="67"/>
      <c r="F255" s="67"/>
      <c r="G255" s="16" t="s">
        <v>34</v>
      </c>
      <c r="H255" s="169"/>
      <c r="I255" s="169"/>
      <c r="J255" s="169"/>
      <c r="L255" s="22" t="str">
        <f>IF(A255&gt;0,"[{"&amp;"order:"&amp;CHAR(34)&amp;K255&amp;CHAR(34)&amp;",result:"&amp;CHAR(34)&amp;B256&amp;CHAR(34)&amp;",playerday:"&amp;CHAR(34)&amp;B269&amp;CHAR(34)&amp;",year:"&amp;CHAR(34)&amp;A255&amp;CHAR(34)&amp;", category:" &amp; CHAR(34) &amp;$A$1&amp;CHAR(34)&amp;",prow:["&amp;CHAR(34)&amp;G256&amp;CHAR(34)&amp;","&amp;CHAR(34)&amp;G257&amp;CHAR(34)&amp;","&amp;CHAR(34)&amp;G269&amp;CHAR(34)&amp;"], pcolumn: ["&amp;CHAR(34)&amp;H255&amp;CHAR(34)&amp;","&amp;CHAR(34)&amp;I255&amp;CHAR(34)&amp;","&amp;CHAR(34)&amp;J255&amp;CHAR(34)&amp;"]"&amp;",ylink:"&amp;CHAR(34)&amp;B257&amp;CHAR(34)&amp;"}"&amp;"],","")</f>
        <v/>
      </c>
    </row>
    <row r="256" spans="1:12" x14ac:dyDescent="0.3">
      <c r="E256" s="67"/>
      <c r="L256" s="22" t="str">
        <f>IF(A256&gt;0,"[{"&amp;"order:"&amp;CHAR(34)&amp;K256&amp;CHAR(34)&amp;",result:"&amp;CHAR(34)&amp;B257&amp;CHAR(34)&amp;",playerday:"&amp;CHAR(34)&amp;B270&amp;CHAR(34)&amp;",year:"&amp;CHAR(34)&amp;A256&amp;CHAR(34)&amp;", category:" &amp; CHAR(34) &amp;$A$1&amp;CHAR(34)&amp;",prow:["&amp;CHAR(34)&amp;G257&amp;CHAR(34)&amp;","&amp;CHAR(34)&amp;G269&amp;CHAR(34)&amp;","&amp;CHAR(34)&amp;G270&amp;CHAR(34)&amp;"], pcolumn: ["&amp;CHAR(34)&amp;H256&amp;CHAR(34)&amp;","&amp;CHAR(34)&amp;I256&amp;CHAR(34)&amp;","&amp;CHAR(34)&amp;J256&amp;CHAR(34)&amp;"]"&amp;",ylink:"&amp;CHAR(34)&amp;B269&amp;CHAR(34)&amp;"}"&amp;"],","")</f>
        <v/>
      </c>
    </row>
    <row r="257" spans="1:12" x14ac:dyDescent="0.3">
      <c r="E257" s="67"/>
      <c r="L257" s="22" t="str">
        <f>IF(A257&gt;0,"[{"&amp;"order:"&amp;CHAR(34)&amp;K257&amp;CHAR(34)&amp;",result:"&amp;CHAR(34)&amp;B269&amp;CHAR(34)&amp;",playerday:"&amp;CHAR(34)&amp;B271&amp;CHAR(34)&amp;",year:"&amp;CHAR(34)&amp;A257&amp;CHAR(34)&amp;", category:" &amp; CHAR(34) &amp;$A$1&amp;CHAR(34)&amp;",prow:["&amp;CHAR(34)&amp;G269&amp;CHAR(34)&amp;","&amp;CHAR(34)&amp;G270&amp;CHAR(34)&amp;","&amp;CHAR(34)&amp;G271&amp;CHAR(34)&amp;"], pcolumn: ["&amp;CHAR(34)&amp;H257&amp;CHAR(34)&amp;","&amp;CHAR(34)&amp;I257&amp;CHAR(34)&amp;","&amp;CHAR(34)&amp;J257&amp;CHAR(34)&amp;"]"&amp;",ylink:"&amp;CHAR(34)&amp;B270&amp;CHAR(34)&amp;"}"&amp;"],","")</f>
        <v/>
      </c>
    </row>
    <row r="258" spans="1:12" x14ac:dyDescent="0.3">
      <c r="E258" s="67"/>
      <c r="L258" s="22"/>
    </row>
    <row r="259" spans="1:12" x14ac:dyDescent="0.3">
      <c r="E259" s="67"/>
      <c r="L259" s="22"/>
    </row>
    <row r="260" spans="1:12" x14ac:dyDescent="0.3">
      <c r="E260" s="67"/>
      <c r="L260" s="22"/>
    </row>
    <row r="261" spans="1:12" x14ac:dyDescent="0.3">
      <c r="E261" s="67"/>
      <c r="L261" s="22"/>
    </row>
    <row r="262" spans="1:12" x14ac:dyDescent="0.3">
      <c r="E262" s="67"/>
      <c r="L262" s="22"/>
    </row>
    <row r="263" spans="1:12" x14ac:dyDescent="0.3">
      <c r="E263" s="67"/>
      <c r="L263" s="22" t="str">
        <f t="shared" si="5"/>
        <v/>
      </c>
    </row>
    <row r="264" spans="1:12" x14ac:dyDescent="0.3">
      <c r="E264" s="67"/>
      <c r="L264" s="22" t="str">
        <f t="shared" si="5"/>
        <v/>
      </c>
    </row>
    <row r="265" spans="1:12" x14ac:dyDescent="0.3">
      <c r="E265" s="67"/>
      <c r="L265" s="22" t="str">
        <f t="shared" si="5"/>
        <v/>
      </c>
    </row>
    <row r="266" spans="1:12" x14ac:dyDescent="0.3">
      <c r="A266" s="155" t="s">
        <v>531</v>
      </c>
      <c r="B266" s="335" t="s">
        <v>7</v>
      </c>
      <c r="C266" s="157" t="s">
        <v>155</v>
      </c>
      <c r="D266" s="156" t="s">
        <v>150</v>
      </c>
      <c r="E266" s="67"/>
      <c r="F266" s="67"/>
      <c r="G266" s="12"/>
      <c r="H266" s="14" t="s">
        <v>7</v>
      </c>
      <c r="I266" s="31" t="s">
        <v>3</v>
      </c>
      <c r="J266" s="14" t="s">
        <v>126</v>
      </c>
      <c r="K266" s="12">
        <v>836</v>
      </c>
      <c r="L266" s="22" t="str">
        <f t="shared" si="5"/>
        <v>[{order:"836",result:"Barcelona 1-3 R. Madrid",playerday:"Ángel Di María",year:"2013", category:"LaLiga",prow:["ARG","LaLigaWin","DF"], pcolumn: ["Barcelona","Real Madrid","Benfica"],ylink:"https://youtu.be/ZYPJ12aICGI?si=KtNAJt1yJjOPNdfT&amp;t=273"}],</v>
      </c>
    </row>
    <row r="267" spans="1:12" x14ac:dyDescent="0.3">
      <c r="A267" s="158"/>
      <c r="B267" s="336" t="str">
        <f>_xlfn.CONCAT(B266," ",C266," ",D266)</f>
        <v>Barcelona 1-3 R. Madrid</v>
      </c>
      <c r="C267" s="160"/>
      <c r="D267" s="159"/>
      <c r="E267" s="67"/>
      <c r="F267" s="67"/>
      <c r="G267" s="16" t="s">
        <v>42</v>
      </c>
      <c r="H267" s="161"/>
      <c r="I267" s="161"/>
      <c r="J267" s="161"/>
      <c r="L267" s="22" t="str">
        <f t="shared" si="5"/>
        <v/>
      </c>
    </row>
    <row r="268" spans="1:12" x14ac:dyDescent="0.3">
      <c r="A268" s="158"/>
      <c r="B268" s="336" t="s">
        <v>672</v>
      </c>
      <c r="C268" s="160"/>
      <c r="D268" s="159"/>
      <c r="E268" s="67"/>
      <c r="F268" s="67"/>
      <c r="G268" s="16" t="s">
        <v>48</v>
      </c>
      <c r="H268" s="161"/>
      <c r="I268" s="161"/>
      <c r="J268" s="161"/>
      <c r="L268" s="22" t="str">
        <f t="shared" si="5"/>
        <v/>
      </c>
    </row>
    <row r="269" spans="1:12" x14ac:dyDescent="0.3">
      <c r="A269" s="158"/>
      <c r="B269" s="337" t="s">
        <v>1122</v>
      </c>
      <c r="C269" s="160"/>
      <c r="D269" s="159"/>
      <c r="E269" s="67"/>
      <c r="F269" s="67"/>
      <c r="G269" s="16" t="s">
        <v>52</v>
      </c>
      <c r="H269" s="161"/>
      <c r="I269" s="161"/>
      <c r="J269" s="161"/>
      <c r="L269" s="22" t="str">
        <f t="shared" si="5"/>
        <v/>
      </c>
    </row>
    <row r="270" spans="1:12" x14ac:dyDescent="0.3">
      <c r="A270" s="67"/>
      <c r="E270" s="67"/>
      <c r="G270" s="12"/>
      <c r="L270" s="22" t="str">
        <f t="shared" si="5"/>
        <v/>
      </c>
    </row>
    <row r="271" spans="1:12" x14ac:dyDescent="0.3">
      <c r="A271" s="67"/>
      <c r="E271" s="67"/>
      <c r="G271" s="12"/>
      <c r="L271" s="22" t="str">
        <f t="shared" si="5"/>
        <v/>
      </c>
    </row>
    <row r="272" spans="1:12" x14ac:dyDescent="0.3">
      <c r="A272" s="155" t="s">
        <v>531</v>
      </c>
      <c r="B272" s="335" t="s">
        <v>150</v>
      </c>
      <c r="C272" s="157" t="s">
        <v>116</v>
      </c>
      <c r="D272" s="156" t="s">
        <v>68</v>
      </c>
      <c r="E272" s="67"/>
      <c r="F272" s="67"/>
      <c r="G272" s="12"/>
      <c r="H272" s="14" t="s">
        <v>40</v>
      </c>
      <c r="I272" s="31" t="s">
        <v>35</v>
      </c>
      <c r="J272" s="14" t="s">
        <v>68</v>
      </c>
      <c r="K272" s="12">
        <v>139</v>
      </c>
      <c r="L272" s="22" t="str">
        <f t="shared" si="5"/>
        <v>[{order:"139",result:"R. Madrid 1-2 Atletico",playerday:"Miranda",year:"2013", category:"LaLiga",prow:["DF","DF","DF"], pcolumn: ["ESP","BRA","Atletico"],ylink:"https://www.youtube.com/watch?v=P2QKatmNjhc"}],</v>
      </c>
    </row>
    <row r="273" spans="1:12" x14ac:dyDescent="0.3">
      <c r="A273" s="158"/>
      <c r="B273" s="336" t="str">
        <f>_xlfn.CONCAT(B272," ",C272," ",D272)</f>
        <v>R. Madrid 1-2 Atletico</v>
      </c>
      <c r="C273" s="160"/>
      <c r="D273" s="159"/>
      <c r="E273" s="67"/>
      <c r="F273" s="67"/>
      <c r="G273" s="16" t="s">
        <v>52</v>
      </c>
      <c r="H273" s="161"/>
      <c r="I273" s="161"/>
      <c r="J273" s="161"/>
      <c r="L273" s="22" t="str">
        <f t="shared" si="5"/>
        <v/>
      </c>
    </row>
    <row r="274" spans="1:12" x14ac:dyDescent="0.3">
      <c r="A274" s="158"/>
      <c r="B274" s="336" t="s">
        <v>530</v>
      </c>
      <c r="C274" s="160"/>
      <c r="D274" s="159"/>
      <c r="E274" s="67"/>
      <c r="F274" s="67"/>
      <c r="G274" s="16" t="s">
        <v>52</v>
      </c>
      <c r="H274" s="161"/>
      <c r="I274" s="161"/>
      <c r="J274" s="161"/>
      <c r="L274" s="22" t="str">
        <f t="shared" si="5"/>
        <v/>
      </c>
    </row>
    <row r="275" spans="1:12" x14ac:dyDescent="0.3">
      <c r="A275" s="158"/>
      <c r="B275" s="337" t="s">
        <v>1123</v>
      </c>
      <c r="C275" s="160"/>
      <c r="D275" s="159"/>
      <c r="E275" s="67"/>
      <c r="F275" s="67"/>
      <c r="G275" s="16" t="s">
        <v>52</v>
      </c>
      <c r="H275" s="161"/>
      <c r="I275" s="161"/>
      <c r="J275" s="161"/>
      <c r="L275" s="22" t="str">
        <f t="shared" si="5"/>
        <v/>
      </c>
    </row>
    <row r="276" spans="1:12" x14ac:dyDescent="0.3">
      <c r="A276" s="67"/>
      <c r="E276" s="67"/>
      <c r="G276" s="12"/>
      <c r="L276" s="22" t="str">
        <f t="shared" si="5"/>
        <v/>
      </c>
    </row>
    <row r="277" spans="1:12" x14ac:dyDescent="0.3">
      <c r="A277" s="67"/>
      <c r="E277" s="67"/>
      <c r="G277" s="12"/>
      <c r="L277" s="22" t="str">
        <f t="shared" ref="L277:L363" si="7">IF(A277&gt;0,"[{"&amp;"order:"&amp;CHAR(34)&amp;K277&amp;CHAR(34)&amp;",result:"&amp;CHAR(34)&amp;B278&amp;CHAR(34)&amp;",playerday:"&amp;CHAR(34)&amp;B280&amp;CHAR(34)&amp;",year:"&amp;CHAR(34)&amp;A277&amp;CHAR(34)&amp;", category:" &amp; CHAR(34) &amp;$A$1&amp;CHAR(34)&amp;",prow:["&amp;CHAR(34)&amp;G278&amp;CHAR(34)&amp;","&amp;CHAR(34)&amp;G279&amp;CHAR(34)&amp;","&amp;CHAR(34)&amp;G280&amp;CHAR(34)&amp;"], pcolumn: ["&amp;CHAR(34)&amp;H277&amp;CHAR(34)&amp;","&amp;CHAR(34)&amp;I277&amp;CHAR(34)&amp;","&amp;CHAR(34)&amp;J277&amp;CHAR(34)&amp;"]"&amp;",ylink:"&amp;CHAR(34)&amp;B279&amp;CHAR(34)&amp;"}"&amp;"],","")</f>
        <v/>
      </c>
    </row>
    <row r="278" spans="1:12" x14ac:dyDescent="0.3">
      <c r="A278" s="155" t="s">
        <v>531</v>
      </c>
      <c r="B278" s="335" t="s">
        <v>27</v>
      </c>
      <c r="C278" s="157" t="s">
        <v>120</v>
      </c>
      <c r="D278" s="156" t="s">
        <v>150</v>
      </c>
      <c r="E278" s="67"/>
      <c r="F278" s="67"/>
      <c r="G278" s="12"/>
      <c r="H278" s="14" t="s">
        <v>883</v>
      </c>
      <c r="I278" s="31" t="s">
        <v>3</v>
      </c>
      <c r="J278" s="14" t="s">
        <v>23</v>
      </c>
      <c r="K278" s="12">
        <v>447</v>
      </c>
      <c r="L278" s="22" t="str">
        <f t="shared" si="7"/>
        <v>[{order:"447",result:"Villarreal 2-2 R. Madrid",playerday:"Gareth Bale",year:"2013", category:"LaLiga",prow:["ChampionsWin","namehas_Ba","namehas_Le"], pcolumn: ["MLSPla","Real Madrid","Tottenham"],ylink:"https://www.youtube.com/watch?v=ackv3LmsGBw"}],</v>
      </c>
    </row>
    <row r="279" spans="1:12" x14ac:dyDescent="0.3">
      <c r="A279" s="158"/>
      <c r="B279" s="336" t="str">
        <f>_xlfn.CONCAT(B278," ",C278," ",D278)</f>
        <v>Villarreal 2-2 R. Madrid</v>
      </c>
      <c r="C279" s="160"/>
      <c r="D279" s="159"/>
      <c r="E279" s="67"/>
      <c r="F279" s="67"/>
      <c r="G279" s="16" t="s">
        <v>34</v>
      </c>
      <c r="H279" s="161"/>
      <c r="I279" s="161"/>
      <c r="J279" s="161"/>
      <c r="L279" s="22" t="str">
        <f t="shared" si="7"/>
        <v/>
      </c>
    </row>
    <row r="280" spans="1:12" x14ac:dyDescent="0.3">
      <c r="A280" s="158"/>
      <c r="B280" s="336" t="s">
        <v>595</v>
      </c>
      <c r="C280" s="160"/>
      <c r="D280" s="159"/>
      <c r="E280" s="67"/>
      <c r="F280" s="67"/>
      <c r="G280" s="16" t="s">
        <v>1488</v>
      </c>
      <c r="H280" s="161"/>
      <c r="I280" s="161"/>
      <c r="J280" s="161"/>
      <c r="L280" s="22" t="str">
        <f t="shared" si="7"/>
        <v/>
      </c>
    </row>
    <row r="281" spans="1:12" x14ac:dyDescent="0.3">
      <c r="A281" s="158"/>
      <c r="B281" s="337" t="s">
        <v>939</v>
      </c>
      <c r="C281" s="160"/>
      <c r="D281" s="159"/>
      <c r="E281" s="67"/>
      <c r="F281" s="67"/>
      <c r="G281" s="16" t="s">
        <v>1489</v>
      </c>
      <c r="H281" s="161"/>
      <c r="I281" s="161"/>
      <c r="J281" s="161"/>
      <c r="L281" s="22" t="str">
        <f t="shared" si="7"/>
        <v/>
      </c>
    </row>
    <row r="282" spans="1:12" x14ac:dyDescent="0.3">
      <c r="A282" s="67"/>
      <c r="E282" s="67"/>
      <c r="G282" s="12"/>
      <c r="L282" s="22" t="str">
        <f t="shared" si="7"/>
        <v/>
      </c>
    </row>
    <row r="283" spans="1:12" x14ac:dyDescent="0.3">
      <c r="A283" s="67"/>
      <c r="E283" s="67"/>
      <c r="G283" s="12"/>
      <c r="L283" s="22" t="str">
        <f t="shared" si="7"/>
        <v/>
      </c>
    </row>
    <row r="284" spans="1:12" x14ac:dyDescent="0.3">
      <c r="A284" s="155" t="s">
        <v>531</v>
      </c>
      <c r="B284" s="335" t="s">
        <v>68</v>
      </c>
      <c r="C284" s="157" t="s">
        <v>277</v>
      </c>
      <c r="D284" s="156" t="s">
        <v>16</v>
      </c>
      <c r="E284" s="67"/>
      <c r="F284" s="67"/>
      <c r="G284" s="12"/>
      <c r="H284" s="14" t="s">
        <v>68</v>
      </c>
      <c r="I284" s="31" t="s">
        <v>5</v>
      </c>
      <c r="J284" s="14" t="s">
        <v>68</v>
      </c>
      <c r="K284" s="12">
        <v>430</v>
      </c>
      <c r="L284" s="22" t="str">
        <f t="shared" si="7"/>
        <v>[{order:"430",result:"Atletico 7-0 Getafe",playerday:"Diego Costa",year:"2013", category:"LaLiga",prow:["BRA","ESP","es1015"], pcolumn: ["Atletico","Chelsea","Atletico"],ylink:"https://www.youtube.com/watch?v=35oTWd1tFO0"}],</v>
      </c>
    </row>
    <row r="285" spans="1:12" x14ac:dyDescent="0.3">
      <c r="A285" s="158"/>
      <c r="B285" s="336" t="str">
        <f>_xlfn.CONCAT(B284," ",C284," ",D284)</f>
        <v>Atletico 7-0 Getafe</v>
      </c>
      <c r="C285" s="160"/>
      <c r="D285" s="159"/>
      <c r="E285" s="67"/>
      <c r="F285" s="67"/>
      <c r="G285" s="16" t="s">
        <v>35</v>
      </c>
      <c r="H285" s="161"/>
      <c r="I285" s="161"/>
      <c r="J285" s="161"/>
      <c r="L285" s="22" t="str">
        <f t="shared" si="7"/>
        <v/>
      </c>
    </row>
    <row r="286" spans="1:12" x14ac:dyDescent="0.3">
      <c r="A286" s="158"/>
      <c r="B286" s="336" t="s">
        <v>766</v>
      </c>
      <c r="C286" s="160"/>
      <c r="D286" s="159"/>
      <c r="E286" s="67"/>
      <c r="F286" s="67"/>
      <c r="G286" s="16" t="s">
        <v>40</v>
      </c>
      <c r="H286" s="161"/>
      <c r="I286" s="161"/>
      <c r="J286" s="161"/>
      <c r="L286" s="22" t="str">
        <f t="shared" si="7"/>
        <v/>
      </c>
    </row>
    <row r="287" spans="1:12" x14ac:dyDescent="0.3">
      <c r="A287" s="158"/>
      <c r="B287" s="337" t="s">
        <v>1124</v>
      </c>
      <c r="C287" s="160"/>
      <c r="D287" s="159"/>
      <c r="E287" s="67"/>
      <c r="F287" s="67"/>
      <c r="G287" s="16" t="s">
        <v>1323</v>
      </c>
      <c r="H287" s="161"/>
      <c r="I287" s="161"/>
      <c r="J287" s="161"/>
      <c r="L287" s="22" t="str">
        <f t="shared" si="7"/>
        <v/>
      </c>
    </row>
    <row r="288" spans="1:12" x14ac:dyDescent="0.3">
      <c r="A288" s="67"/>
      <c r="E288" s="67"/>
      <c r="G288" s="12"/>
      <c r="L288" s="22" t="str">
        <f t="shared" si="7"/>
        <v/>
      </c>
    </row>
    <row r="289" spans="1:12" x14ac:dyDescent="0.3">
      <c r="A289" s="67"/>
      <c r="E289" s="67"/>
      <c r="G289" s="12"/>
      <c r="L289" s="22" t="str">
        <f t="shared" si="7"/>
        <v/>
      </c>
    </row>
    <row r="290" spans="1:12" x14ac:dyDescent="0.3">
      <c r="A290" s="67"/>
      <c r="E290" s="67"/>
      <c r="G290" s="12"/>
      <c r="L290" s="22" t="str">
        <f t="shared" si="7"/>
        <v/>
      </c>
    </row>
    <row r="291" spans="1:12" x14ac:dyDescent="0.3">
      <c r="A291" s="67"/>
      <c r="E291" s="67"/>
      <c r="G291" s="12"/>
      <c r="L291" s="22" t="str">
        <f t="shared" si="7"/>
        <v/>
      </c>
    </row>
    <row r="292" spans="1:12" x14ac:dyDescent="0.3">
      <c r="A292" s="67"/>
      <c r="E292" s="67"/>
      <c r="G292" s="12"/>
      <c r="L292" s="22" t="str">
        <f t="shared" si="7"/>
        <v/>
      </c>
    </row>
    <row r="293" spans="1:12" x14ac:dyDescent="0.3">
      <c r="A293" s="67"/>
      <c r="E293" s="67"/>
      <c r="G293" s="12"/>
      <c r="L293" s="22" t="str">
        <f t="shared" si="7"/>
        <v/>
      </c>
    </row>
    <row r="294" spans="1:12" x14ac:dyDescent="0.3">
      <c r="A294" s="732" t="s">
        <v>233</v>
      </c>
      <c r="B294" s="733" t="s">
        <v>68</v>
      </c>
      <c r="C294" s="734" t="s">
        <v>85</v>
      </c>
      <c r="D294" s="735" t="s">
        <v>7</v>
      </c>
      <c r="E294" s="67"/>
      <c r="F294" s="67"/>
      <c r="G294" s="12"/>
      <c r="H294" s="14" t="s">
        <v>68</v>
      </c>
      <c r="I294" s="14" t="s">
        <v>44</v>
      </c>
      <c r="J294" s="14" t="s">
        <v>63</v>
      </c>
      <c r="K294" s="12">
        <v>116</v>
      </c>
      <c r="L294" s="22" t="str">
        <f t="shared" si="7"/>
        <v>[{order:"116",result:"Atletico 1-1 Barcelona",playerday:"Diego Godín",year:"2014", category:"LaLiga",prow:["Barcelona","URU","LaLigaWin"], pcolumn: ["Atletico","Inter","Played WC 2014"],ylink:"https://www.youtube.com/watch?v=UtYW5Da3_1o"}],</v>
      </c>
    </row>
    <row r="295" spans="1:12" x14ac:dyDescent="0.3">
      <c r="A295" s="213"/>
      <c r="B295" s="325" t="str">
        <f>_xlfn.CONCAT(B294," ",C294," ",D294)</f>
        <v>Atletico 1-1 Barcelona</v>
      </c>
      <c r="C295" s="92"/>
      <c r="D295" s="214"/>
      <c r="E295" s="67"/>
      <c r="F295" s="67"/>
      <c r="G295" s="16" t="s">
        <v>7</v>
      </c>
      <c r="H295" s="170"/>
      <c r="I295" s="170"/>
      <c r="J295" s="170"/>
      <c r="L295" s="22" t="str">
        <f t="shared" si="7"/>
        <v/>
      </c>
    </row>
    <row r="296" spans="1:12" x14ac:dyDescent="0.3">
      <c r="A296" s="213"/>
      <c r="B296" s="325" t="s">
        <v>234</v>
      </c>
      <c r="C296" s="92"/>
      <c r="D296" s="214"/>
      <c r="E296" s="67"/>
      <c r="F296" s="67"/>
      <c r="G296" s="16" t="s">
        <v>39</v>
      </c>
      <c r="H296" s="170"/>
      <c r="I296" s="170"/>
      <c r="J296" s="170"/>
      <c r="L296" s="22" t="str">
        <f t="shared" si="7"/>
        <v/>
      </c>
    </row>
    <row r="297" spans="1:12" x14ac:dyDescent="0.3">
      <c r="A297" s="215"/>
      <c r="B297" s="736" t="s">
        <v>1137</v>
      </c>
      <c r="C297" s="217"/>
      <c r="D297" s="218"/>
      <c r="E297" s="67"/>
      <c r="F297" s="67"/>
      <c r="G297" s="16" t="s">
        <v>48</v>
      </c>
      <c r="H297" s="170"/>
      <c r="I297" s="170"/>
      <c r="J297" s="170"/>
      <c r="L297" s="22" t="str">
        <f t="shared" si="7"/>
        <v/>
      </c>
    </row>
    <row r="298" spans="1:12" x14ac:dyDescent="0.3">
      <c r="A298" s="67"/>
      <c r="C298" s="33"/>
      <c r="D298" s="32"/>
      <c r="E298" s="67"/>
      <c r="F298" s="67"/>
      <c r="G298" s="22"/>
      <c r="H298" s="11"/>
      <c r="I298" s="11"/>
      <c r="J298" s="11"/>
      <c r="L298" s="22" t="str">
        <f t="shared" si="7"/>
        <v/>
      </c>
    </row>
    <row r="299" spans="1:12" x14ac:dyDescent="0.3">
      <c r="A299" s="67"/>
      <c r="C299" s="33"/>
      <c r="D299" s="32"/>
      <c r="E299" s="67"/>
      <c r="F299" s="67"/>
      <c r="G299" s="22"/>
      <c r="H299" s="11"/>
      <c r="I299" s="11"/>
      <c r="J299" s="11"/>
      <c r="L299" s="22" t="str">
        <f t="shared" si="7"/>
        <v/>
      </c>
    </row>
    <row r="300" spans="1:12" x14ac:dyDescent="0.3">
      <c r="A300" s="732" t="s">
        <v>233</v>
      </c>
      <c r="B300" s="733" t="s">
        <v>46</v>
      </c>
      <c r="C300" s="734" t="s">
        <v>499</v>
      </c>
      <c r="D300" s="735" t="s">
        <v>150</v>
      </c>
      <c r="E300" s="67"/>
      <c r="F300" s="67"/>
      <c r="G300" s="12"/>
      <c r="H300" s="14" t="s">
        <v>46</v>
      </c>
      <c r="I300" s="14" t="s">
        <v>3</v>
      </c>
      <c r="J300" s="14" t="s">
        <v>117</v>
      </c>
      <c r="K300" s="12">
        <v>837</v>
      </c>
      <c r="L300" s="22" t="str">
        <f t="shared" si="7"/>
        <v>[{order:"837",result:"Deportivo 2-7 R. Madrid",playerday:"Javier Hernández",year:"2014", category:"LaLiga",prow:["DL","PO","DF"], pcolumn: ["Deportivo","Real Madrid","MEX"],ylink:"https://www.youtube.com/watch?v=Qk3rDHADG0w"}],</v>
      </c>
    </row>
    <row r="301" spans="1:12" x14ac:dyDescent="0.3">
      <c r="A301" s="213"/>
      <c r="B301" s="325" t="str">
        <f>_xlfn.CONCAT(B300," ",C300," ",D300)</f>
        <v>Deportivo 2-7 R. Madrid</v>
      </c>
      <c r="C301" s="92"/>
      <c r="D301" s="214"/>
      <c r="E301" s="67"/>
      <c r="F301" s="67"/>
      <c r="G301" s="16" t="s">
        <v>47</v>
      </c>
      <c r="H301" s="170"/>
      <c r="I301" s="170"/>
      <c r="J301" s="170"/>
      <c r="L301" s="22" t="str">
        <f t="shared" si="7"/>
        <v/>
      </c>
    </row>
    <row r="302" spans="1:12" x14ac:dyDescent="0.3">
      <c r="A302" s="213"/>
      <c r="B302" s="325" t="s">
        <v>690</v>
      </c>
      <c r="C302" s="92"/>
      <c r="D302" s="214"/>
      <c r="E302" s="67"/>
      <c r="F302" s="67"/>
      <c r="G302" s="16" t="s">
        <v>38</v>
      </c>
      <c r="H302" s="170"/>
      <c r="I302" s="170"/>
      <c r="J302" s="170"/>
      <c r="L302" s="22" t="str">
        <f t="shared" si="7"/>
        <v/>
      </c>
    </row>
    <row r="303" spans="1:12" x14ac:dyDescent="0.3">
      <c r="A303" s="215"/>
      <c r="B303" s="736" t="s">
        <v>944</v>
      </c>
      <c r="C303" s="217"/>
      <c r="D303" s="218"/>
      <c r="E303" s="67"/>
      <c r="F303" s="67"/>
      <c r="G303" s="16" t="s">
        <v>52</v>
      </c>
      <c r="H303" s="170"/>
      <c r="I303" s="170"/>
      <c r="J303" s="170"/>
      <c r="L303" s="22" t="str">
        <f t="shared" si="7"/>
        <v/>
      </c>
    </row>
    <row r="304" spans="1:12" x14ac:dyDescent="0.3">
      <c r="E304" s="67"/>
      <c r="L304" s="22" t="str">
        <f t="shared" si="7"/>
        <v/>
      </c>
    </row>
    <row r="305" spans="1:12" x14ac:dyDescent="0.3">
      <c r="E305" s="67"/>
      <c r="L305" s="22" t="str">
        <f>IF(A305&gt;0,"[{"&amp;"order:"&amp;CHAR(34)&amp;K305&amp;CHAR(34)&amp;",result:"&amp;CHAR(34)&amp;B306&amp;CHAR(34)&amp;",playerday:"&amp;CHAR(34)&amp;B322&amp;CHAR(34)&amp;",year:"&amp;CHAR(34)&amp;A305&amp;CHAR(34)&amp;", category:" &amp; CHAR(34) &amp;$A$1&amp;CHAR(34)&amp;",prow:["&amp;CHAR(34)&amp;G306&amp;CHAR(34)&amp;","&amp;CHAR(34)&amp;G307&amp;CHAR(34)&amp;","&amp;CHAR(34)&amp;G322&amp;CHAR(34)&amp;"], pcolumn: ["&amp;CHAR(34)&amp;H305&amp;CHAR(34)&amp;","&amp;CHAR(34)&amp;I305&amp;CHAR(34)&amp;","&amp;CHAR(34)&amp;J305&amp;CHAR(34)&amp;"]"&amp;",ylink:"&amp;CHAR(34)&amp;B307&amp;CHAR(34)&amp;"}"&amp;"],","")</f>
        <v/>
      </c>
    </row>
    <row r="306" spans="1:12" x14ac:dyDescent="0.3">
      <c r="A306" s="732" t="s">
        <v>233</v>
      </c>
      <c r="B306" s="733" t="s">
        <v>150</v>
      </c>
      <c r="C306" s="734" t="s">
        <v>116</v>
      </c>
      <c r="D306" s="735" t="s">
        <v>68</v>
      </c>
      <c r="E306" s="67"/>
      <c r="F306" s="67"/>
      <c r="G306" s="12"/>
      <c r="H306" s="14" t="s">
        <v>68</v>
      </c>
      <c r="I306" s="14" t="s">
        <v>7</v>
      </c>
      <c r="J306" s="14" t="s">
        <v>110</v>
      </c>
      <c r="K306" s="12">
        <v>454</v>
      </c>
      <c r="L306" s="22" t="str">
        <f t="shared" ref="L306:L310" si="8">IF(A306&gt;0,"[{"&amp;"order:"&amp;CHAR(34)&amp;K306&amp;CHAR(34)&amp;",result:"&amp;CHAR(34)&amp;B307&amp;CHAR(34)&amp;",playerday:"&amp;CHAR(34)&amp;B309&amp;CHAR(34)&amp;",year:"&amp;CHAR(34)&amp;A306&amp;CHAR(34)&amp;", category:" &amp; CHAR(34) &amp;$A$1&amp;CHAR(34)&amp;",prow:["&amp;CHAR(34)&amp;G307&amp;CHAR(34)&amp;","&amp;CHAR(34)&amp;G308&amp;CHAR(34)&amp;","&amp;CHAR(34)&amp;G309&amp;CHAR(34)&amp;"], pcolumn: ["&amp;CHAR(34)&amp;H306&amp;CHAR(34)&amp;","&amp;CHAR(34)&amp;I306&amp;CHAR(34)&amp;","&amp;CHAR(34)&amp;J306&amp;CHAR(34)&amp;"]"&amp;",ylink:"&amp;CHAR(34)&amp;B308&amp;CHAR(34)&amp;"}"&amp;"],","")</f>
        <v>[{order:"454",result:"R. Madrid 1-2 Atletico",playerday:"Arda Turan",year:"2014", category:"LaLiga",prow:["namehas_Ar","namehas_Da","es1520"], pcolumn: ["Atletico","Barcelona","Galatasaray"],ylink:"https://www.youtube.com/watch?v=GMtU5x6QrVc"}],</v>
      </c>
    </row>
    <row r="307" spans="1:12" x14ac:dyDescent="0.3">
      <c r="A307" s="213"/>
      <c r="B307" s="325" t="str">
        <f>_xlfn.CONCAT(B306," ",C306," ",D306)</f>
        <v>R. Madrid 1-2 Atletico</v>
      </c>
      <c r="C307" s="92"/>
      <c r="D307" s="214"/>
      <c r="E307" s="67"/>
      <c r="F307" s="67"/>
      <c r="G307" s="16" t="s">
        <v>1555</v>
      </c>
      <c r="H307" s="170"/>
      <c r="I307" s="170"/>
      <c r="J307" s="170"/>
      <c r="L307" s="22" t="str">
        <f t="shared" si="8"/>
        <v/>
      </c>
    </row>
    <row r="308" spans="1:12" x14ac:dyDescent="0.3">
      <c r="A308" s="213"/>
      <c r="B308" s="325" t="s">
        <v>1604</v>
      </c>
      <c r="C308" s="92"/>
      <c r="D308" s="214"/>
      <c r="E308" s="67"/>
      <c r="F308" s="67"/>
      <c r="G308" s="16" t="s">
        <v>1556</v>
      </c>
      <c r="H308" s="170"/>
      <c r="I308" s="170"/>
      <c r="J308" s="170"/>
      <c r="L308" s="22" t="str">
        <f t="shared" si="8"/>
        <v/>
      </c>
    </row>
    <row r="309" spans="1:12" x14ac:dyDescent="0.3">
      <c r="A309" s="215"/>
      <c r="B309" s="736" t="s">
        <v>1554</v>
      </c>
      <c r="C309" s="217"/>
      <c r="D309" s="218"/>
      <c r="E309" s="67"/>
      <c r="F309" s="67"/>
      <c r="G309" s="16" t="s">
        <v>1439</v>
      </c>
      <c r="H309" s="170"/>
      <c r="I309" s="170"/>
      <c r="J309" s="170"/>
      <c r="L309" s="22" t="str">
        <f t="shared" si="8"/>
        <v/>
      </c>
    </row>
    <row r="310" spans="1:12" x14ac:dyDescent="0.3">
      <c r="E310" s="67"/>
      <c r="L310" s="22" t="str">
        <f t="shared" si="8"/>
        <v/>
      </c>
    </row>
    <row r="311" spans="1:12" x14ac:dyDescent="0.3">
      <c r="E311" s="67"/>
      <c r="L311" s="22" t="str">
        <f>IF(A311&gt;0,"[{"&amp;"order:"&amp;CHAR(34)&amp;K311&amp;CHAR(34)&amp;",result:"&amp;CHAR(34)&amp;B312&amp;CHAR(34)&amp;",playerday:"&amp;CHAR(34)&amp;B328&amp;CHAR(34)&amp;",year:"&amp;CHAR(34)&amp;A311&amp;CHAR(34)&amp;", category:" &amp; CHAR(34) &amp;$A$1&amp;CHAR(34)&amp;",prow:["&amp;CHAR(34)&amp;G312&amp;CHAR(34)&amp;","&amp;CHAR(34)&amp;G313&amp;CHAR(34)&amp;","&amp;CHAR(34)&amp;G328&amp;CHAR(34)&amp;"], pcolumn: ["&amp;CHAR(34)&amp;H311&amp;CHAR(34)&amp;","&amp;CHAR(34)&amp;I311&amp;CHAR(34)&amp;","&amp;CHAR(34)&amp;J311&amp;CHAR(34)&amp;"]"&amp;",ylink:"&amp;CHAR(34)&amp;B313&amp;CHAR(34)&amp;"}"&amp;"],","")</f>
        <v/>
      </c>
    </row>
    <row r="312" spans="1:12" x14ac:dyDescent="0.3">
      <c r="E312" s="67"/>
      <c r="L312" s="22"/>
    </row>
    <row r="313" spans="1:12" x14ac:dyDescent="0.3">
      <c r="E313" s="67"/>
      <c r="L313" s="22"/>
    </row>
    <row r="314" spans="1:12" x14ac:dyDescent="0.3">
      <c r="E314" s="67"/>
      <c r="L314" s="22"/>
    </row>
    <row r="315" spans="1:12" x14ac:dyDescent="0.3">
      <c r="E315" s="67"/>
      <c r="L315" s="22"/>
    </row>
    <row r="316" spans="1:12" x14ac:dyDescent="0.3">
      <c r="E316" s="67"/>
      <c r="L316" s="22"/>
    </row>
    <row r="317" spans="1:12" x14ac:dyDescent="0.3">
      <c r="E317" s="67"/>
      <c r="L317" s="22"/>
    </row>
    <row r="318" spans="1:12" x14ac:dyDescent="0.3">
      <c r="E318" s="67"/>
      <c r="L318" s="22"/>
    </row>
    <row r="319" spans="1:12" x14ac:dyDescent="0.3">
      <c r="E319" s="67"/>
      <c r="L319" s="22"/>
    </row>
    <row r="320" spans="1:12" x14ac:dyDescent="0.3">
      <c r="E320" s="67"/>
      <c r="L320" s="22"/>
    </row>
    <row r="321" spans="1:12" x14ac:dyDescent="0.3">
      <c r="E321" s="67"/>
      <c r="L321" s="22"/>
    </row>
    <row r="322" spans="1:12" x14ac:dyDescent="0.3">
      <c r="E322" s="67"/>
      <c r="L322" s="22" t="str">
        <f t="shared" si="7"/>
        <v/>
      </c>
    </row>
    <row r="323" spans="1:12" x14ac:dyDescent="0.3">
      <c r="E323" s="67"/>
      <c r="L323" s="22" t="str">
        <f t="shared" si="7"/>
        <v/>
      </c>
    </row>
    <row r="324" spans="1:12" x14ac:dyDescent="0.3">
      <c r="A324" s="286" t="s">
        <v>779</v>
      </c>
      <c r="B324" s="338" t="s">
        <v>7</v>
      </c>
      <c r="C324" s="288" t="s">
        <v>152</v>
      </c>
      <c r="D324" s="289" t="s">
        <v>49</v>
      </c>
      <c r="E324" s="67"/>
      <c r="F324" s="67"/>
      <c r="G324" s="12"/>
      <c r="H324" s="14" t="s">
        <v>7</v>
      </c>
      <c r="I324" s="14" t="s">
        <v>49</v>
      </c>
      <c r="J324" s="14" t="s">
        <v>286</v>
      </c>
      <c r="K324" s="12">
        <v>589</v>
      </c>
      <c r="L324" s="22" t="str">
        <f t="shared" si="7"/>
        <v>[{order:"589",result:"Barcelona 0-1 Malaga",playerday:"Juanmi",year:"2015", category:"LaLiga",prow:["PO","DL","Betis"], pcolumn: ["Barcelona","Malaga","Real Sociedad"],ylink:"https://www.youtube.com/watch?v=ZkJChf1DL90"}],</v>
      </c>
    </row>
    <row r="325" spans="1:12" x14ac:dyDescent="0.3">
      <c r="A325" s="290"/>
      <c r="B325" s="339" t="str">
        <f>_xlfn.CONCAT(B324," ",C324," ",D324)</f>
        <v>Barcelona 0-1 Malaga</v>
      </c>
      <c r="C325" s="104"/>
      <c r="D325" s="291"/>
      <c r="E325" s="67"/>
      <c r="F325" s="67"/>
      <c r="G325" s="16" t="s">
        <v>38</v>
      </c>
      <c r="H325" s="113"/>
      <c r="I325" s="113"/>
      <c r="J325" s="113"/>
      <c r="L325" s="22" t="str">
        <f t="shared" si="7"/>
        <v/>
      </c>
    </row>
    <row r="326" spans="1:12" x14ac:dyDescent="0.3">
      <c r="A326" s="290"/>
      <c r="B326" s="339" t="s">
        <v>780</v>
      </c>
      <c r="C326" s="104"/>
      <c r="D326" s="291"/>
      <c r="E326" s="67"/>
      <c r="F326" s="67"/>
      <c r="G326" s="16" t="s">
        <v>47</v>
      </c>
      <c r="H326" s="113"/>
      <c r="I326" s="113"/>
      <c r="J326" s="113"/>
      <c r="L326" s="22" t="str">
        <f t="shared" si="7"/>
        <v/>
      </c>
    </row>
    <row r="327" spans="1:12" x14ac:dyDescent="0.3">
      <c r="A327" s="292"/>
      <c r="B327" s="340" t="s">
        <v>1089</v>
      </c>
      <c r="C327" s="294"/>
      <c r="D327" s="295"/>
      <c r="E327" s="67"/>
      <c r="F327" s="67"/>
      <c r="G327" s="16" t="s">
        <v>153</v>
      </c>
      <c r="H327" s="113"/>
      <c r="I327" s="113"/>
      <c r="J327" s="113"/>
      <c r="L327" s="22" t="str">
        <f>IF(A327&gt;0,"[{"&amp;"order:"&amp;CHAR(34)&amp;K327&amp;CHAR(34)&amp;",result:"&amp;CHAR(34)&amp;B328&amp;CHAR(34)&amp;",playerday:"&amp;CHAR(34)&amp;B339&amp;CHAR(34)&amp;",year:"&amp;CHAR(34)&amp;A327&amp;CHAR(34)&amp;", category:" &amp; CHAR(34) &amp;$A$1&amp;CHAR(34)&amp;",prow:["&amp;CHAR(34)&amp;G328&amp;CHAR(34)&amp;","&amp;CHAR(34)&amp;G329&amp;CHAR(34)&amp;","&amp;CHAR(34)&amp;G339&amp;CHAR(34)&amp;"], pcolumn: ["&amp;CHAR(34)&amp;H327&amp;CHAR(34)&amp;","&amp;CHAR(34)&amp;I327&amp;CHAR(34)&amp;","&amp;CHAR(34)&amp;J327&amp;CHAR(34)&amp;"]"&amp;",ylink:"&amp;CHAR(34)&amp;B329&amp;CHAR(34)&amp;"}"&amp;"],","")</f>
        <v/>
      </c>
    </row>
    <row r="328" spans="1:12" x14ac:dyDescent="0.3">
      <c r="E328" s="67"/>
      <c r="L328" s="22" t="str">
        <f>IF(A328&gt;0,"[{"&amp;"order:"&amp;CHAR(34)&amp;K328&amp;CHAR(34)&amp;",result:"&amp;CHAR(34)&amp;B329&amp;CHAR(34)&amp;",playerday:"&amp;CHAR(34)&amp;B340&amp;CHAR(34)&amp;",year:"&amp;CHAR(34)&amp;A328&amp;CHAR(34)&amp;", category:" &amp; CHAR(34) &amp;$A$1&amp;CHAR(34)&amp;",prow:["&amp;CHAR(34)&amp;G329&amp;CHAR(34)&amp;","&amp;CHAR(34)&amp;G339&amp;CHAR(34)&amp;","&amp;CHAR(34)&amp;G340&amp;CHAR(34)&amp;"], pcolumn: ["&amp;CHAR(34)&amp;H328&amp;CHAR(34)&amp;","&amp;CHAR(34)&amp;I328&amp;CHAR(34)&amp;","&amp;CHAR(34)&amp;J328&amp;CHAR(34)&amp;"]"&amp;",ylink:"&amp;CHAR(34)&amp;B339&amp;CHAR(34)&amp;"}"&amp;"],","")</f>
        <v/>
      </c>
    </row>
    <row r="329" spans="1:12" x14ac:dyDescent="0.3">
      <c r="E329" s="67"/>
      <c r="L329" s="22" t="str">
        <f>IF(A329&gt;0,"[{"&amp;"order:"&amp;CHAR(34)&amp;K329&amp;CHAR(34)&amp;",result:"&amp;CHAR(34)&amp;B339&amp;CHAR(34)&amp;",playerday:"&amp;CHAR(34)&amp;B341&amp;CHAR(34)&amp;",year:"&amp;CHAR(34)&amp;A329&amp;CHAR(34)&amp;", category:" &amp; CHAR(34) &amp;$A$1&amp;CHAR(34)&amp;",prow:["&amp;CHAR(34)&amp;G339&amp;CHAR(34)&amp;","&amp;CHAR(34)&amp;G340&amp;CHAR(34)&amp;","&amp;CHAR(34)&amp;G341&amp;CHAR(34)&amp;"], pcolumn: ["&amp;CHAR(34)&amp;H329&amp;CHAR(34)&amp;","&amp;CHAR(34)&amp;I329&amp;CHAR(34)&amp;","&amp;CHAR(34)&amp;J329&amp;CHAR(34)&amp;"]"&amp;",ylink:"&amp;CHAR(34)&amp;B340&amp;CHAR(34)&amp;"}"&amp;"],","")</f>
        <v/>
      </c>
    </row>
    <row r="330" spans="1:12" x14ac:dyDescent="0.3">
      <c r="A330" s="286" t="s">
        <v>779</v>
      </c>
      <c r="B330" s="338" t="s">
        <v>7</v>
      </c>
      <c r="C330" s="288" t="s">
        <v>118</v>
      </c>
      <c r="D330" s="289" t="s">
        <v>150</v>
      </c>
      <c r="E330" s="67"/>
      <c r="F330" s="67"/>
      <c r="G330" s="12"/>
      <c r="H330" s="14" t="s">
        <v>36</v>
      </c>
      <c r="I330" s="14" t="s">
        <v>39</v>
      </c>
      <c r="J330" s="14" t="s">
        <v>145</v>
      </c>
      <c r="K330" s="12">
        <v>584</v>
      </c>
      <c r="L330" s="22" t="str">
        <f t="shared" ref="L330" si="9">IF(A330&gt;0,"[{"&amp;"order:"&amp;CHAR(34)&amp;K330&amp;CHAR(34)&amp;",result:"&amp;CHAR(34)&amp;B331&amp;CHAR(34)&amp;",playerday:"&amp;CHAR(34)&amp;B333&amp;CHAR(34)&amp;",year:"&amp;CHAR(34)&amp;A330&amp;CHAR(34)&amp;", category:" &amp; CHAR(34) &amp;$A$1&amp;CHAR(34)&amp;",prow:["&amp;CHAR(34)&amp;G331&amp;CHAR(34)&amp;","&amp;CHAR(34)&amp;G332&amp;CHAR(34)&amp;","&amp;CHAR(34)&amp;G333&amp;CHAR(34)&amp;"], pcolumn: ["&amp;CHAR(34)&amp;H330&amp;CHAR(34)&amp;","&amp;CHAR(34)&amp;I330&amp;CHAR(34)&amp;","&amp;CHAR(34)&amp;J330&amp;CHAR(34)&amp;"]"&amp;",ylink:"&amp;CHAR(34)&amp;B332&amp;CHAR(34)&amp;"}"&amp;"],","")</f>
        <v>[{order:"584",result:"Barcelona 2-1 R. Madrid",playerday:"Jérémy Mathieu",year:"2015", category:"LaLiga",prow:["Barcelona","es1015","Real Madrid"], pcolumn: ["FRA","URU","Sporting"],ylink:"https://www.youtube.com/watch?v=gOXaDvhaoXw"}],</v>
      </c>
    </row>
    <row r="331" spans="1:12" x14ac:dyDescent="0.3">
      <c r="A331" s="643"/>
      <c r="B331" s="339" t="str">
        <f>_xlfn.CONCAT(B330," ",C330," ",D330)</f>
        <v>Barcelona 2-1 R. Madrid</v>
      </c>
      <c r="C331" s="104"/>
      <c r="D331" s="291"/>
      <c r="E331" s="67"/>
      <c r="F331" s="67"/>
      <c r="G331" s="16" t="s">
        <v>7</v>
      </c>
      <c r="H331" s="113"/>
      <c r="I331" s="113"/>
      <c r="J331" s="113"/>
      <c r="L331" s="22" t="str">
        <f>IF(A331&gt;0,"[{"&amp;"order:"&amp;CHAR(34)&amp;K331&amp;CHAR(34)&amp;",result:"&amp;CHAR(34)&amp;B332&amp;CHAR(34)&amp;",playerday:"&amp;CHAR(34)&amp;D334&amp;CHAR(34)&amp;",year:"&amp;CHAR(34)&amp;A331&amp;CHAR(34)&amp;", category:" &amp; CHAR(34) &amp;$A$1&amp;CHAR(34)&amp;",prow:["&amp;CHAR(34)&amp;G332&amp;CHAR(34)&amp;","&amp;CHAR(34)&amp;G333&amp;CHAR(34)&amp;","&amp;CHAR(34)&amp;G334&amp;CHAR(34)&amp;"], pcolumn: ["&amp;CHAR(34)&amp;H331&amp;CHAR(34)&amp;","&amp;CHAR(34)&amp;I331&amp;CHAR(34)&amp;","&amp;CHAR(34)&amp;J331&amp;CHAR(34)&amp;"]"&amp;",ylink:"&amp;CHAR(34)&amp;B333&amp;CHAR(34)&amp;"}"&amp;"],","")</f>
        <v/>
      </c>
    </row>
    <row r="332" spans="1:12" x14ac:dyDescent="0.3">
      <c r="A332" s="290"/>
      <c r="B332" s="339" t="s">
        <v>1324</v>
      </c>
      <c r="C332" s="104"/>
      <c r="D332" s="291"/>
      <c r="E332" s="67"/>
      <c r="F332" s="67"/>
      <c r="G332" s="16" t="s">
        <v>1323</v>
      </c>
      <c r="H332" s="113"/>
      <c r="I332" s="113"/>
      <c r="J332" s="113"/>
      <c r="L332" s="22" t="str">
        <f>IF(A332&gt;0,"[{"&amp;"order:"&amp;CHAR(34)&amp;K332&amp;CHAR(34)&amp;",result:"&amp;CHAR(34)&amp;B333&amp;CHAR(34)&amp;",playerday:"&amp;CHAR(34)&amp;B335&amp;CHAR(34)&amp;",year:"&amp;CHAR(34)&amp;A332&amp;CHAR(34)&amp;", category:" &amp; CHAR(34) &amp;$A$1&amp;CHAR(34)&amp;",prow:["&amp;CHAR(34)&amp;G333&amp;CHAR(34)&amp;","&amp;CHAR(34)&amp;G334&amp;CHAR(34)&amp;","&amp;CHAR(34)&amp;G335&amp;CHAR(34)&amp;"], pcolumn: ["&amp;CHAR(34)&amp;H332&amp;CHAR(34)&amp;","&amp;CHAR(34)&amp;I332&amp;CHAR(34)&amp;","&amp;CHAR(34)&amp;J332&amp;CHAR(34)&amp;"]"&amp;",ylink:"&amp;CHAR(34)&amp;D334&amp;CHAR(34)&amp;"}"&amp;"],","")</f>
        <v/>
      </c>
    </row>
    <row r="333" spans="1:12" x14ac:dyDescent="0.3">
      <c r="A333" s="292"/>
      <c r="B333" s="340" t="s">
        <v>1325</v>
      </c>
      <c r="C333" s="294"/>
      <c r="D333" s="295"/>
      <c r="E333" s="67"/>
      <c r="F333" s="67"/>
      <c r="G333" s="16" t="s">
        <v>3</v>
      </c>
      <c r="H333" s="113"/>
      <c r="I333" s="113"/>
      <c r="J333" s="113"/>
      <c r="L333" s="22" t="str">
        <f>IF(A333&gt;0,"[{"&amp;"order:"&amp;CHAR(34)&amp;K333&amp;CHAR(34)&amp;",result:"&amp;CHAR(34)&amp;D334&amp;CHAR(34)&amp;",playerday:"&amp;CHAR(34)&amp;B345&amp;CHAR(34)&amp;",year:"&amp;CHAR(34)&amp;A333&amp;CHAR(34)&amp;", category:" &amp; CHAR(34) &amp;$A$1&amp;CHAR(34)&amp;",prow:["&amp;CHAR(34)&amp;G334&amp;CHAR(34)&amp;","&amp;CHAR(34)&amp;G335&amp;CHAR(34)&amp;","&amp;CHAR(34)&amp;G345&amp;CHAR(34)&amp;"], pcolumn: ["&amp;CHAR(34)&amp;H333&amp;CHAR(34)&amp;","&amp;CHAR(34)&amp;I333&amp;CHAR(34)&amp;","&amp;CHAR(34)&amp;J333&amp;CHAR(34)&amp;"]"&amp;",ylink:"&amp;CHAR(34)&amp;B335&amp;CHAR(34)&amp;"}"&amp;"],","")</f>
        <v/>
      </c>
    </row>
    <row r="334" spans="1:12" x14ac:dyDescent="0.3">
      <c r="D334" s="12" t="s">
        <v>1322</v>
      </c>
      <c r="E334" s="67"/>
      <c r="L334" s="22" t="str">
        <f>IF(A334&gt;0,"[{"&amp;"order:"&amp;CHAR(34)&amp;K334&amp;CHAR(34)&amp;",result:"&amp;CHAR(34)&amp;B335&amp;CHAR(34)&amp;",playerday:"&amp;CHAR(34)&amp;B346&amp;CHAR(34)&amp;",year:"&amp;CHAR(34)&amp;A334&amp;CHAR(34)&amp;", category:" &amp; CHAR(34) &amp;$A$1&amp;CHAR(34)&amp;",prow:["&amp;CHAR(34)&amp;G335&amp;CHAR(34)&amp;","&amp;CHAR(34)&amp;G345&amp;CHAR(34)&amp;","&amp;CHAR(34)&amp;G346&amp;CHAR(34)&amp;"], pcolumn: ["&amp;CHAR(34)&amp;H334&amp;CHAR(34)&amp;","&amp;CHAR(34)&amp;I334&amp;CHAR(34)&amp;","&amp;CHAR(34)&amp;J334&amp;CHAR(34)&amp;"]"&amp;",ylink:"&amp;CHAR(34)&amp;B345&amp;CHAR(34)&amp;"}"&amp;"],","")</f>
        <v/>
      </c>
    </row>
    <row r="335" spans="1:12" x14ac:dyDescent="0.3">
      <c r="E335" s="67"/>
      <c r="L335" s="22" t="str">
        <f>IF(A335&gt;0,"[{"&amp;"order:"&amp;CHAR(34)&amp;K335&amp;CHAR(34)&amp;",result:"&amp;CHAR(34)&amp;B345&amp;CHAR(34)&amp;",playerday:"&amp;CHAR(34)&amp;B347&amp;CHAR(34)&amp;",year:"&amp;CHAR(34)&amp;A335&amp;CHAR(34)&amp;", category:" &amp; CHAR(34) &amp;$A$1&amp;CHAR(34)&amp;",prow:["&amp;CHAR(34)&amp;G345&amp;CHAR(34)&amp;","&amp;CHAR(34)&amp;G346&amp;CHAR(34)&amp;","&amp;CHAR(34)&amp;G347&amp;CHAR(34)&amp;"], pcolumn: ["&amp;CHAR(34)&amp;H335&amp;CHAR(34)&amp;","&amp;CHAR(34)&amp;I335&amp;CHAR(34)&amp;","&amp;CHAR(34)&amp;J335&amp;CHAR(34)&amp;"]"&amp;",ylink:"&amp;CHAR(34)&amp;B346&amp;CHAR(34)&amp;"}"&amp;"],","")</f>
        <v/>
      </c>
    </row>
    <row r="336" spans="1:12" x14ac:dyDescent="0.3">
      <c r="E336" s="67"/>
      <c r="L336" s="22"/>
    </row>
    <row r="337" spans="1:12" x14ac:dyDescent="0.3">
      <c r="E337" s="67"/>
      <c r="L337" s="22"/>
    </row>
    <row r="338" spans="1:12" x14ac:dyDescent="0.3">
      <c r="E338" s="67"/>
      <c r="L338" s="22"/>
    </row>
    <row r="339" spans="1:12" x14ac:dyDescent="0.3">
      <c r="E339" s="67"/>
      <c r="L339" s="22" t="str">
        <f t="shared" si="7"/>
        <v/>
      </c>
    </row>
    <row r="340" spans="1:12" x14ac:dyDescent="0.3">
      <c r="E340" s="67"/>
      <c r="L340" s="22" t="str">
        <f t="shared" si="7"/>
        <v/>
      </c>
    </row>
    <row r="341" spans="1:12" s="390" customFormat="1" x14ac:dyDescent="0.3">
      <c r="A341" s="509"/>
      <c r="C341" s="392"/>
      <c r="E341" s="67"/>
      <c r="G341" s="388"/>
      <c r="K341" s="12"/>
      <c r="L341" s="22" t="str">
        <f t="shared" si="7"/>
        <v/>
      </c>
    </row>
    <row r="342" spans="1:12" x14ac:dyDescent="0.3">
      <c r="A342" s="510" t="s">
        <v>334</v>
      </c>
      <c r="B342" s="511" t="s">
        <v>7</v>
      </c>
      <c r="C342" s="512" t="s">
        <v>280</v>
      </c>
      <c r="D342" s="513" t="s">
        <v>651</v>
      </c>
      <c r="E342" s="67"/>
      <c r="F342" s="67"/>
      <c r="G342" s="12"/>
      <c r="H342" s="14" t="s">
        <v>1580</v>
      </c>
      <c r="I342" s="14" t="s">
        <v>42</v>
      </c>
      <c r="J342" s="14" t="s">
        <v>9</v>
      </c>
      <c r="K342" s="12">
        <v>431</v>
      </c>
      <c r="L342" s="22" t="str">
        <f t="shared" si="7"/>
        <v>[{order:"431",result:"Barcelona 7-1 Osasuna",playerday:"Javier Mascherano",year:"2016", category:"LaLiga",prow:["DF","CC","LaLigaWin"], pcolumn: ["Barcelona_goals_1-10","ARG","Liverpool"],ylink:"https://www.youtube.com/watch?v=vkoXQOLctEA"}],</v>
      </c>
    </row>
    <row r="343" spans="1:12" x14ac:dyDescent="0.3">
      <c r="A343" s="514"/>
      <c r="B343" s="515" t="str">
        <f>_xlfn.CONCAT(B342," ",C342," ",D342)</f>
        <v>Barcelona 7-1 Osasuna</v>
      </c>
      <c r="C343" s="516"/>
      <c r="D343" s="517"/>
      <c r="E343" s="67"/>
      <c r="F343" s="67"/>
      <c r="G343" s="16" t="s">
        <v>52</v>
      </c>
      <c r="H343" s="522"/>
      <c r="I343" s="522"/>
      <c r="J343" s="522"/>
      <c r="L343" s="22" t="str">
        <f t="shared" si="7"/>
        <v/>
      </c>
    </row>
    <row r="344" spans="1:12" x14ac:dyDescent="0.3">
      <c r="A344" s="514"/>
      <c r="B344" s="515" t="s">
        <v>652</v>
      </c>
      <c r="C344" s="516"/>
      <c r="D344" s="517"/>
      <c r="E344" s="67"/>
      <c r="F344" s="67"/>
      <c r="G344" s="16" t="s">
        <v>33</v>
      </c>
      <c r="H344" s="522"/>
      <c r="I344" s="522"/>
      <c r="J344" s="522"/>
      <c r="L344" s="22" t="str">
        <f t="shared" si="7"/>
        <v/>
      </c>
    </row>
    <row r="345" spans="1:12" x14ac:dyDescent="0.3">
      <c r="A345" s="518"/>
      <c r="B345" s="519" t="s">
        <v>1248</v>
      </c>
      <c r="C345" s="520"/>
      <c r="D345" s="521"/>
      <c r="E345" s="67"/>
      <c r="F345" s="67"/>
      <c r="G345" s="16" t="s">
        <v>48</v>
      </c>
      <c r="H345" s="522"/>
      <c r="I345" s="522"/>
      <c r="J345" s="522"/>
      <c r="L345" s="22" t="str">
        <f t="shared" si="7"/>
        <v/>
      </c>
    </row>
    <row r="346" spans="1:12" x14ac:dyDescent="0.3">
      <c r="A346" s="67"/>
      <c r="B346" s="32"/>
      <c r="C346" s="33"/>
      <c r="D346" s="32"/>
      <c r="E346" s="67"/>
      <c r="F346" s="67"/>
      <c r="G346" s="12"/>
      <c r="H346" s="11"/>
      <c r="I346" s="11"/>
      <c r="J346" s="11"/>
      <c r="L346" s="22" t="str">
        <f t="shared" si="7"/>
        <v/>
      </c>
    </row>
    <row r="347" spans="1:12" x14ac:dyDescent="0.3">
      <c r="E347" s="67"/>
      <c r="L347" s="22" t="str">
        <f t="shared" si="7"/>
        <v/>
      </c>
    </row>
    <row r="348" spans="1:12" x14ac:dyDescent="0.3">
      <c r="A348" s="510" t="s">
        <v>334</v>
      </c>
      <c r="B348" s="511" t="s">
        <v>20</v>
      </c>
      <c r="C348" s="512" t="s">
        <v>321</v>
      </c>
      <c r="D348" s="513" t="s">
        <v>49</v>
      </c>
      <c r="E348" s="67"/>
      <c r="F348" s="67"/>
      <c r="G348" s="12"/>
      <c r="H348" s="14" t="s">
        <v>20</v>
      </c>
      <c r="I348" s="14" t="s">
        <v>1437</v>
      </c>
      <c r="J348" s="14" t="s">
        <v>1437</v>
      </c>
      <c r="K348" s="12">
        <v>410</v>
      </c>
      <c r="L348" s="22" t="str">
        <f t="shared" si="7"/>
        <v>[{order:"410",result:"Valencia 5-0 Malaga",playerday:"Simone Zaza",year:"2016", category:"LaLiga",prow:["Juventus","DL","es1520"], pcolumn: ["Valencia","namehas_Z","namehas_Z"],ylink:"https://www.youtube.com/watch?v=AJt3ey7Ln-k"}],</v>
      </c>
    </row>
    <row r="349" spans="1:12" x14ac:dyDescent="0.3">
      <c r="A349" s="514"/>
      <c r="B349" s="515" t="str">
        <f>_xlfn.CONCAT(B348," ",C348," ",D348)</f>
        <v>Valencia 5-0 Malaga</v>
      </c>
      <c r="C349" s="516"/>
      <c r="D349" s="517"/>
      <c r="E349" s="67"/>
      <c r="F349" s="67"/>
      <c r="G349" s="16" t="s">
        <v>4</v>
      </c>
      <c r="H349" s="522"/>
      <c r="I349" s="522"/>
      <c r="J349" s="522"/>
      <c r="L349" s="22" t="str">
        <f t="shared" si="7"/>
        <v/>
      </c>
    </row>
    <row r="350" spans="1:12" x14ac:dyDescent="0.3">
      <c r="A350" s="514"/>
      <c r="B350" s="515" t="s">
        <v>631</v>
      </c>
      <c r="C350" s="516"/>
      <c r="D350" s="517"/>
      <c r="E350" s="67"/>
      <c r="F350" s="67"/>
      <c r="G350" s="16" t="s">
        <v>47</v>
      </c>
      <c r="H350" s="522"/>
      <c r="I350" s="522"/>
      <c r="J350" s="522"/>
      <c r="L350" s="22" t="str">
        <f t="shared" si="7"/>
        <v/>
      </c>
    </row>
    <row r="351" spans="1:12" x14ac:dyDescent="0.3">
      <c r="A351" s="518"/>
      <c r="B351" s="519" t="s">
        <v>1249</v>
      </c>
      <c r="C351" s="520"/>
      <c r="D351" s="521"/>
      <c r="E351" s="67"/>
      <c r="F351" s="67"/>
      <c r="G351" s="16" t="s">
        <v>1439</v>
      </c>
      <c r="H351" s="522"/>
      <c r="I351" s="522"/>
      <c r="J351" s="522"/>
      <c r="L351" s="22" t="str">
        <f t="shared" si="7"/>
        <v/>
      </c>
    </row>
    <row r="352" spans="1:12" x14ac:dyDescent="0.3">
      <c r="A352" s="67"/>
      <c r="B352" s="32"/>
      <c r="C352" s="33"/>
      <c r="D352" s="32"/>
      <c r="E352" s="67"/>
      <c r="F352" s="67"/>
      <c r="G352" s="12"/>
      <c r="H352" s="11"/>
      <c r="I352" s="11"/>
      <c r="J352" s="11"/>
      <c r="L352" s="22" t="str">
        <f t="shared" si="7"/>
        <v/>
      </c>
    </row>
    <row r="353" spans="1:12" x14ac:dyDescent="0.3">
      <c r="E353" s="67"/>
      <c r="L353" s="22" t="str">
        <f t="shared" si="7"/>
        <v/>
      </c>
    </row>
    <row r="354" spans="1:12" x14ac:dyDescent="0.3">
      <c r="A354" s="510" t="s">
        <v>334</v>
      </c>
      <c r="B354" s="511" t="s">
        <v>7</v>
      </c>
      <c r="C354" s="512" t="s">
        <v>277</v>
      </c>
      <c r="D354" s="513" t="s">
        <v>20</v>
      </c>
      <c r="E354" s="67"/>
      <c r="F354" s="67"/>
      <c r="G354" s="12"/>
      <c r="H354" s="14" t="s">
        <v>39</v>
      </c>
      <c r="I354" s="14" t="s">
        <v>42</v>
      </c>
      <c r="J354" s="14" t="s">
        <v>40</v>
      </c>
      <c r="K354" s="12">
        <v>538</v>
      </c>
      <c r="L354" s="22" t="str">
        <f t="shared" si="7"/>
        <v>[{order:"538",result:"Barcelona 7-0 Valencia",playerday:"",year:"2016", category:"LaLiga",prow:["LaLigaWin","DL","Valencia"], pcolumn: ["URU","ARG","ESP"],ylink:"https://www.youtube.com/watch?v=KeilIpsJXlY"}],</v>
      </c>
    </row>
    <row r="355" spans="1:12" x14ac:dyDescent="0.3">
      <c r="A355" s="514"/>
      <c r="B355" s="515" t="str">
        <f>_xlfn.CONCAT(B354," ",C354," ",D354)</f>
        <v>Barcelona 7-0 Valencia</v>
      </c>
      <c r="C355" s="516"/>
      <c r="D355" s="517"/>
      <c r="E355" s="67"/>
      <c r="F355" s="67"/>
      <c r="G355" s="16" t="s">
        <v>48</v>
      </c>
      <c r="H355" s="522"/>
      <c r="I355" s="522"/>
      <c r="J355" s="522"/>
      <c r="L355" s="22" t="str">
        <f t="shared" si="7"/>
        <v/>
      </c>
    </row>
    <row r="356" spans="1:12" x14ac:dyDescent="0.3">
      <c r="A356" s="514"/>
      <c r="B356" s="515" t="s">
        <v>625</v>
      </c>
      <c r="C356" s="516"/>
      <c r="D356" s="517"/>
      <c r="E356" s="67"/>
      <c r="F356" s="67"/>
      <c r="G356" s="16" t="s">
        <v>47</v>
      </c>
      <c r="H356" s="522"/>
      <c r="I356" s="522"/>
      <c r="J356" s="522"/>
      <c r="L356" s="22" t="str">
        <f t="shared" si="7"/>
        <v/>
      </c>
    </row>
    <row r="357" spans="1:12" x14ac:dyDescent="0.3">
      <c r="A357" s="518"/>
      <c r="B357" s="519"/>
      <c r="C357" s="520"/>
      <c r="D357" s="521"/>
      <c r="E357" s="67"/>
      <c r="F357" s="67"/>
      <c r="G357" s="16" t="s">
        <v>20</v>
      </c>
      <c r="H357" s="522"/>
      <c r="I357" s="522"/>
      <c r="J357" s="522"/>
      <c r="L357" s="22" t="str">
        <f t="shared" si="7"/>
        <v/>
      </c>
    </row>
    <row r="358" spans="1:12" x14ac:dyDescent="0.3">
      <c r="A358" s="67"/>
      <c r="B358" s="32"/>
      <c r="C358" s="33"/>
      <c r="D358" s="32"/>
      <c r="E358" s="67"/>
      <c r="F358" s="67"/>
      <c r="G358" s="12"/>
      <c r="H358" s="11"/>
      <c r="I358" s="11"/>
      <c r="J358" s="11"/>
      <c r="L358" s="22" t="str">
        <f t="shared" si="7"/>
        <v/>
      </c>
    </row>
    <row r="359" spans="1:12" x14ac:dyDescent="0.3">
      <c r="E359" s="67"/>
      <c r="L359" s="22" t="str">
        <f t="shared" si="7"/>
        <v/>
      </c>
    </row>
    <row r="360" spans="1:12" x14ac:dyDescent="0.3">
      <c r="A360" s="510" t="s">
        <v>334</v>
      </c>
      <c r="B360" s="511" t="s">
        <v>7</v>
      </c>
      <c r="C360" s="512" t="s">
        <v>253</v>
      </c>
      <c r="D360" s="513" t="s">
        <v>411</v>
      </c>
      <c r="E360" s="67"/>
      <c r="F360" s="67"/>
      <c r="G360" s="12"/>
      <c r="H360" s="14" t="s">
        <v>7</v>
      </c>
      <c r="I360" s="14" t="s">
        <v>411</v>
      </c>
      <c r="J360" s="14" t="s">
        <v>48</v>
      </c>
      <c r="L360" s="22" t="str">
        <f t="shared" si="7"/>
        <v>[{order:"",result:"Barcelona 6-1 Celta",playerday:"",year:"2016", category:"LaLiga",prow:["ARG","URU","DL"], pcolumn: ["Barcelona","Celta","LaLigaWin"],ylink:"https://www.youtube.com/watch?v=4PQZDBOV34k"}],</v>
      </c>
    </row>
    <row r="361" spans="1:12" x14ac:dyDescent="0.3">
      <c r="A361" s="514"/>
      <c r="B361" s="515" t="str">
        <f>_xlfn.CONCAT(B360," ",C360," ",D360)</f>
        <v>Barcelona 6-1 Celta</v>
      </c>
      <c r="C361" s="516"/>
      <c r="D361" s="517"/>
      <c r="E361" s="67"/>
      <c r="F361" s="67"/>
      <c r="G361" s="16" t="s">
        <v>42</v>
      </c>
      <c r="H361" s="522"/>
      <c r="I361" s="522"/>
      <c r="J361" s="522"/>
      <c r="L361" s="22" t="str">
        <f t="shared" si="7"/>
        <v/>
      </c>
    </row>
    <row r="362" spans="1:12" x14ac:dyDescent="0.3">
      <c r="A362" s="514"/>
      <c r="B362" s="515" t="s">
        <v>828</v>
      </c>
      <c r="C362" s="516"/>
      <c r="D362" s="517"/>
      <c r="E362" s="67"/>
      <c r="F362" s="67"/>
      <c r="G362" s="16" t="s">
        <v>39</v>
      </c>
      <c r="H362" s="522"/>
      <c r="I362" s="522"/>
      <c r="J362" s="522"/>
      <c r="L362" s="22" t="str">
        <f t="shared" si="7"/>
        <v/>
      </c>
    </row>
    <row r="363" spans="1:12" x14ac:dyDescent="0.3">
      <c r="A363" s="518"/>
      <c r="B363" s="519"/>
      <c r="C363" s="520"/>
      <c r="D363" s="521"/>
      <c r="E363" s="67"/>
      <c r="F363" s="67"/>
      <c r="G363" s="16" t="s">
        <v>47</v>
      </c>
      <c r="H363" s="522"/>
      <c r="I363" s="522"/>
      <c r="J363" s="522"/>
      <c r="L363" s="22" t="str">
        <f t="shared" si="7"/>
        <v/>
      </c>
    </row>
    <row r="364" spans="1:12" x14ac:dyDescent="0.3">
      <c r="A364" s="67"/>
      <c r="B364" s="32"/>
      <c r="C364" s="33"/>
      <c r="D364" s="32"/>
      <c r="E364" s="67"/>
      <c r="F364" s="67"/>
      <c r="G364" s="12"/>
      <c r="H364" s="11"/>
      <c r="I364" s="11"/>
      <c r="J364" s="11"/>
      <c r="L364" s="22" t="str">
        <f t="shared" ref="L364:L427" si="10">IF(A364&gt;0,"[{"&amp;"order:"&amp;CHAR(34)&amp;K364&amp;CHAR(34)&amp;",result:"&amp;CHAR(34)&amp;B365&amp;CHAR(34)&amp;",playerday:"&amp;CHAR(34)&amp;B367&amp;CHAR(34)&amp;",year:"&amp;CHAR(34)&amp;A364&amp;CHAR(34)&amp;", category:" &amp; CHAR(34) &amp;$A$1&amp;CHAR(34)&amp;",prow:["&amp;CHAR(34)&amp;G365&amp;CHAR(34)&amp;","&amp;CHAR(34)&amp;G366&amp;CHAR(34)&amp;","&amp;CHAR(34)&amp;G367&amp;CHAR(34)&amp;"], pcolumn: ["&amp;CHAR(34)&amp;H364&amp;CHAR(34)&amp;","&amp;CHAR(34)&amp;I364&amp;CHAR(34)&amp;","&amp;CHAR(34)&amp;J364&amp;CHAR(34)&amp;"]"&amp;",ylink:"&amp;CHAR(34)&amp;B366&amp;CHAR(34)&amp;"}"&amp;"],","")</f>
        <v/>
      </c>
    </row>
    <row r="365" spans="1:12" x14ac:dyDescent="0.3">
      <c r="E365" s="67"/>
      <c r="L365" s="22" t="str">
        <f t="shared" si="10"/>
        <v/>
      </c>
    </row>
    <row r="366" spans="1:12" x14ac:dyDescent="0.3">
      <c r="A366" s="510" t="s">
        <v>334</v>
      </c>
      <c r="B366" s="511" t="s">
        <v>27</v>
      </c>
      <c r="C366" s="512" t="s">
        <v>118</v>
      </c>
      <c r="D366" s="513" t="s">
        <v>332</v>
      </c>
      <c r="E366" s="67"/>
      <c r="F366" s="67"/>
      <c r="G366" s="12"/>
      <c r="H366" s="14" t="s">
        <v>27</v>
      </c>
      <c r="I366" s="14" t="s">
        <v>48</v>
      </c>
      <c r="J366" s="14" t="s">
        <v>241</v>
      </c>
      <c r="K366" s="12">
        <v>373</v>
      </c>
      <c r="L366" s="22" t="str">
        <f t="shared" si="10"/>
        <v>[{order:"373",result:"Villarreal 2-1 Las Palmas",playerday:"Kevin-Prince Boateng",year:"2016", category:"LaLiga",prow:["DL","CC","DF"], pcolumn: ["Villarreal","LaLigaWin","GHA"],ylink:"https://www.youtube.com/watch?v=ssoxmXoBll8"}],</v>
      </c>
    </row>
    <row r="367" spans="1:12" x14ac:dyDescent="0.3">
      <c r="A367" s="514"/>
      <c r="B367" s="515" t="str">
        <f>_xlfn.CONCAT(B366," ",C366," ",D366)</f>
        <v>Villarreal 2-1 Las Palmas</v>
      </c>
      <c r="C367" s="516"/>
      <c r="D367" s="517"/>
      <c r="E367" s="67"/>
      <c r="F367" s="67"/>
      <c r="G367" s="16" t="s">
        <v>47</v>
      </c>
      <c r="H367" s="522"/>
      <c r="I367" s="522"/>
      <c r="J367" s="522"/>
      <c r="L367" s="22" t="str">
        <f t="shared" si="10"/>
        <v/>
      </c>
    </row>
    <row r="368" spans="1:12" x14ac:dyDescent="0.3">
      <c r="A368" s="514"/>
      <c r="B368" s="515" t="s">
        <v>333</v>
      </c>
      <c r="C368" s="516"/>
      <c r="D368" s="517"/>
      <c r="E368" s="67"/>
      <c r="F368" s="67"/>
      <c r="G368" s="16" t="s">
        <v>33</v>
      </c>
      <c r="H368" s="522"/>
      <c r="I368" s="522"/>
      <c r="J368" s="522"/>
      <c r="L368" s="22" t="str">
        <f t="shared" si="10"/>
        <v/>
      </c>
    </row>
    <row r="369" spans="1:12" x14ac:dyDescent="0.3">
      <c r="A369" s="518"/>
      <c r="B369" s="519" t="s">
        <v>1129</v>
      </c>
      <c r="C369" s="520"/>
      <c r="D369" s="521"/>
      <c r="E369" s="67"/>
      <c r="F369" s="67"/>
      <c r="G369" s="16" t="s">
        <v>52</v>
      </c>
      <c r="H369" s="522"/>
      <c r="I369" s="522"/>
      <c r="J369" s="522"/>
      <c r="L369" s="22" t="str">
        <f t="shared" si="10"/>
        <v/>
      </c>
    </row>
    <row r="370" spans="1:12" x14ac:dyDescent="0.3">
      <c r="A370" s="67"/>
      <c r="B370" s="32"/>
      <c r="C370" s="33"/>
      <c r="D370" s="32"/>
      <c r="E370" s="67"/>
      <c r="F370" s="67"/>
      <c r="G370" s="12"/>
      <c r="H370" s="11"/>
      <c r="I370" s="11"/>
      <c r="J370" s="11"/>
      <c r="L370" s="22" t="str">
        <f t="shared" si="10"/>
        <v/>
      </c>
    </row>
    <row r="371" spans="1:12" x14ac:dyDescent="0.3">
      <c r="E371" s="67"/>
      <c r="L371" s="22" t="str">
        <f t="shared" si="10"/>
        <v/>
      </c>
    </row>
    <row r="372" spans="1:12" x14ac:dyDescent="0.3">
      <c r="A372" s="510" t="s">
        <v>334</v>
      </c>
      <c r="B372" s="511" t="s">
        <v>49</v>
      </c>
      <c r="C372" s="512" t="s">
        <v>132</v>
      </c>
      <c r="D372" s="513" t="s">
        <v>16</v>
      </c>
      <c r="E372" s="67"/>
      <c r="F372" s="67"/>
      <c r="G372" s="12"/>
      <c r="H372" s="14" t="s">
        <v>49</v>
      </c>
      <c r="I372" s="14" t="s">
        <v>16</v>
      </c>
      <c r="J372" s="14" t="s">
        <v>69</v>
      </c>
      <c r="K372" s="12">
        <v>160</v>
      </c>
      <c r="L372" s="22" t="str">
        <f t="shared" si="10"/>
        <v>[{order:"160",result:"Malaga 3-2 Getafe",playerday:"https://www.espn.com/soccer/match/_/gameId/323969",year:"2016", category:"LaLiga",prow:["BRA","DL","CC"], pcolumn: ["Malaga","Getafe","Sevilla"],ylink:"https://www.youtube.com/watch?v=vVJYRZPs6FA"}],</v>
      </c>
    </row>
    <row r="373" spans="1:12" x14ac:dyDescent="0.3">
      <c r="A373" s="514"/>
      <c r="B373" s="515" t="str">
        <f>_xlfn.CONCAT(B372," ",C372," ",D372)</f>
        <v>Malaga 3-2 Getafe</v>
      </c>
      <c r="C373" s="516"/>
      <c r="D373" s="517"/>
      <c r="E373" s="67"/>
      <c r="F373" s="67"/>
      <c r="G373" s="16" t="s">
        <v>35</v>
      </c>
      <c r="H373" s="522"/>
      <c r="I373" s="522"/>
      <c r="J373" s="522"/>
      <c r="L373" s="22" t="str">
        <f t="shared" si="10"/>
        <v/>
      </c>
    </row>
    <row r="374" spans="1:12" x14ac:dyDescent="0.3">
      <c r="A374" s="514"/>
      <c r="B374" s="515" t="s">
        <v>362</v>
      </c>
      <c r="C374" s="516"/>
      <c r="D374" s="517"/>
      <c r="E374" s="67"/>
      <c r="F374" s="67"/>
      <c r="G374" s="16" t="s">
        <v>47</v>
      </c>
      <c r="H374" s="522"/>
      <c r="I374" s="522"/>
      <c r="J374" s="522"/>
      <c r="L374" s="22" t="str">
        <f t="shared" si="10"/>
        <v/>
      </c>
    </row>
    <row r="375" spans="1:12" x14ac:dyDescent="0.3">
      <c r="A375" s="518"/>
      <c r="B375" s="519" t="s">
        <v>363</v>
      </c>
      <c r="C375" s="520"/>
      <c r="D375" s="521"/>
      <c r="E375" s="67"/>
      <c r="F375" s="67"/>
      <c r="G375" s="16" t="s">
        <v>33</v>
      </c>
      <c r="H375" s="522"/>
      <c r="I375" s="522"/>
      <c r="J375" s="522"/>
      <c r="L375" s="22" t="str">
        <f t="shared" si="10"/>
        <v/>
      </c>
    </row>
    <row r="376" spans="1:12" x14ac:dyDescent="0.3">
      <c r="A376" s="67"/>
      <c r="B376" s="32"/>
      <c r="C376" s="33"/>
      <c r="D376" s="32"/>
      <c r="E376" s="67"/>
      <c r="F376" s="67"/>
      <c r="G376" s="12"/>
      <c r="H376" s="11"/>
      <c r="I376" s="11"/>
      <c r="J376" s="11"/>
      <c r="L376" s="22" t="str">
        <f t="shared" si="10"/>
        <v/>
      </c>
    </row>
    <row r="377" spans="1:12" x14ac:dyDescent="0.3">
      <c r="E377" s="67"/>
      <c r="L377" s="22" t="str">
        <f t="shared" si="10"/>
        <v/>
      </c>
    </row>
    <row r="378" spans="1:12" x14ac:dyDescent="0.3">
      <c r="A378" s="510" t="s">
        <v>334</v>
      </c>
      <c r="B378" s="511" t="s">
        <v>411</v>
      </c>
      <c r="C378" s="512" t="s">
        <v>115</v>
      </c>
      <c r="D378" s="513" t="s">
        <v>7</v>
      </c>
      <c r="E378" s="67"/>
      <c r="F378" s="67"/>
      <c r="G378" s="12"/>
      <c r="H378" s="14" t="s">
        <v>411</v>
      </c>
      <c r="I378" s="14" t="s">
        <v>40</v>
      </c>
      <c r="J378" s="14" t="s">
        <v>48</v>
      </c>
      <c r="K378" s="12">
        <v>554</v>
      </c>
      <c r="L378" s="22" t="str">
        <f t="shared" si="10"/>
        <v>[{order:"554",result:"Celta 4-3 Barcelona",playerday:"Gerard Piqué",year:"2016", category:"LaLiga",prow:["DF","DL","Barcelona"], pcolumn: ["Celta","ESP","LaLigaWin"],ylink:"https://www.youtube.com/watch?v=fTtLFuS8QCQ"}],</v>
      </c>
    </row>
    <row r="379" spans="1:12" x14ac:dyDescent="0.3">
      <c r="A379" s="514"/>
      <c r="B379" s="515" t="str">
        <f>_xlfn.CONCAT(B378," ",C378," ",D378)</f>
        <v>Celta 4-3 Barcelona</v>
      </c>
      <c r="C379" s="516"/>
      <c r="D379" s="517"/>
      <c r="E379" s="67"/>
      <c r="F379" s="67"/>
      <c r="G379" s="16" t="s">
        <v>52</v>
      </c>
      <c r="H379" s="522"/>
      <c r="I379" s="522"/>
      <c r="J379" s="522"/>
      <c r="L379" s="22" t="str">
        <f t="shared" si="10"/>
        <v/>
      </c>
    </row>
    <row r="380" spans="1:12" x14ac:dyDescent="0.3">
      <c r="A380" s="514"/>
      <c r="B380" s="515" t="s">
        <v>641</v>
      </c>
      <c r="C380" s="516"/>
      <c r="D380" s="517"/>
      <c r="E380" s="67"/>
      <c r="F380" s="67"/>
      <c r="G380" s="16" t="s">
        <v>47</v>
      </c>
      <c r="H380" s="522"/>
      <c r="I380" s="522"/>
      <c r="J380" s="522"/>
      <c r="L380" s="22" t="str">
        <f t="shared" si="10"/>
        <v/>
      </c>
    </row>
    <row r="381" spans="1:12" x14ac:dyDescent="0.3">
      <c r="A381" s="518"/>
      <c r="B381" s="519" t="s">
        <v>1247</v>
      </c>
      <c r="C381" s="520"/>
      <c r="D381" s="521"/>
      <c r="E381" s="67"/>
      <c r="F381" s="67"/>
      <c r="G381" s="16" t="s">
        <v>7</v>
      </c>
      <c r="H381" s="522"/>
      <c r="I381" s="522"/>
      <c r="J381" s="522"/>
      <c r="L381" s="22" t="str">
        <f t="shared" si="10"/>
        <v/>
      </c>
    </row>
    <row r="382" spans="1:12" x14ac:dyDescent="0.3">
      <c r="A382" s="67"/>
      <c r="B382" s="32"/>
      <c r="C382" s="33"/>
      <c r="D382" s="32"/>
      <c r="E382" s="67"/>
      <c r="F382" s="67"/>
      <c r="G382" s="12"/>
      <c r="H382" s="11"/>
      <c r="I382" s="11"/>
      <c r="J382" s="11"/>
      <c r="L382" s="22" t="str">
        <f t="shared" si="10"/>
        <v/>
      </c>
    </row>
    <row r="383" spans="1:12" x14ac:dyDescent="0.3">
      <c r="E383" s="67"/>
      <c r="L383" s="22" t="str">
        <f t="shared" si="10"/>
        <v/>
      </c>
    </row>
    <row r="384" spans="1:12" x14ac:dyDescent="0.3">
      <c r="E384" s="67"/>
      <c r="L384" s="22" t="str">
        <f t="shared" si="10"/>
        <v/>
      </c>
    </row>
    <row r="385" spans="1:12" x14ac:dyDescent="0.3">
      <c r="E385" s="67"/>
      <c r="L385" s="22" t="str">
        <f t="shared" si="10"/>
        <v/>
      </c>
    </row>
    <row r="386" spans="1:12" x14ac:dyDescent="0.3">
      <c r="E386" s="67"/>
      <c r="L386" s="22" t="str">
        <f t="shared" si="10"/>
        <v/>
      </c>
    </row>
    <row r="387" spans="1:12" x14ac:dyDescent="0.3">
      <c r="E387" s="67"/>
      <c r="L387" s="22" t="str">
        <f t="shared" si="10"/>
        <v/>
      </c>
    </row>
    <row r="388" spans="1:12" x14ac:dyDescent="0.3">
      <c r="E388" s="67"/>
      <c r="L388" s="22" t="str">
        <f t="shared" si="10"/>
        <v/>
      </c>
    </row>
    <row r="389" spans="1:12" x14ac:dyDescent="0.3">
      <c r="E389" s="67"/>
      <c r="L389" s="22" t="str">
        <f t="shared" si="10"/>
        <v/>
      </c>
    </row>
    <row r="390" spans="1:12" x14ac:dyDescent="0.3">
      <c r="E390" s="67"/>
      <c r="L390" s="22" t="str">
        <f t="shared" si="10"/>
        <v/>
      </c>
    </row>
    <row r="391" spans="1:12" x14ac:dyDescent="0.3">
      <c r="E391" s="67"/>
      <c r="L391" s="22" t="str">
        <f t="shared" si="10"/>
        <v/>
      </c>
    </row>
    <row r="392" spans="1:12" x14ac:dyDescent="0.3">
      <c r="A392" s="232" t="s">
        <v>151</v>
      </c>
      <c r="B392" s="341" t="s">
        <v>150</v>
      </c>
      <c r="C392" s="234" t="s">
        <v>152</v>
      </c>
      <c r="D392" s="235" t="s">
        <v>153</v>
      </c>
      <c r="E392" s="67"/>
      <c r="F392" s="67"/>
      <c r="G392" s="12"/>
      <c r="H392" s="14" t="s">
        <v>74</v>
      </c>
      <c r="I392" s="14" t="s">
        <v>153</v>
      </c>
      <c r="J392" s="14" t="s">
        <v>1355</v>
      </c>
      <c r="K392" s="12">
        <v>539</v>
      </c>
      <c r="L392" s="22" t="str">
        <f t="shared" si="10"/>
        <v>[{order:"539",result:"R. Madrid 0-1 Betis",playerday:"Antonio Sanabria",year:"2017", category:"LaLiga",prow:["es1520","DL","namehas_S"], pcolumn: ["Roma","Betis","it2024"],ylink:"https://www.youtube.com/watch?v=XWPt6rCBCSU"}],</v>
      </c>
    </row>
    <row r="393" spans="1:12" x14ac:dyDescent="0.3">
      <c r="A393" s="236"/>
      <c r="B393" s="342" t="str">
        <f>_xlfn.CONCAT(B392," ",C392," ",D392)</f>
        <v>R. Madrid 0-1 Betis</v>
      </c>
      <c r="C393" s="238"/>
      <c r="D393" s="239"/>
      <c r="E393" s="67"/>
      <c r="G393" s="16" t="s">
        <v>1439</v>
      </c>
      <c r="H393" s="231"/>
      <c r="I393" s="231"/>
      <c r="J393" s="231"/>
      <c r="L393" s="22" t="str">
        <f t="shared" si="10"/>
        <v/>
      </c>
    </row>
    <row r="394" spans="1:12" x14ac:dyDescent="0.3">
      <c r="A394" s="236"/>
      <c r="B394" s="343" t="s">
        <v>168</v>
      </c>
      <c r="C394" s="238"/>
      <c r="D394" s="239"/>
      <c r="E394" s="67"/>
      <c r="G394" s="16" t="s">
        <v>47</v>
      </c>
      <c r="H394" s="231"/>
      <c r="I394" s="231"/>
      <c r="J394" s="231"/>
      <c r="L394" s="22" t="str">
        <f t="shared" si="10"/>
        <v/>
      </c>
    </row>
    <row r="395" spans="1:12" x14ac:dyDescent="0.3">
      <c r="A395" s="241"/>
      <c r="B395" s="344" t="s">
        <v>1204</v>
      </c>
      <c r="C395" s="243"/>
      <c r="D395" s="244"/>
      <c r="E395" s="67"/>
      <c r="G395" s="16" t="s">
        <v>1436</v>
      </c>
      <c r="H395" s="231"/>
      <c r="I395" s="231"/>
      <c r="J395" s="231"/>
      <c r="L395" s="22" t="str">
        <f t="shared" si="10"/>
        <v/>
      </c>
    </row>
    <row r="396" spans="1:12" x14ac:dyDescent="0.3">
      <c r="A396" s="67"/>
      <c r="C396" s="33"/>
      <c r="D396" s="32"/>
      <c r="E396" s="67"/>
      <c r="F396" s="67"/>
      <c r="G396" s="12"/>
      <c r="H396" s="11"/>
      <c r="I396" s="11"/>
      <c r="J396" s="11"/>
      <c r="L396" s="22" t="str">
        <f t="shared" si="10"/>
        <v/>
      </c>
    </row>
    <row r="397" spans="1:12" x14ac:dyDescent="0.3">
      <c r="A397" s="67"/>
      <c r="C397" s="33"/>
      <c r="D397" s="32"/>
      <c r="E397" s="67"/>
      <c r="F397" s="67"/>
      <c r="G397" s="12"/>
      <c r="H397" s="11"/>
      <c r="I397" s="11"/>
      <c r="J397" s="11"/>
      <c r="L397" s="22" t="str">
        <f t="shared" si="10"/>
        <v/>
      </c>
    </row>
    <row r="398" spans="1:12" x14ac:dyDescent="0.3">
      <c r="A398" s="232" t="s">
        <v>151</v>
      </c>
      <c r="B398" s="341" t="s">
        <v>150</v>
      </c>
      <c r="C398" s="234" t="s">
        <v>116</v>
      </c>
      <c r="D398" s="235" t="s">
        <v>411</v>
      </c>
      <c r="E398" s="67"/>
      <c r="F398" s="67"/>
      <c r="G398" s="12"/>
      <c r="H398" s="14" t="s">
        <v>411</v>
      </c>
      <c r="I398" s="14" t="s">
        <v>69</v>
      </c>
      <c r="J398" s="14" t="s">
        <v>9</v>
      </c>
      <c r="K398" s="12">
        <v>596</v>
      </c>
      <c r="L398" s="22" t="str">
        <f t="shared" si="10"/>
        <v>[{order:"596",result:"R. Madrid 1-2 Celta",playerday:"Iago Aspas",year:"2017", category:"LaLiga",prow:["DL","ESP","es1520"], pcolumn: ["Celta","Sevilla","Liverpool"],ylink:"https://www.youtube.com/watch?v=Urqe_AbnTI8&amp;t=16s"}],</v>
      </c>
    </row>
    <row r="399" spans="1:12" x14ac:dyDescent="0.3">
      <c r="A399" s="236"/>
      <c r="B399" s="342" t="str">
        <f>_xlfn.CONCAT(B398," ",C398," ",D398)</f>
        <v>R. Madrid 1-2 Celta</v>
      </c>
      <c r="C399" s="238"/>
      <c r="D399" s="239"/>
      <c r="E399" s="67"/>
      <c r="G399" s="16" t="s">
        <v>47</v>
      </c>
      <c r="H399" s="231"/>
      <c r="I399" s="231"/>
      <c r="J399" s="231"/>
      <c r="L399" s="22" t="str">
        <f t="shared" si="10"/>
        <v/>
      </c>
    </row>
    <row r="400" spans="1:12" x14ac:dyDescent="0.3">
      <c r="A400" s="236"/>
      <c r="B400" s="343" t="s">
        <v>774</v>
      </c>
      <c r="C400" s="238"/>
      <c r="D400" s="239"/>
      <c r="E400" s="67"/>
      <c r="G400" s="16" t="s">
        <v>40</v>
      </c>
      <c r="H400" s="231"/>
      <c r="I400" s="231"/>
      <c r="J400" s="231"/>
      <c r="L400" s="22" t="str">
        <f t="shared" si="10"/>
        <v/>
      </c>
    </row>
    <row r="401" spans="1:12" x14ac:dyDescent="0.3">
      <c r="A401" s="241"/>
      <c r="B401" s="344" t="s">
        <v>1203</v>
      </c>
      <c r="C401" s="243"/>
      <c r="D401" s="244"/>
      <c r="E401" s="67"/>
      <c r="G401" s="16" t="s">
        <v>1439</v>
      </c>
      <c r="H401" s="231"/>
      <c r="I401" s="231"/>
      <c r="J401" s="231"/>
      <c r="L401" s="22" t="str">
        <f t="shared" si="10"/>
        <v/>
      </c>
    </row>
    <row r="402" spans="1:12" x14ac:dyDescent="0.3">
      <c r="A402" s="67"/>
      <c r="C402" s="33"/>
      <c r="D402" s="32"/>
      <c r="E402" s="67"/>
      <c r="F402" s="67"/>
      <c r="G402" s="12"/>
      <c r="H402" s="11"/>
      <c r="I402" s="11"/>
      <c r="J402" s="11"/>
      <c r="L402" s="22" t="str">
        <f t="shared" si="10"/>
        <v/>
      </c>
    </row>
    <row r="403" spans="1:12" x14ac:dyDescent="0.3">
      <c r="E403" s="67"/>
      <c r="L403" s="22" t="str">
        <f t="shared" si="10"/>
        <v/>
      </c>
    </row>
    <row r="404" spans="1:12" x14ac:dyDescent="0.3">
      <c r="A404" s="232" t="s">
        <v>151</v>
      </c>
      <c r="B404" s="341" t="s">
        <v>68</v>
      </c>
      <c r="C404" s="234" t="s">
        <v>140</v>
      </c>
      <c r="D404" s="235" t="s">
        <v>651</v>
      </c>
      <c r="E404" s="67"/>
      <c r="F404" s="67"/>
      <c r="G404" s="12"/>
      <c r="H404" s="14" t="s">
        <v>69</v>
      </c>
      <c r="I404" s="14" t="s">
        <v>112</v>
      </c>
      <c r="J404" s="14" t="s">
        <v>1439</v>
      </c>
      <c r="K404" s="12">
        <v>405</v>
      </c>
      <c r="L404" s="22" t="str">
        <f t="shared" ref="L404:L409" si="11">IF(A404&gt;0,"[{"&amp;"order:"&amp;CHAR(34)&amp;K404&amp;CHAR(34)&amp;",result:"&amp;CHAR(34)&amp;B405&amp;CHAR(34)&amp;",playerday:"&amp;CHAR(34)&amp;B407&amp;CHAR(34)&amp;",year:"&amp;CHAR(34)&amp;A404&amp;CHAR(34)&amp;", category:" &amp; CHAR(34) &amp;$A$1&amp;CHAR(34)&amp;",prow:["&amp;CHAR(34)&amp;G405&amp;CHAR(34)&amp;","&amp;CHAR(34)&amp;G406&amp;CHAR(34)&amp;","&amp;CHAR(34)&amp;G407&amp;CHAR(34)&amp;"], pcolumn: ["&amp;CHAR(34)&amp;H404&amp;CHAR(34)&amp;","&amp;CHAR(34)&amp;I404&amp;CHAR(34)&amp;","&amp;CHAR(34)&amp;J404&amp;CHAR(34)&amp;"]"&amp;",ylink:"&amp;CHAR(34)&amp;B406&amp;CHAR(34)&amp;"}"&amp;"],","")</f>
        <v>[{order:"405",result:"Atletico 3-0 Osasuna",playerday:"Salvatore Sirigu",year:"2017", category:"LaLiga",prow:["PO","startS","ITA"], pcolumn: ["Sevilla","ParisSG","es1520"],ylink:"https://www.youtube.com/watch?v=0dqQRxYvbo8"}],</v>
      </c>
    </row>
    <row r="405" spans="1:12" x14ac:dyDescent="0.3">
      <c r="A405" s="236"/>
      <c r="B405" s="342" t="str">
        <f>_xlfn.CONCAT(B404," ",C404," ",D404)</f>
        <v>Atletico 3-0 Osasuna</v>
      </c>
      <c r="C405" s="238"/>
      <c r="D405" s="239"/>
      <c r="E405" s="67"/>
      <c r="G405" s="16" t="s">
        <v>38</v>
      </c>
      <c r="H405" s="231"/>
      <c r="I405" s="231"/>
      <c r="J405" s="231"/>
      <c r="L405" s="22" t="str">
        <f t="shared" si="11"/>
        <v/>
      </c>
    </row>
    <row r="406" spans="1:12" x14ac:dyDescent="0.3">
      <c r="A406" s="236"/>
      <c r="B406" s="343" t="s">
        <v>1449</v>
      </c>
      <c r="C406" s="238"/>
      <c r="D406" s="239"/>
      <c r="E406" s="67"/>
      <c r="G406" s="16" t="s">
        <v>1220</v>
      </c>
      <c r="H406" s="231"/>
      <c r="I406" s="231"/>
      <c r="J406" s="231"/>
      <c r="L406" s="22" t="str">
        <f t="shared" si="11"/>
        <v/>
      </c>
    </row>
    <row r="407" spans="1:12" x14ac:dyDescent="0.3">
      <c r="A407" s="241"/>
      <c r="B407" s="344" t="s">
        <v>1448</v>
      </c>
      <c r="C407" s="243"/>
      <c r="D407" s="244"/>
      <c r="E407" s="67"/>
      <c r="G407" s="16" t="s">
        <v>77</v>
      </c>
      <c r="H407" s="231"/>
      <c r="I407" s="231"/>
      <c r="J407" s="231"/>
      <c r="L407" s="22" t="str">
        <f t="shared" si="11"/>
        <v/>
      </c>
    </row>
    <row r="408" spans="1:12" x14ac:dyDescent="0.3">
      <c r="A408" s="67"/>
      <c r="C408" s="33"/>
      <c r="D408" s="32"/>
      <c r="E408" s="67"/>
      <c r="F408" s="67"/>
      <c r="G408" s="12"/>
      <c r="H408" s="11"/>
      <c r="I408" s="11"/>
      <c r="J408" s="11"/>
      <c r="L408" s="22" t="str">
        <f t="shared" si="11"/>
        <v/>
      </c>
    </row>
    <row r="409" spans="1:12" x14ac:dyDescent="0.3">
      <c r="A409" s="67"/>
      <c r="C409" s="33"/>
      <c r="D409" s="32"/>
      <c r="E409" s="67"/>
      <c r="F409" s="67"/>
      <c r="G409" s="12"/>
      <c r="H409" s="11"/>
      <c r="I409" s="11"/>
      <c r="J409" s="11"/>
      <c r="L409" s="22" t="str">
        <f t="shared" si="11"/>
        <v/>
      </c>
    </row>
    <row r="410" spans="1:12" s="390" customFormat="1" x14ac:dyDescent="0.3">
      <c r="A410" s="509"/>
      <c r="C410" s="392"/>
      <c r="E410" s="67"/>
      <c r="G410" s="388"/>
      <c r="K410" s="12"/>
      <c r="L410" s="22" t="str">
        <f t="shared" si="10"/>
        <v/>
      </c>
    </row>
    <row r="411" spans="1:12" x14ac:dyDescent="0.3">
      <c r="A411" s="125" t="s">
        <v>485</v>
      </c>
      <c r="B411" s="320" t="s">
        <v>90</v>
      </c>
      <c r="C411" s="127" t="s">
        <v>66</v>
      </c>
      <c r="D411" s="126" t="s">
        <v>27</v>
      </c>
      <c r="E411" s="67"/>
      <c r="F411" s="67"/>
      <c r="G411" s="12"/>
      <c r="H411" s="14" t="s">
        <v>90</v>
      </c>
      <c r="I411" s="14" t="s">
        <v>27</v>
      </c>
      <c r="J411" s="14" t="s">
        <v>153</v>
      </c>
      <c r="K411" s="12">
        <v>267</v>
      </c>
      <c r="L411" s="22" t="str">
        <f t="shared" si="10"/>
        <v>[{order:"267",result:"Athletic 0-3 Villarreal",playerday:"Pablo Fornals",year:"2018", category:"LaLiga",prow:["CC","PO","ESP"], pcolumn: ["Athletic","Villarreal","Betis"],ylink:"https://www.youtube.com/watch?v=qPaSFBmNi9s"}],</v>
      </c>
    </row>
    <row r="412" spans="1:12" x14ac:dyDescent="0.3">
      <c r="A412" s="219"/>
      <c r="B412" s="345" t="str">
        <f>_xlfn.CONCAT(B411," ",C411," ",D411)</f>
        <v>Athletic 0-3 Villarreal</v>
      </c>
      <c r="C412" s="221"/>
      <c r="D412" s="222"/>
      <c r="E412" s="67"/>
      <c r="F412" s="67"/>
      <c r="G412" s="16" t="s">
        <v>33</v>
      </c>
      <c r="H412" s="17"/>
      <c r="I412" s="17"/>
      <c r="J412" s="17"/>
      <c r="L412" s="22" t="str">
        <f t="shared" si="10"/>
        <v/>
      </c>
    </row>
    <row r="413" spans="1:12" x14ac:dyDescent="0.3">
      <c r="A413" s="223"/>
      <c r="B413" s="346" t="s">
        <v>486</v>
      </c>
      <c r="C413" s="225"/>
      <c r="D413" s="226"/>
      <c r="E413" s="67"/>
      <c r="F413" s="67"/>
      <c r="G413" s="16" t="s">
        <v>38</v>
      </c>
      <c r="H413" s="17"/>
      <c r="I413" s="17"/>
      <c r="J413" s="17"/>
      <c r="L413" s="22" t="str">
        <f t="shared" si="10"/>
        <v/>
      </c>
    </row>
    <row r="414" spans="1:12" x14ac:dyDescent="0.3">
      <c r="A414" s="227"/>
      <c r="B414" s="347" t="s">
        <v>1076</v>
      </c>
      <c r="C414" s="228"/>
      <c r="D414" s="229"/>
      <c r="E414" s="67"/>
      <c r="F414" s="67"/>
      <c r="G414" s="16" t="s">
        <v>40</v>
      </c>
      <c r="H414" s="17"/>
      <c r="I414" s="17"/>
      <c r="J414" s="17"/>
      <c r="L414" s="22" t="str">
        <f t="shared" si="10"/>
        <v/>
      </c>
    </row>
    <row r="415" spans="1:12" x14ac:dyDescent="0.3">
      <c r="A415" s="11"/>
      <c r="C415" s="12"/>
      <c r="E415" s="67"/>
      <c r="G415" s="12"/>
      <c r="L415" s="22" t="str">
        <f t="shared" si="10"/>
        <v/>
      </c>
    </row>
    <row r="416" spans="1:12" x14ac:dyDescent="0.3">
      <c r="A416" s="11"/>
      <c r="C416" s="12"/>
      <c r="E416" s="67"/>
      <c r="G416" s="12"/>
      <c r="L416" s="22" t="str">
        <f t="shared" si="10"/>
        <v/>
      </c>
    </row>
    <row r="417" spans="1:12" x14ac:dyDescent="0.3">
      <c r="E417" s="67"/>
      <c r="L417" s="22" t="str">
        <f t="shared" si="10"/>
        <v/>
      </c>
    </row>
    <row r="418" spans="1:12" x14ac:dyDescent="0.3">
      <c r="E418" s="67"/>
      <c r="L418" s="22" t="str">
        <f t="shared" si="10"/>
        <v/>
      </c>
    </row>
    <row r="419" spans="1:12" x14ac:dyDescent="0.3">
      <c r="E419" s="67"/>
      <c r="L419" s="22" t="str">
        <f t="shared" si="10"/>
        <v/>
      </c>
    </row>
    <row r="420" spans="1:12" x14ac:dyDescent="0.3">
      <c r="E420" s="67"/>
      <c r="L420" s="22" t="str">
        <f t="shared" si="10"/>
        <v/>
      </c>
    </row>
    <row r="421" spans="1:12" s="390" customFormat="1" x14ac:dyDescent="0.3">
      <c r="A421" s="509"/>
      <c r="C421" s="392"/>
      <c r="E421" s="67"/>
      <c r="G421" s="388"/>
      <c r="K421" s="12"/>
      <c r="L421" s="22" t="str">
        <f t="shared" si="10"/>
        <v/>
      </c>
    </row>
    <row r="422" spans="1:12" x14ac:dyDescent="0.3">
      <c r="A422" s="359" t="s">
        <v>259</v>
      </c>
      <c r="B422" s="360" t="s">
        <v>90</v>
      </c>
      <c r="C422" s="361" t="s">
        <v>83</v>
      </c>
      <c r="D422" s="362" t="s">
        <v>7</v>
      </c>
      <c r="E422" s="67"/>
      <c r="F422" s="67"/>
      <c r="G422" s="12"/>
      <c r="H422" s="14" t="s">
        <v>90</v>
      </c>
      <c r="I422" s="14" t="s">
        <v>7</v>
      </c>
      <c r="J422" s="14" t="s">
        <v>48</v>
      </c>
      <c r="K422" s="12">
        <v>96</v>
      </c>
      <c r="L422" s="22" t="str">
        <f t="shared" si="10"/>
        <v>[{order:"96",result:"Athletic 1-0 Barcelona",playerday:"Aritz Aduriz",year:"2019", category:"LaLiga",prow:["DL","CC","PO"], pcolumn: ["Athletic","Barcelona","LaLigaWin"],ylink:"https://www.youtube.com/watch?v=OeKYxa-9LiM"}],</v>
      </c>
    </row>
    <row r="423" spans="1:12" x14ac:dyDescent="0.3">
      <c r="A423" s="382"/>
      <c r="B423" s="348" t="str">
        <f>_xlfn.CONCAT(B422," ",C422," ",D422)</f>
        <v>Athletic 1-0 Barcelona</v>
      </c>
      <c r="C423" s="315"/>
      <c r="D423" s="316"/>
      <c r="E423" s="67"/>
      <c r="F423" s="67"/>
      <c r="G423" s="16" t="s">
        <v>47</v>
      </c>
      <c r="H423" s="363"/>
      <c r="I423" s="363"/>
      <c r="J423" s="363"/>
      <c r="L423" s="22" t="str">
        <f t="shared" si="10"/>
        <v/>
      </c>
    </row>
    <row r="424" spans="1:12" x14ac:dyDescent="0.3">
      <c r="A424" s="382"/>
      <c r="B424" s="348" t="s">
        <v>260</v>
      </c>
      <c r="C424" s="315"/>
      <c r="D424" s="316"/>
      <c r="E424" s="67"/>
      <c r="F424" s="67"/>
      <c r="G424" s="16" t="s">
        <v>33</v>
      </c>
      <c r="H424" s="363"/>
      <c r="I424" s="363"/>
      <c r="J424" s="363"/>
      <c r="L424" s="22" t="str">
        <f t="shared" si="10"/>
        <v/>
      </c>
    </row>
    <row r="425" spans="1:12" x14ac:dyDescent="0.3">
      <c r="A425" s="383"/>
      <c r="B425" s="349" t="s">
        <v>1140</v>
      </c>
      <c r="C425" s="318"/>
      <c r="D425" s="319"/>
      <c r="E425" s="67"/>
      <c r="F425" s="67"/>
      <c r="G425" s="16" t="s">
        <v>38</v>
      </c>
      <c r="H425" s="363"/>
      <c r="I425" s="363"/>
      <c r="J425" s="363"/>
      <c r="L425" s="22" t="str">
        <f t="shared" si="10"/>
        <v/>
      </c>
    </row>
    <row r="426" spans="1:12" x14ac:dyDescent="0.3">
      <c r="E426" s="67"/>
      <c r="L426" s="22" t="str">
        <f t="shared" si="10"/>
        <v/>
      </c>
    </row>
    <row r="427" spans="1:12" x14ac:dyDescent="0.3">
      <c r="E427" s="67"/>
      <c r="L427" s="22" t="str">
        <f t="shared" si="10"/>
        <v/>
      </c>
    </row>
    <row r="428" spans="1:12" x14ac:dyDescent="0.3">
      <c r="A428" s="359" t="s">
        <v>259</v>
      </c>
      <c r="B428" s="360" t="s">
        <v>411</v>
      </c>
      <c r="C428" s="361" t="s">
        <v>155</v>
      </c>
      <c r="D428" s="362" t="s">
        <v>150</v>
      </c>
      <c r="E428" s="67"/>
      <c r="F428" s="67"/>
      <c r="G428" s="12"/>
      <c r="H428" s="14" t="s">
        <v>411</v>
      </c>
      <c r="I428" s="14" t="s">
        <v>60</v>
      </c>
      <c r="J428" s="14" t="s">
        <v>48</v>
      </c>
      <c r="K428" s="12">
        <v>552</v>
      </c>
      <c r="L428" s="22" t="str">
        <f t="shared" ref="L428:L503" si="12">IF(A428&gt;0,"[{"&amp;"order:"&amp;CHAR(34)&amp;K428&amp;CHAR(34)&amp;",result:"&amp;CHAR(34)&amp;B429&amp;CHAR(34)&amp;",playerday:"&amp;CHAR(34)&amp;B431&amp;CHAR(34)&amp;",year:"&amp;CHAR(34)&amp;A428&amp;CHAR(34)&amp;", category:" &amp; CHAR(34) &amp;$A$1&amp;CHAR(34)&amp;",prow:["&amp;CHAR(34)&amp;G429&amp;CHAR(34)&amp;","&amp;CHAR(34)&amp;G430&amp;CHAR(34)&amp;","&amp;CHAR(34)&amp;G431&amp;CHAR(34)&amp;"], pcolumn: ["&amp;CHAR(34)&amp;H428&amp;CHAR(34)&amp;","&amp;CHAR(34)&amp;I428&amp;CHAR(34)&amp;","&amp;CHAR(34)&amp;J428&amp;CHAR(34)&amp;"]"&amp;",ylink:"&amp;CHAR(34)&amp;B430&amp;CHAR(34)&amp;"}"&amp;"],","")</f>
        <v>[{order:"552",result:"Celta 1-3 R. Madrid",playerday:"Toni Kroos",year:"2019", category:"LaLiga",prow:["CC","CC","CC"], pcolumn: ["Celta","GER","LaLigaWin"],ylink:"https://www.youtube.com/watch?v=OLGRIcsI2oo"}],</v>
      </c>
    </row>
    <row r="429" spans="1:12" x14ac:dyDescent="0.3">
      <c r="A429" s="382"/>
      <c r="B429" s="348" t="str">
        <f>_xlfn.CONCAT(B428," ",C428," ",D428)</f>
        <v>Celta 1-3 R. Madrid</v>
      </c>
      <c r="C429" s="315"/>
      <c r="D429" s="316"/>
      <c r="E429" s="67"/>
      <c r="F429" s="67"/>
      <c r="G429" s="16" t="s">
        <v>33</v>
      </c>
      <c r="H429" s="363"/>
      <c r="I429" s="363"/>
      <c r="J429" s="363"/>
      <c r="L429" s="22" t="str">
        <f t="shared" si="12"/>
        <v/>
      </c>
    </row>
    <row r="430" spans="1:12" x14ac:dyDescent="0.3">
      <c r="A430" s="382"/>
      <c r="B430" s="348" t="s">
        <v>579</v>
      </c>
      <c r="C430" s="315"/>
      <c r="D430" s="316"/>
      <c r="E430" s="67"/>
      <c r="F430" s="67"/>
      <c r="G430" s="16" t="s">
        <v>33</v>
      </c>
      <c r="H430" s="363"/>
      <c r="I430" s="363"/>
      <c r="J430" s="363"/>
      <c r="L430" s="22" t="str">
        <f t="shared" si="12"/>
        <v/>
      </c>
    </row>
    <row r="431" spans="1:12" x14ac:dyDescent="0.3">
      <c r="A431" s="383"/>
      <c r="B431" s="349" t="s">
        <v>1032</v>
      </c>
      <c r="C431" s="318"/>
      <c r="D431" s="319"/>
      <c r="E431" s="67"/>
      <c r="F431" s="67"/>
      <c r="G431" s="16" t="s">
        <v>33</v>
      </c>
      <c r="H431" s="363"/>
      <c r="I431" s="363"/>
      <c r="J431" s="363"/>
      <c r="L431" s="22" t="str">
        <f t="shared" si="12"/>
        <v/>
      </c>
    </row>
    <row r="432" spans="1:12" x14ac:dyDescent="0.3">
      <c r="E432" s="67"/>
      <c r="L432" s="22" t="str">
        <f t="shared" si="12"/>
        <v/>
      </c>
    </row>
    <row r="433" spans="1:12" x14ac:dyDescent="0.3">
      <c r="E433" s="67"/>
      <c r="L433" s="22" t="str">
        <f t="shared" si="12"/>
        <v/>
      </c>
    </row>
    <row r="434" spans="1:12" x14ac:dyDescent="0.3">
      <c r="E434" s="67"/>
      <c r="L434" s="22" t="str">
        <f t="shared" si="12"/>
        <v/>
      </c>
    </row>
    <row r="435" spans="1:12" x14ac:dyDescent="0.3">
      <c r="E435" s="67"/>
      <c r="L435" s="22" t="str">
        <f t="shared" si="12"/>
        <v/>
      </c>
    </row>
    <row r="436" spans="1:12" x14ac:dyDescent="0.3">
      <c r="E436" s="67"/>
      <c r="L436" s="22" t="str">
        <f t="shared" si="12"/>
        <v/>
      </c>
    </row>
    <row r="437" spans="1:12" x14ac:dyDescent="0.3">
      <c r="E437" s="67"/>
      <c r="L437" s="22" t="str">
        <f t="shared" si="12"/>
        <v/>
      </c>
    </row>
    <row r="438" spans="1:12" s="390" customFormat="1" x14ac:dyDescent="0.3">
      <c r="A438" s="509"/>
      <c r="C438" s="392"/>
      <c r="E438" s="67"/>
      <c r="G438" s="388"/>
      <c r="K438" s="12"/>
      <c r="L438" s="22" t="str">
        <f t="shared" si="12"/>
        <v/>
      </c>
    </row>
    <row r="439" spans="1:12" x14ac:dyDescent="0.3">
      <c r="A439" s="175" t="s">
        <v>400</v>
      </c>
      <c r="B439" s="384" t="s">
        <v>20</v>
      </c>
      <c r="C439" s="177" t="s">
        <v>129</v>
      </c>
      <c r="D439" s="178" t="s">
        <v>150</v>
      </c>
      <c r="E439" s="67"/>
      <c r="F439" s="67"/>
      <c r="G439" s="12"/>
      <c r="H439" s="14" t="s">
        <v>20</v>
      </c>
      <c r="I439" s="14" t="s">
        <v>3</v>
      </c>
      <c r="J439" s="14" t="s">
        <v>112</v>
      </c>
      <c r="K439" s="12">
        <v>176</v>
      </c>
      <c r="L439" s="22" t="str">
        <f t="shared" si="12"/>
        <v>[{order:"176",result:"Valencia 4-1 R. Madrid",playerday:"Carlos Soler",year:"2020", category:"LaLiga",prow:["CC","ESP","DF"], pcolumn: ["Valencia","Real Madrid","ParisSG"],ylink:"https://www.youtube.com/watch?v=27UJ1kvDrmg"}],</v>
      </c>
    </row>
    <row r="440" spans="1:12" x14ac:dyDescent="0.3">
      <c r="A440" s="179"/>
      <c r="B440" s="385" t="str">
        <f>_xlfn.CONCAT(B439," ",C439," ",D439)</f>
        <v>Valencia 4-1 R. Madrid</v>
      </c>
      <c r="C440" s="137"/>
      <c r="D440" s="180"/>
      <c r="E440" s="67"/>
      <c r="F440" s="67"/>
      <c r="G440" s="16" t="s">
        <v>33</v>
      </c>
      <c r="H440" s="138"/>
      <c r="I440" s="138"/>
      <c r="J440" s="138"/>
      <c r="L440" s="22" t="str">
        <f t="shared" si="12"/>
        <v/>
      </c>
    </row>
    <row r="441" spans="1:12" x14ac:dyDescent="0.3">
      <c r="A441" s="179"/>
      <c r="B441" s="385" t="s">
        <v>401</v>
      </c>
      <c r="C441" s="137"/>
      <c r="D441" s="180"/>
      <c r="E441" s="67"/>
      <c r="F441" s="67"/>
      <c r="G441" s="16" t="s">
        <v>40</v>
      </c>
      <c r="H441" s="138"/>
      <c r="I441" s="138"/>
      <c r="J441" s="138"/>
      <c r="L441" s="22" t="str">
        <f t="shared" si="12"/>
        <v/>
      </c>
    </row>
    <row r="442" spans="1:12" x14ac:dyDescent="0.3">
      <c r="A442" s="181"/>
      <c r="B442" s="386" t="s">
        <v>1088</v>
      </c>
      <c r="C442" s="183"/>
      <c r="D442" s="184"/>
      <c r="E442" s="67"/>
      <c r="F442" s="67"/>
      <c r="G442" s="16" t="s">
        <v>52</v>
      </c>
      <c r="H442" s="138"/>
      <c r="I442" s="138"/>
      <c r="J442" s="138"/>
      <c r="L442" s="22" t="str">
        <f t="shared" si="12"/>
        <v/>
      </c>
    </row>
    <row r="443" spans="1:12" x14ac:dyDescent="0.3">
      <c r="E443" s="67"/>
      <c r="L443" s="22" t="str">
        <f t="shared" si="12"/>
        <v/>
      </c>
    </row>
    <row r="444" spans="1:12" x14ac:dyDescent="0.3">
      <c r="E444" s="67"/>
      <c r="L444" s="22" t="str">
        <f t="shared" si="12"/>
        <v/>
      </c>
    </row>
    <row r="445" spans="1:12" x14ac:dyDescent="0.3">
      <c r="A445" s="175" t="s">
        <v>400</v>
      </c>
      <c r="B445" s="384" t="s">
        <v>20</v>
      </c>
      <c r="C445" s="177" t="s">
        <v>129</v>
      </c>
      <c r="D445" s="178" t="s">
        <v>150</v>
      </c>
      <c r="E445" s="67"/>
      <c r="F445" s="67"/>
      <c r="G445" s="12"/>
      <c r="H445" s="14" t="s">
        <v>20</v>
      </c>
      <c r="I445" s="14" t="s">
        <v>3</v>
      </c>
      <c r="J445" s="14" t="s">
        <v>112</v>
      </c>
      <c r="K445" s="12">
        <v>144</v>
      </c>
      <c r="L445" s="22" t="str">
        <f t="shared" si="12"/>
        <v>[{order:"144",result:"Valencia 4-1 R. Madrid",playerday:"Carlos Soler",year:"2020", category:"LaLiga",prow:["CC","ESP","DF"], pcolumn: ["Valencia","Real Madrid","ParisSG"],ylink:"https://www.youtube.com/watch?v=27UJ1kvDrmg"}],</v>
      </c>
    </row>
    <row r="446" spans="1:12" x14ac:dyDescent="0.3">
      <c r="A446" s="179"/>
      <c r="B446" s="385" t="str">
        <f>_xlfn.CONCAT(B445," ",C445," ",D445)</f>
        <v>Valencia 4-1 R. Madrid</v>
      </c>
      <c r="C446" s="137"/>
      <c r="D446" s="180"/>
      <c r="E446" s="67"/>
      <c r="F446" s="67"/>
      <c r="G446" s="16" t="s">
        <v>33</v>
      </c>
      <c r="H446" s="138"/>
      <c r="I446" s="138"/>
      <c r="J446" s="138"/>
      <c r="L446" s="22" t="str">
        <f t="shared" si="12"/>
        <v/>
      </c>
    </row>
    <row r="447" spans="1:12" x14ac:dyDescent="0.3">
      <c r="A447" s="179"/>
      <c r="B447" s="385" t="s">
        <v>401</v>
      </c>
      <c r="C447" s="137"/>
      <c r="D447" s="180"/>
      <c r="E447" s="67"/>
      <c r="F447" s="67"/>
      <c r="G447" s="16" t="s">
        <v>40</v>
      </c>
      <c r="H447" s="138"/>
      <c r="I447" s="138"/>
      <c r="J447" s="138"/>
      <c r="L447" s="22" t="str">
        <f t="shared" si="12"/>
        <v/>
      </c>
    </row>
    <row r="448" spans="1:12" x14ac:dyDescent="0.3">
      <c r="A448" s="181"/>
      <c r="B448" s="386" t="s">
        <v>1088</v>
      </c>
      <c r="C448" s="183"/>
      <c r="D448" s="184"/>
      <c r="E448" s="67"/>
      <c r="F448" s="67"/>
      <c r="G448" s="16" t="s">
        <v>52</v>
      </c>
      <c r="H448" s="138"/>
      <c r="I448" s="138"/>
      <c r="J448" s="138"/>
      <c r="L448" s="22" t="str">
        <f t="shared" si="12"/>
        <v/>
      </c>
    </row>
    <row r="449" spans="1:12" x14ac:dyDescent="0.3">
      <c r="E449" s="67"/>
      <c r="L449" s="22" t="str">
        <f t="shared" si="12"/>
        <v/>
      </c>
    </row>
    <row r="450" spans="1:12" x14ac:dyDescent="0.3">
      <c r="E450" s="67"/>
      <c r="L450" s="22" t="str">
        <f t="shared" si="12"/>
        <v/>
      </c>
    </row>
    <row r="451" spans="1:12" x14ac:dyDescent="0.3">
      <c r="A451" s="175" t="s">
        <v>400</v>
      </c>
      <c r="B451" s="384" t="s">
        <v>7</v>
      </c>
      <c r="C451" s="177" t="s">
        <v>667</v>
      </c>
      <c r="D451" s="178" t="s">
        <v>435</v>
      </c>
      <c r="E451" s="67"/>
      <c r="F451" s="67"/>
      <c r="G451" s="12"/>
      <c r="H451" s="14" t="s">
        <v>9</v>
      </c>
      <c r="I451" s="14" t="s">
        <v>1439</v>
      </c>
      <c r="J451" s="14" t="s">
        <v>48</v>
      </c>
      <c r="K451" s="12">
        <v>437</v>
      </c>
      <c r="L451" s="22" t="str">
        <f t="shared" si="12"/>
        <v>[{order:"437",result:"Barcelona 5-2 Mallorca",playerday:"Luis Suárez",year:"2020", category:"LaLiga",prow:["Barcelona","URU","Atletico"], pcolumn: ["Liverpool","es1520","LaLigaWin"],ylink:"https://www.youtube.com/watch?v=_T3UOGaI6j0"}],</v>
      </c>
    </row>
    <row r="452" spans="1:12" x14ac:dyDescent="0.3">
      <c r="A452" s="179"/>
      <c r="B452" s="385" t="str">
        <f>_xlfn.CONCAT(B451," ",C451," ",D451)</f>
        <v>Barcelona 5-2 Mallorca</v>
      </c>
      <c r="C452" s="137"/>
      <c r="D452" s="180"/>
      <c r="E452" s="67"/>
      <c r="F452" s="67"/>
      <c r="G452" s="16" t="s">
        <v>7</v>
      </c>
      <c r="H452" s="138"/>
      <c r="I452" s="138"/>
      <c r="J452" s="138"/>
      <c r="L452" s="22" t="str">
        <f t="shared" si="12"/>
        <v/>
      </c>
    </row>
    <row r="453" spans="1:12" x14ac:dyDescent="0.3">
      <c r="A453" s="179"/>
      <c r="B453" s="385" t="s">
        <v>666</v>
      </c>
      <c r="C453" s="137"/>
      <c r="D453" s="180"/>
      <c r="E453" s="67"/>
      <c r="F453" s="67"/>
      <c r="G453" s="16" t="s">
        <v>39</v>
      </c>
      <c r="H453" s="138"/>
      <c r="I453" s="138"/>
      <c r="J453" s="138"/>
      <c r="L453" s="22" t="str">
        <f t="shared" si="12"/>
        <v/>
      </c>
    </row>
    <row r="454" spans="1:12" x14ac:dyDescent="0.3">
      <c r="A454" s="181"/>
      <c r="B454" s="386" t="s">
        <v>1011</v>
      </c>
      <c r="C454" s="183"/>
      <c r="D454" s="184"/>
      <c r="E454" s="67"/>
      <c r="F454" s="67"/>
      <c r="G454" s="16" t="s">
        <v>68</v>
      </c>
      <c r="H454" s="138"/>
      <c r="I454" s="138"/>
      <c r="J454" s="138"/>
      <c r="L454" s="22" t="str">
        <f t="shared" si="12"/>
        <v/>
      </c>
    </row>
    <row r="455" spans="1:12" x14ac:dyDescent="0.3">
      <c r="E455" s="67"/>
      <c r="L455" s="22" t="str">
        <f t="shared" si="12"/>
        <v/>
      </c>
    </row>
    <row r="456" spans="1:12" x14ac:dyDescent="0.3">
      <c r="E456" s="67"/>
      <c r="L456" s="22" t="str">
        <f t="shared" si="12"/>
        <v/>
      </c>
    </row>
    <row r="457" spans="1:12" x14ac:dyDescent="0.3">
      <c r="E457" s="67"/>
      <c r="L457" s="22" t="str">
        <f t="shared" si="12"/>
        <v/>
      </c>
    </row>
    <row r="458" spans="1:12" x14ac:dyDescent="0.3">
      <c r="A458" s="196" t="s">
        <v>287</v>
      </c>
      <c r="B458" s="350" t="s">
        <v>90</v>
      </c>
      <c r="C458" s="198" t="s">
        <v>152</v>
      </c>
      <c r="D458" s="199" t="s">
        <v>288</v>
      </c>
      <c r="E458" s="67"/>
      <c r="F458" s="67"/>
      <c r="G458" s="12"/>
      <c r="H458" s="14" t="s">
        <v>90</v>
      </c>
      <c r="I458" s="14" t="s">
        <v>40</v>
      </c>
      <c r="J458" s="14" t="s">
        <v>144</v>
      </c>
      <c r="L458" s="22" t="str">
        <f t="shared" si="12"/>
        <v>[{order:"",result:"Athletic 0-1 R. Sociedad",playerday:"",year:"2021", category:"LaLiga",prow:["Real Sociedad","startM","Played Euro 2024"], pcolumn: ["Athletic","ESP","Played Euro 2021"],ylink:"https://www.youtube.com/watch?v=FPAHnfFxS5Y"}],</v>
      </c>
    </row>
    <row r="459" spans="1:12" x14ac:dyDescent="0.3">
      <c r="A459" s="200"/>
      <c r="B459" s="351" t="str">
        <f>_xlfn.CONCAT(B458," ",C458," ",D458)</f>
        <v>Athletic 0-1 R. Sociedad</v>
      </c>
      <c r="C459" s="202"/>
      <c r="D459" s="203"/>
      <c r="E459" s="67"/>
      <c r="F459" s="67"/>
      <c r="G459" s="16" t="s">
        <v>286</v>
      </c>
      <c r="H459" s="195"/>
      <c r="I459" s="195"/>
      <c r="J459" s="195"/>
      <c r="L459" s="22" t="str">
        <f t="shared" si="12"/>
        <v/>
      </c>
    </row>
    <row r="460" spans="1:12" x14ac:dyDescent="0.3">
      <c r="A460" s="200"/>
      <c r="B460" s="351" t="s">
        <v>289</v>
      </c>
      <c r="C460" s="202"/>
      <c r="D460" s="203"/>
      <c r="E460" s="67"/>
      <c r="F460" s="67"/>
      <c r="G460" s="16" t="s">
        <v>879</v>
      </c>
      <c r="H460" s="195"/>
      <c r="I460" s="195"/>
      <c r="J460" s="195"/>
      <c r="L460" s="22" t="str">
        <f t="shared" si="12"/>
        <v/>
      </c>
    </row>
    <row r="461" spans="1:12" x14ac:dyDescent="0.3">
      <c r="A461" s="204"/>
      <c r="B461" s="352"/>
      <c r="C461" s="206"/>
      <c r="D461" s="207"/>
      <c r="E461" s="67"/>
      <c r="F461" s="67"/>
      <c r="G461" s="16" t="s">
        <v>998</v>
      </c>
      <c r="H461" s="195"/>
      <c r="I461" s="195"/>
      <c r="J461" s="195"/>
      <c r="L461" s="22" t="str">
        <f t="shared" si="12"/>
        <v/>
      </c>
    </row>
    <row r="462" spans="1:12" x14ac:dyDescent="0.3">
      <c r="A462" s="67"/>
      <c r="C462" s="33"/>
      <c r="D462" s="32"/>
      <c r="E462" s="67"/>
      <c r="F462" s="67"/>
      <c r="G462" s="12"/>
      <c r="H462" s="67"/>
      <c r="I462" s="67"/>
      <c r="J462" s="67"/>
      <c r="L462" s="22" t="str">
        <f t="shared" si="12"/>
        <v/>
      </c>
    </row>
    <row r="463" spans="1:12" x14ac:dyDescent="0.3">
      <c r="E463" s="67"/>
      <c r="L463" s="22" t="str">
        <f t="shared" si="12"/>
        <v/>
      </c>
    </row>
    <row r="464" spans="1:12" x14ac:dyDescent="0.3">
      <c r="A464" s="196" t="s">
        <v>287</v>
      </c>
      <c r="B464" s="350" t="s">
        <v>651</v>
      </c>
      <c r="C464" s="198" t="s">
        <v>80</v>
      </c>
      <c r="D464" s="199" t="s">
        <v>150</v>
      </c>
      <c r="E464" s="67"/>
      <c r="F464" s="67"/>
      <c r="G464" s="12"/>
      <c r="H464" s="14" t="s">
        <v>1418</v>
      </c>
      <c r="I464" s="14" t="s">
        <v>1418</v>
      </c>
      <c r="J464" s="14" t="s">
        <v>1418</v>
      </c>
      <c r="L464" s="22" t="str">
        <f t="shared" ref="L464:L467" si="13">IF(A464&gt;0,"[{"&amp;"order:"&amp;CHAR(34)&amp;K464&amp;CHAR(34)&amp;",result:"&amp;CHAR(34)&amp;B465&amp;CHAR(34)&amp;",playerday:"&amp;CHAR(34)&amp;B467&amp;CHAR(34)&amp;",year:"&amp;CHAR(34)&amp;A464&amp;CHAR(34)&amp;", category:" &amp; CHAR(34) &amp;$A$1&amp;CHAR(34)&amp;",prow:["&amp;CHAR(34)&amp;G465&amp;CHAR(34)&amp;","&amp;CHAR(34)&amp;G466&amp;CHAR(34)&amp;","&amp;CHAR(34)&amp;G467&amp;CHAR(34)&amp;"], pcolumn: ["&amp;CHAR(34)&amp;H464&amp;CHAR(34)&amp;","&amp;CHAR(34)&amp;I464&amp;CHAR(34)&amp;","&amp;CHAR(34)&amp;J464&amp;CHAR(34)&amp;"]"&amp;",ylink:"&amp;CHAR(34)&amp;B466&amp;CHAR(34)&amp;"}"&amp;"],","")</f>
        <v>[{order:"",result:"Osasuna 0-0 R. Madrid",playerday:"Sergio Ramos",year:"2021", category:"LaLiga",prow:["DF","Real Madrid","ESP"], pcolumn: ["es2024","es2024","es2024"],ylink:"https://www.youtube.com/watch?v=hqXKAKVg-u8"}],</v>
      </c>
    </row>
    <row r="465" spans="1:21" x14ac:dyDescent="0.3">
      <c r="A465" s="200"/>
      <c r="B465" s="351" t="str">
        <f>_xlfn.CONCAT(B464," ",C464," ",D464)</f>
        <v>Osasuna 0-0 R. Madrid</v>
      </c>
      <c r="C465" s="202"/>
      <c r="D465" s="203"/>
      <c r="E465" s="67"/>
      <c r="F465" s="67"/>
      <c r="G465" s="16" t="s">
        <v>52</v>
      </c>
      <c r="H465" s="195"/>
      <c r="I465" s="195"/>
      <c r="J465" s="195"/>
      <c r="L465" s="22" t="str">
        <f t="shared" si="13"/>
        <v/>
      </c>
    </row>
    <row r="466" spans="1:21" x14ac:dyDescent="0.3">
      <c r="A466" s="200"/>
      <c r="B466" s="351" t="s">
        <v>1417</v>
      </c>
      <c r="C466" s="202"/>
      <c r="D466" s="203"/>
      <c r="E466" s="67"/>
      <c r="F466" s="67"/>
      <c r="G466" s="16" t="s">
        <v>3</v>
      </c>
      <c r="H466" s="195"/>
      <c r="I466" s="195"/>
      <c r="J466" s="195"/>
      <c r="L466" s="22" t="str">
        <f t="shared" si="13"/>
        <v/>
      </c>
    </row>
    <row r="467" spans="1:21" x14ac:dyDescent="0.3">
      <c r="A467" s="204"/>
      <c r="B467" s="352" t="s">
        <v>942</v>
      </c>
      <c r="C467" s="206"/>
      <c r="D467" s="207"/>
      <c r="E467" s="67"/>
      <c r="F467" s="67"/>
      <c r="G467" s="16" t="s">
        <v>40</v>
      </c>
      <c r="H467" s="195"/>
      <c r="I467" s="195"/>
      <c r="J467" s="195"/>
      <c r="L467" s="22" t="str">
        <f t="shared" si="13"/>
        <v/>
      </c>
    </row>
    <row r="468" spans="1:21" x14ac:dyDescent="0.3">
      <c r="A468" s="67"/>
      <c r="C468" s="33"/>
      <c r="D468" s="32"/>
      <c r="E468" s="67"/>
      <c r="F468" s="67"/>
      <c r="G468" s="12"/>
      <c r="H468" s="67"/>
      <c r="I468" s="67"/>
      <c r="J468" s="67"/>
      <c r="L468" s="22" t="str">
        <f>IF(A468&gt;0,"[{"&amp;"order:"&amp;CHAR(34)&amp;K468&amp;CHAR(34)&amp;",result:"&amp;CHAR(34)&amp;B469&amp;CHAR(34)&amp;",playerday:"&amp;CHAR(34)&amp;B483&amp;CHAR(34)&amp;",year:"&amp;CHAR(34)&amp;A468&amp;CHAR(34)&amp;", category:" &amp; CHAR(34) &amp;$A$1&amp;CHAR(34)&amp;",prow:["&amp;CHAR(34)&amp;G469&amp;CHAR(34)&amp;","&amp;CHAR(34)&amp;G470&amp;CHAR(34)&amp;","&amp;CHAR(34)&amp;G483&amp;CHAR(34)&amp;"], pcolumn: ["&amp;CHAR(34)&amp;H468&amp;CHAR(34)&amp;","&amp;CHAR(34)&amp;I468&amp;CHAR(34)&amp;","&amp;CHAR(34)&amp;J468&amp;CHAR(34)&amp;"]"&amp;",ylink:"&amp;CHAR(34)&amp;B470&amp;CHAR(34)&amp;"}"&amp;"],","")</f>
        <v/>
      </c>
    </row>
    <row r="469" spans="1:21" x14ac:dyDescent="0.3">
      <c r="E469" s="67"/>
      <c r="L469" s="22" t="str">
        <f>IF(A469&gt;0,"[{"&amp;"order:"&amp;CHAR(34)&amp;K469&amp;CHAR(34)&amp;",result:"&amp;CHAR(34)&amp;B470&amp;CHAR(34)&amp;",playerday:"&amp;CHAR(34)&amp;B484&amp;CHAR(34)&amp;",year:"&amp;CHAR(34)&amp;A469&amp;CHAR(34)&amp;", category:" &amp; CHAR(34) &amp;$A$1&amp;CHAR(34)&amp;",prow:["&amp;CHAR(34)&amp;G470&amp;CHAR(34)&amp;","&amp;CHAR(34)&amp;G483&amp;CHAR(34)&amp;","&amp;CHAR(34)&amp;G484&amp;CHAR(34)&amp;"], pcolumn: ["&amp;CHAR(34)&amp;H469&amp;CHAR(34)&amp;","&amp;CHAR(34)&amp;I469&amp;CHAR(34)&amp;","&amp;CHAR(34)&amp;J469&amp;CHAR(34)&amp;"]"&amp;",ylink:"&amp;CHAR(34)&amp;B483&amp;CHAR(34)&amp;"}"&amp;"],","")</f>
        <v/>
      </c>
    </row>
    <row r="470" spans="1:21" x14ac:dyDescent="0.3">
      <c r="E470" s="67"/>
      <c r="L470" s="22" t="str">
        <f>IF(A470&gt;0,"[{"&amp;"order:"&amp;CHAR(34)&amp;K470&amp;CHAR(34)&amp;",result:"&amp;CHAR(34)&amp;B483&amp;CHAR(34)&amp;",playerday:"&amp;CHAR(34)&amp;B485&amp;CHAR(34)&amp;",year:"&amp;CHAR(34)&amp;A470&amp;CHAR(34)&amp;", category:" &amp; CHAR(34) &amp;$A$1&amp;CHAR(34)&amp;",prow:["&amp;CHAR(34)&amp;G483&amp;CHAR(34)&amp;","&amp;CHAR(34)&amp;G484&amp;CHAR(34)&amp;","&amp;CHAR(34)&amp;G485&amp;CHAR(34)&amp;"], pcolumn: ["&amp;CHAR(34)&amp;H470&amp;CHAR(34)&amp;","&amp;CHAR(34)&amp;I470&amp;CHAR(34)&amp;","&amp;CHAR(34)&amp;J470&amp;CHAR(34)&amp;"]"&amp;",ylink:"&amp;CHAR(34)&amp;B484&amp;CHAR(34)&amp;"}"&amp;"],","")</f>
        <v/>
      </c>
    </row>
    <row r="471" spans="1:21" x14ac:dyDescent="0.3">
      <c r="E471" s="67"/>
      <c r="L471" s="22"/>
    </row>
    <row r="472" spans="1:21" x14ac:dyDescent="0.3">
      <c r="A472" s="364">
        <v>2022</v>
      </c>
      <c r="B472" s="365" t="s">
        <v>20</v>
      </c>
      <c r="C472" s="366" t="s">
        <v>310</v>
      </c>
      <c r="D472" s="367" t="s">
        <v>7</v>
      </c>
      <c r="E472" s="67"/>
      <c r="G472" s="12"/>
      <c r="H472" s="14" t="s">
        <v>1440</v>
      </c>
      <c r="I472" s="14" t="s">
        <v>1481</v>
      </c>
      <c r="J472" s="31" t="s">
        <v>1392</v>
      </c>
      <c r="K472" s="12">
        <v>492</v>
      </c>
      <c r="L472" s="22" t="str">
        <f t="shared" ref="L472:L475" si="14">IF(A472&gt;0,"[{"&amp;"order:"&amp;CHAR(34)&amp;K472&amp;CHAR(34)&amp;",result:"&amp;CHAR(34)&amp;B473&amp;CHAR(34)&amp;",playerday:"&amp;CHAR(34)&amp;B475&amp;CHAR(34)&amp;",year:"&amp;CHAR(34)&amp;A472&amp;CHAR(34)&amp;", category:" &amp; CHAR(34) &amp;$A$1&amp;CHAR(34)&amp;",prow:["&amp;CHAR(34)&amp;G473&amp;CHAR(34)&amp;","&amp;CHAR(34)&amp;G474&amp;CHAR(34)&amp;","&amp;CHAR(34)&amp;G475&amp;CHAR(34)&amp;"], pcolumn: ["&amp;CHAR(34)&amp;H472&amp;CHAR(34)&amp;","&amp;CHAR(34)&amp;I472&amp;CHAR(34)&amp;","&amp;CHAR(34)&amp;J472&amp;CHAR(34)&amp;"]"&amp;",ylink:"&amp;CHAR(34)&amp;B474&amp;CHAR(34)&amp;"}"&amp;"],","")</f>
        <v>[{order:"492",result:"Valencia 1-4 Barcelona",playerday:"Pierre-Emerick Aubameyang",year:"2022", category:"LaLiga",prow:["Barcelona","Marseille","Borussia"], pcolumn: ["namehas_A","namehas_U","namehas_B"],ylink:"https://youtu.be/V23FZ2BCgQo?si=5Ggr3gchv2mbnSpc&amp;t=129"}],</v>
      </c>
      <c r="O472" s="13"/>
      <c r="R472" s="11"/>
      <c r="S472" s="11"/>
      <c r="T472" s="11"/>
      <c r="U472" s="11"/>
    </row>
    <row r="473" spans="1:21" x14ac:dyDescent="0.3">
      <c r="A473" s="368"/>
      <c r="B473" s="369" t="str">
        <f>_xlfn.CONCAT(B472," ",C472," ",D472)</f>
        <v>Valencia 1-4 Barcelona</v>
      </c>
      <c r="C473" s="370"/>
      <c r="D473" s="371"/>
      <c r="E473" s="67"/>
      <c r="G473" s="16" t="s">
        <v>7</v>
      </c>
      <c r="H473" s="144"/>
      <c r="I473" s="144"/>
      <c r="J473" s="144"/>
      <c r="L473" s="22" t="str">
        <f t="shared" si="14"/>
        <v/>
      </c>
      <c r="O473" s="13"/>
      <c r="R473" s="11"/>
      <c r="S473" s="11"/>
      <c r="T473" s="11"/>
      <c r="U473" s="11"/>
    </row>
    <row r="474" spans="1:21" x14ac:dyDescent="0.3">
      <c r="A474" s="368"/>
      <c r="B474" s="369" t="s">
        <v>1537</v>
      </c>
      <c r="C474" s="370"/>
      <c r="D474" s="371"/>
      <c r="E474" s="67"/>
      <c r="G474" s="16" t="s">
        <v>29</v>
      </c>
      <c r="H474" s="144"/>
      <c r="I474" s="144"/>
      <c r="J474" s="144"/>
      <c r="L474" s="22" t="str">
        <f t="shared" si="14"/>
        <v/>
      </c>
      <c r="O474" s="13"/>
      <c r="R474" s="11"/>
      <c r="S474" s="11"/>
      <c r="T474" s="11"/>
      <c r="U474" s="11"/>
    </row>
    <row r="475" spans="1:21" x14ac:dyDescent="0.3">
      <c r="A475" s="372"/>
      <c r="B475" s="373" t="s">
        <v>1538</v>
      </c>
      <c r="C475" s="374"/>
      <c r="D475" s="375"/>
      <c r="E475" s="67"/>
      <c r="G475" s="16" t="s">
        <v>50</v>
      </c>
      <c r="H475" s="144"/>
      <c r="I475" s="144"/>
      <c r="J475" s="144"/>
      <c r="L475" s="22" t="str">
        <f t="shared" si="14"/>
        <v/>
      </c>
      <c r="O475" s="13"/>
      <c r="R475" s="11"/>
      <c r="S475" s="11"/>
      <c r="T475" s="11"/>
      <c r="U475" s="11"/>
    </row>
    <row r="476" spans="1:21" x14ac:dyDescent="0.3">
      <c r="A476" s="67"/>
      <c r="B476" s="32"/>
      <c r="C476" s="33"/>
      <c r="D476" s="32"/>
      <c r="E476" s="67"/>
      <c r="G476" s="22"/>
      <c r="H476" s="98"/>
      <c r="I476" s="98"/>
      <c r="J476" s="98"/>
      <c r="L476" s="22" t="str">
        <f>IF(A476&gt;0,"[{"&amp;"order:"&amp;CHAR(34)&amp;K476&amp;CHAR(34)&amp;",result:"&amp;CHAR(34)&amp;B477&amp;CHAR(34)&amp;",playerday:"&amp;CHAR(34)&amp;B479&amp;CHAR(34)&amp;",year:"&amp;CHAR(34)&amp;A476&amp;CHAR(34)&amp;", category:" &amp; CHAR(34) &amp;$A$1&amp;CHAR(34)&amp;",prow:["&amp;CHAR(34)&amp;F477&amp;CHAR(34)&amp;","&amp;CHAR(34)&amp;F478&amp;CHAR(34)&amp;","&amp;CHAR(34)&amp;F479&amp;CHAR(34)&amp;"], pcolumn: ["&amp;CHAR(34)&amp;H476&amp;CHAR(34)&amp;","&amp;CHAR(34)&amp;I476&amp;CHAR(34)&amp;","&amp;CHAR(34)&amp;J476&amp;CHAR(34)&amp;"]"&amp;",ylink:"&amp;CHAR(34)&amp;B478&amp;CHAR(34)&amp;"}"&amp;"],","")</f>
        <v/>
      </c>
      <c r="M476" s="12" t="str">
        <f>""</f>
        <v/>
      </c>
      <c r="O476" s="13"/>
      <c r="R476" s="11"/>
      <c r="S476" s="11"/>
      <c r="T476" s="11"/>
      <c r="U476" s="11"/>
    </row>
    <row r="477" spans="1:21" x14ac:dyDescent="0.3">
      <c r="A477" s="67"/>
      <c r="B477" s="32"/>
      <c r="C477" s="33"/>
      <c r="D477" s="32"/>
      <c r="E477" s="67"/>
      <c r="F477" s="22"/>
      <c r="G477" s="98"/>
      <c r="H477" s="98"/>
      <c r="I477" s="98"/>
      <c r="K477" s="22" t="str">
        <f t="shared" ref="K477" si="15">IF(A477&gt;0,"[{"&amp;"order:"&amp;CHAR(34)&amp;J477&amp;CHAR(34)&amp;",result:"&amp;CHAR(34)&amp;B478&amp;CHAR(34)&amp;",playerday:"&amp;CHAR(34)&amp;B480&amp;CHAR(34)&amp;",year:"&amp;CHAR(34)&amp;A477&amp;CHAR(34)&amp;", category:" &amp; CHAR(34) &amp;$A$1&amp;CHAR(34)&amp;",prow:["&amp;CHAR(34)&amp;F478&amp;CHAR(34)&amp;","&amp;CHAR(34)&amp;F479&amp;CHAR(34)&amp;","&amp;CHAR(34)&amp;F480&amp;CHAR(34)&amp;"], pcolumn: ["&amp;CHAR(34)&amp;G477&amp;CHAR(34)&amp;","&amp;CHAR(34)&amp;H477&amp;CHAR(34)&amp;","&amp;CHAR(34)&amp;I477&amp;CHAR(34)&amp;"]"&amp;",ylink:"&amp;CHAR(34)&amp;B479&amp;CHAR(34)&amp;"}"&amp;"],","")</f>
        <v/>
      </c>
      <c r="M477" s="58"/>
      <c r="O477" s="13"/>
      <c r="R477" s="11"/>
      <c r="S477" s="11"/>
      <c r="T477" s="11"/>
      <c r="U477" s="11"/>
    </row>
    <row r="478" spans="1:21" x14ac:dyDescent="0.3">
      <c r="E478" s="67"/>
      <c r="L478" s="22"/>
    </row>
    <row r="479" spans="1:21" x14ac:dyDescent="0.3">
      <c r="E479" s="67"/>
      <c r="L479" s="22"/>
    </row>
    <row r="480" spans="1:21" x14ac:dyDescent="0.3">
      <c r="E480" s="67"/>
      <c r="L480" s="22"/>
    </row>
    <row r="481" spans="1:12" x14ac:dyDescent="0.3">
      <c r="E481" s="67"/>
      <c r="L481" s="22"/>
    </row>
    <row r="482" spans="1:12" x14ac:dyDescent="0.3">
      <c r="E482" s="67"/>
      <c r="L482" s="22"/>
    </row>
    <row r="483" spans="1:12" x14ac:dyDescent="0.3">
      <c r="A483" s="308" t="s">
        <v>298</v>
      </c>
      <c r="B483" s="353" t="s">
        <v>299</v>
      </c>
      <c r="C483" s="309" t="s">
        <v>92</v>
      </c>
      <c r="D483" s="310" t="s">
        <v>150</v>
      </c>
      <c r="E483" s="67"/>
      <c r="F483" s="67"/>
      <c r="G483" s="12"/>
      <c r="H483" s="14" t="s">
        <v>299</v>
      </c>
      <c r="I483" s="14" t="s">
        <v>42</v>
      </c>
      <c r="J483" s="31" t="s">
        <v>3</v>
      </c>
      <c r="K483" s="12">
        <v>572</v>
      </c>
      <c r="L483" s="22" t="str">
        <f t="shared" si="12"/>
        <v>[{order:"572",result:"Girona 4-2 R. Madrid",playerday:"Valentín Castellanos",year:"2023", category:"LaLiga",prow:["DL","CC","DF"], pcolumn: ["Girona","ARG","Real Madrid"],ylink:"https://www.youtube.com/watch?v=UYFEQr62lGE"}],</v>
      </c>
    </row>
    <row r="484" spans="1:12" x14ac:dyDescent="0.3">
      <c r="A484" s="311"/>
      <c r="B484" s="354" t="str">
        <f>_xlfn.CONCAT(B483," ",C483," ",D483)</f>
        <v>Girona 4-2 R. Madrid</v>
      </c>
      <c r="C484" s="44"/>
      <c r="D484" s="45"/>
      <c r="E484" s="67"/>
      <c r="F484" s="67"/>
      <c r="G484" s="16" t="s">
        <v>47</v>
      </c>
      <c r="H484" s="116"/>
      <c r="I484" s="116"/>
      <c r="J484" s="116"/>
      <c r="L484" s="22" t="str">
        <f t="shared" si="12"/>
        <v/>
      </c>
    </row>
    <row r="485" spans="1:12" x14ac:dyDescent="0.3">
      <c r="A485" s="311"/>
      <c r="B485" s="354" t="s">
        <v>771</v>
      </c>
      <c r="C485" s="44"/>
      <c r="D485" s="45"/>
      <c r="E485" s="67"/>
      <c r="F485" s="67"/>
      <c r="G485" s="16" t="s">
        <v>33</v>
      </c>
      <c r="H485" s="116"/>
      <c r="I485" s="116"/>
      <c r="J485" s="116"/>
      <c r="L485" s="22" t="str">
        <f t="shared" si="12"/>
        <v/>
      </c>
    </row>
    <row r="486" spans="1:12" x14ac:dyDescent="0.3">
      <c r="A486" s="312"/>
      <c r="B486" s="355" t="s">
        <v>1083</v>
      </c>
      <c r="C486" s="47"/>
      <c r="D486" s="48"/>
      <c r="E486" s="67"/>
      <c r="F486" s="67"/>
      <c r="G486" s="16" t="s">
        <v>52</v>
      </c>
      <c r="H486" s="116"/>
      <c r="I486" s="116"/>
      <c r="J486" s="116"/>
      <c r="L486" s="22" t="str">
        <f t="shared" si="12"/>
        <v/>
      </c>
    </row>
    <row r="487" spans="1:12" x14ac:dyDescent="0.3">
      <c r="A487" s="67"/>
      <c r="C487" s="33"/>
      <c r="D487" s="32"/>
      <c r="E487" s="67"/>
      <c r="G487" s="12"/>
      <c r="H487" s="11"/>
      <c r="I487" s="11"/>
      <c r="J487" s="11"/>
      <c r="L487" s="22" t="str">
        <f t="shared" si="12"/>
        <v/>
      </c>
    </row>
    <row r="488" spans="1:12" x14ac:dyDescent="0.3">
      <c r="A488" s="67"/>
      <c r="C488" s="33"/>
      <c r="D488" s="32"/>
      <c r="E488" s="67"/>
      <c r="G488" s="12"/>
      <c r="H488" s="11"/>
      <c r="I488" s="11"/>
      <c r="J488" s="11"/>
      <c r="L488" s="22" t="str">
        <f t="shared" si="12"/>
        <v/>
      </c>
    </row>
    <row r="489" spans="1:12" x14ac:dyDescent="0.3">
      <c r="A489" s="308" t="s">
        <v>298</v>
      </c>
      <c r="B489" s="353" t="s">
        <v>7</v>
      </c>
      <c r="C489" s="309" t="s">
        <v>301</v>
      </c>
      <c r="D489" s="310" t="s">
        <v>299</v>
      </c>
      <c r="E489" s="67"/>
      <c r="F489" s="67"/>
      <c r="G489" s="12"/>
      <c r="H489" s="14" t="s">
        <v>7</v>
      </c>
      <c r="I489" s="14" t="s">
        <v>299</v>
      </c>
      <c r="J489" s="31" t="s">
        <v>40</v>
      </c>
      <c r="K489" s="12">
        <v>585</v>
      </c>
      <c r="L489" s="22" t="str">
        <f t="shared" si="12"/>
        <v>[{order:"585",result:"Barcelona 2-4 Girona",playerday:"Cristhian Stuani",year:"2023", category:"LaLiga",prow:["DL","DF","CC"], pcolumn: ["Barcelona","Girona","ESP"],ylink:"https://www.youtube.com/watch?v=XFvVgpeqi5M"}],</v>
      </c>
    </row>
    <row r="490" spans="1:12" x14ac:dyDescent="0.3">
      <c r="A490" s="311"/>
      <c r="B490" s="354" t="str">
        <f>_xlfn.CONCAT(B489," ",C489," ",D489)</f>
        <v>Barcelona 2-4 Girona</v>
      </c>
      <c r="C490" s="44"/>
      <c r="D490" s="45"/>
      <c r="E490" s="67"/>
      <c r="F490" s="67"/>
      <c r="G490" s="16" t="s">
        <v>47</v>
      </c>
      <c r="H490" s="116"/>
      <c r="I490" s="116"/>
      <c r="J490" s="116"/>
      <c r="L490" s="22" t="str">
        <f t="shared" si="12"/>
        <v/>
      </c>
    </row>
    <row r="491" spans="1:12" x14ac:dyDescent="0.3">
      <c r="A491" s="311"/>
      <c r="B491" s="354" t="s">
        <v>300</v>
      </c>
      <c r="C491" s="44"/>
      <c r="D491" s="45"/>
      <c r="E491" s="67"/>
      <c r="F491" s="67"/>
      <c r="G491" s="16" t="s">
        <v>52</v>
      </c>
      <c r="H491" s="116"/>
      <c r="I491" s="116"/>
      <c r="J491" s="116"/>
      <c r="L491" s="22" t="str">
        <f t="shared" si="12"/>
        <v/>
      </c>
    </row>
    <row r="492" spans="1:12" x14ac:dyDescent="0.3">
      <c r="A492" s="312"/>
      <c r="B492" s="355" t="s">
        <v>1084</v>
      </c>
      <c r="C492" s="47"/>
      <c r="D492" s="48"/>
      <c r="E492" s="67"/>
      <c r="F492" s="67"/>
      <c r="G492" s="16" t="s">
        <v>33</v>
      </c>
      <c r="H492" s="116"/>
      <c r="I492" s="116"/>
      <c r="J492" s="116"/>
      <c r="L492" s="22" t="str">
        <f t="shared" si="12"/>
        <v/>
      </c>
    </row>
    <row r="493" spans="1:12" x14ac:dyDescent="0.3">
      <c r="A493" s="67"/>
      <c r="C493" s="33"/>
      <c r="D493" s="32"/>
      <c r="E493" s="67"/>
      <c r="G493" s="12"/>
      <c r="H493" s="11"/>
      <c r="I493" s="11"/>
      <c r="J493" s="11"/>
      <c r="L493" s="22" t="str">
        <f t="shared" si="12"/>
        <v/>
      </c>
    </row>
    <row r="494" spans="1:12" x14ac:dyDescent="0.3">
      <c r="A494" s="67"/>
      <c r="C494" s="33"/>
      <c r="D494" s="32"/>
      <c r="E494" s="67"/>
      <c r="G494" s="12"/>
      <c r="H494" s="11"/>
      <c r="I494" s="11"/>
      <c r="J494" s="11"/>
      <c r="L494" s="22" t="str">
        <f t="shared" si="12"/>
        <v/>
      </c>
    </row>
    <row r="495" spans="1:12" x14ac:dyDescent="0.3">
      <c r="A495" s="308" t="s">
        <v>298</v>
      </c>
      <c r="B495" s="353" t="s">
        <v>812</v>
      </c>
      <c r="C495" s="309" t="s">
        <v>66</v>
      </c>
      <c r="D495" s="310" t="s">
        <v>69</v>
      </c>
      <c r="E495" s="67"/>
      <c r="F495" s="67"/>
      <c r="G495" s="12"/>
      <c r="H495" s="14" t="s">
        <v>812</v>
      </c>
      <c r="I495" s="14" t="s">
        <v>69</v>
      </c>
      <c r="J495" s="31" t="s">
        <v>40</v>
      </c>
      <c r="L495" s="22" t="str">
        <f t="shared" si="12"/>
        <v>[{order:"",result:"Valladolid 0-3 Sevilla",playerday:"",year:"2023", category:"LaLiga",prow:["DF","DL","CC"], pcolumn: ["Valladolid","Sevilla","ESP"],ylink:"https://www.youtube.com/watch?v=rmYQux7hanU"}],</v>
      </c>
    </row>
    <row r="496" spans="1:12" x14ac:dyDescent="0.3">
      <c r="A496" s="311"/>
      <c r="B496" s="354" t="str">
        <f>_xlfn.CONCAT(B495," ",C495," ",D495)</f>
        <v>Valladolid 0-3 Sevilla</v>
      </c>
      <c r="C496" s="44"/>
      <c r="D496" s="45"/>
      <c r="E496" s="67"/>
      <c r="F496" s="67"/>
      <c r="G496" s="16" t="s">
        <v>52</v>
      </c>
      <c r="H496" s="116"/>
      <c r="I496" s="116"/>
      <c r="J496" s="116"/>
      <c r="L496" s="22" t="str">
        <f t="shared" si="12"/>
        <v/>
      </c>
    </row>
    <row r="497" spans="1:12" x14ac:dyDescent="0.3">
      <c r="A497" s="311"/>
      <c r="B497" s="354" t="s">
        <v>813</v>
      </c>
      <c r="C497" s="44"/>
      <c r="D497" s="45"/>
      <c r="E497" s="67"/>
      <c r="F497" s="67"/>
      <c r="G497" s="16" t="s">
        <v>47</v>
      </c>
      <c r="H497" s="116"/>
      <c r="I497" s="116"/>
      <c r="J497" s="116"/>
      <c r="L497" s="22" t="str">
        <f t="shared" si="12"/>
        <v/>
      </c>
    </row>
    <row r="498" spans="1:12" x14ac:dyDescent="0.3">
      <c r="A498" s="312"/>
      <c r="B498" s="355"/>
      <c r="C498" s="47"/>
      <c r="D498" s="48"/>
      <c r="E498" s="67"/>
      <c r="F498" s="67"/>
      <c r="G498" s="16" t="s">
        <v>33</v>
      </c>
      <c r="H498" s="116"/>
      <c r="I498" s="116"/>
      <c r="J498" s="116"/>
      <c r="L498" s="22" t="str">
        <f t="shared" si="12"/>
        <v/>
      </c>
    </row>
    <row r="499" spans="1:12" x14ac:dyDescent="0.3">
      <c r="A499" s="67"/>
      <c r="C499" s="33"/>
      <c r="D499" s="32"/>
      <c r="E499" s="67"/>
      <c r="G499" s="12"/>
      <c r="H499" s="11"/>
      <c r="I499" s="11"/>
      <c r="J499" s="11"/>
      <c r="L499" s="22" t="str">
        <f t="shared" si="12"/>
        <v/>
      </c>
    </row>
    <row r="500" spans="1:12" x14ac:dyDescent="0.3">
      <c r="A500" s="67"/>
      <c r="C500" s="33"/>
      <c r="D500" s="32"/>
      <c r="E500" s="67"/>
      <c r="G500" s="12"/>
      <c r="H500" s="11"/>
      <c r="I500" s="11"/>
      <c r="J500" s="11"/>
      <c r="L500" s="22" t="str">
        <f t="shared" si="12"/>
        <v/>
      </c>
    </row>
    <row r="501" spans="1:12" x14ac:dyDescent="0.3">
      <c r="A501" s="308" t="s">
        <v>298</v>
      </c>
      <c r="B501" s="353" t="s">
        <v>7</v>
      </c>
      <c r="C501" s="309" t="s">
        <v>116</v>
      </c>
      <c r="D501" s="310" t="s">
        <v>150</v>
      </c>
      <c r="E501" s="67"/>
      <c r="F501" s="67"/>
      <c r="G501" s="12"/>
      <c r="H501" s="14" t="s">
        <v>7</v>
      </c>
      <c r="I501" s="14" t="s">
        <v>3</v>
      </c>
      <c r="J501" s="31" t="s">
        <v>50</v>
      </c>
      <c r="K501" s="12">
        <v>179</v>
      </c>
      <c r="L501" s="22" t="str">
        <f t="shared" si="12"/>
        <v>[{order:"179",result:"Barcelona 1-2 R. Madrid",playerday:"Jude Bellingham",year:"2023", category:"LaLiga",prow:["CC","DL","Played WC 2022"], pcolumn: ["Barcelona","Real Madrid","Borussia"],ylink:"https://www.youtube.com/watch?v=iS6dII37CwM"}],</v>
      </c>
    </row>
    <row r="502" spans="1:12" x14ac:dyDescent="0.3">
      <c r="A502" s="311"/>
      <c r="B502" s="354" t="str">
        <f>_xlfn.CONCAT(B501," ",C501," ",D501)</f>
        <v>Barcelona 1-2 R. Madrid</v>
      </c>
      <c r="C502" s="44"/>
      <c r="D502" s="45"/>
      <c r="E502" s="67"/>
      <c r="F502" s="67"/>
      <c r="G502" s="16" t="s">
        <v>33</v>
      </c>
      <c r="H502" s="116"/>
      <c r="I502" s="116"/>
      <c r="J502" s="116"/>
      <c r="L502" s="22" t="str">
        <f t="shared" si="12"/>
        <v/>
      </c>
    </row>
    <row r="503" spans="1:12" x14ac:dyDescent="0.3">
      <c r="A503" s="311"/>
      <c r="B503" s="354" t="s">
        <v>397</v>
      </c>
      <c r="C503" s="44"/>
      <c r="D503" s="45"/>
      <c r="E503" s="67"/>
      <c r="F503" s="67"/>
      <c r="G503" s="16" t="s">
        <v>47</v>
      </c>
      <c r="H503" s="116"/>
      <c r="I503" s="116"/>
      <c r="J503" s="116"/>
      <c r="L503" s="22" t="str">
        <f t="shared" si="12"/>
        <v/>
      </c>
    </row>
    <row r="504" spans="1:12" x14ac:dyDescent="0.3">
      <c r="A504" s="312"/>
      <c r="B504" s="355" t="s">
        <v>1081</v>
      </c>
      <c r="C504" s="47"/>
      <c r="D504" s="48"/>
      <c r="E504" s="67"/>
      <c r="F504" s="67"/>
      <c r="G504" s="16" t="s">
        <v>41</v>
      </c>
      <c r="H504" s="116"/>
      <c r="I504" s="116"/>
      <c r="J504" s="116"/>
      <c r="L504" s="22" t="str">
        <f t="shared" ref="L504:L554" si="16">IF(A504&gt;0,"[{"&amp;"order:"&amp;CHAR(34)&amp;K504&amp;CHAR(34)&amp;",result:"&amp;CHAR(34)&amp;B505&amp;CHAR(34)&amp;",playerday:"&amp;CHAR(34)&amp;B507&amp;CHAR(34)&amp;",year:"&amp;CHAR(34)&amp;A504&amp;CHAR(34)&amp;", category:" &amp; CHAR(34) &amp;$A$1&amp;CHAR(34)&amp;",prow:["&amp;CHAR(34)&amp;G505&amp;CHAR(34)&amp;","&amp;CHAR(34)&amp;G506&amp;CHAR(34)&amp;","&amp;CHAR(34)&amp;G507&amp;CHAR(34)&amp;"], pcolumn: ["&amp;CHAR(34)&amp;H504&amp;CHAR(34)&amp;","&amp;CHAR(34)&amp;I504&amp;CHAR(34)&amp;","&amp;CHAR(34)&amp;J504&amp;CHAR(34)&amp;"]"&amp;",ylink:"&amp;CHAR(34)&amp;B506&amp;CHAR(34)&amp;"}"&amp;"],","")</f>
        <v/>
      </c>
    </row>
    <row r="505" spans="1:12" x14ac:dyDescent="0.3">
      <c r="A505" s="67"/>
      <c r="C505" s="33"/>
      <c r="D505" s="32"/>
      <c r="E505" s="67"/>
      <c r="G505" s="12"/>
      <c r="H505" s="11"/>
      <c r="I505" s="11"/>
      <c r="J505" s="11"/>
      <c r="L505" s="22" t="str">
        <f t="shared" si="16"/>
        <v/>
      </c>
    </row>
    <row r="506" spans="1:12" x14ac:dyDescent="0.3">
      <c r="A506" s="67"/>
      <c r="C506" s="33"/>
      <c r="D506" s="32"/>
      <c r="E506" s="67"/>
      <c r="G506" s="12"/>
      <c r="H506" s="11"/>
      <c r="I506" s="11"/>
      <c r="J506" s="11"/>
      <c r="L506" s="22" t="str">
        <f t="shared" si="16"/>
        <v/>
      </c>
    </row>
    <row r="507" spans="1:12" x14ac:dyDescent="0.3">
      <c r="E507" s="67"/>
      <c r="L507" s="22" t="str">
        <f t="shared" si="16"/>
        <v/>
      </c>
    </row>
    <row r="508" spans="1:12" x14ac:dyDescent="0.3">
      <c r="E508" s="67"/>
      <c r="L508" s="22" t="str">
        <f t="shared" si="16"/>
        <v/>
      </c>
    </row>
    <row r="509" spans="1:12" x14ac:dyDescent="0.3">
      <c r="E509" s="67"/>
      <c r="L509" s="22" t="str">
        <f t="shared" si="16"/>
        <v/>
      </c>
    </row>
    <row r="510" spans="1:12" x14ac:dyDescent="0.3">
      <c r="E510" s="67"/>
      <c r="L510" s="22" t="str">
        <f t="shared" si="16"/>
        <v/>
      </c>
    </row>
    <row r="511" spans="1:12" x14ac:dyDescent="0.3">
      <c r="E511" s="67"/>
      <c r="L511" s="22" t="str">
        <f t="shared" si="16"/>
        <v/>
      </c>
    </row>
    <row r="512" spans="1:12" x14ac:dyDescent="0.3">
      <c r="E512" s="67"/>
      <c r="L512" s="22" t="str">
        <f t="shared" si="16"/>
        <v/>
      </c>
    </row>
    <row r="513" spans="1:12" x14ac:dyDescent="0.3">
      <c r="E513" s="67"/>
      <c r="L513" s="22" t="str">
        <f t="shared" si="16"/>
        <v/>
      </c>
    </row>
    <row r="514" spans="1:12" x14ac:dyDescent="0.3">
      <c r="E514" s="67"/>
      <c r="L514" s="22" t="str">
        <f t="shared" si="16"/>
        <v/>
      </c>
    </row>
    <row r="515" spans="1:12" x14ac:dyDescent="0.3">
      <c r="A515" s="296" t="s">
        <v>547</v>
      </c>
      <c r="B515" s="356" t="s">
        <v>150</v>
      </c>
      <c r="C515" s="298" t="s">
        <v>80</v>
      </c>
      <c r="D515" s="299" t="s">
        <v>153</v>
      </c>
      <c r="E515" s="67"/>
      <c r="F515" s="67"/>
      <c r="G515" s="12"/>
      <c r="H515" s="31" t="s">
        <v>1500</v>
      </c>
      <c r="I515" s="31" t="s">
        <v>1499</v>
      </c>
      <c r="J515" s="31" t="s">
        <v>60</v>
      </c>
      <c r="K515" s="12">
        <v>440</v>
      </c>
      <c r="L515" s="22" t="str">
        <f t="shared" si="16"/>
        <v>[{order:"440",result:"R. Madrid 0-0 Betis",playerday:"Toni Kroos",year:"2024", category:"LaLiga",prow:["CC","CC","CC"], pcolumn: ["Real Madrid_assists_50-500","namehas_oo","GER"],ylink:"https://www.youtube.com/watch?v=32GHHtnetyA"}],</v>
      </c>
    </row>
    <row r="516" spans="1:12" x14ac:dyDescent="0.3">
      <c r="A516" s="300"/>
      <c r="B516" s="357" t="str">
        <f>_xlfn.CONCAT(B515," ",C515," ",D515)</f>
        <v>R. Madrid 0-0 Betis</v>
      </c>
      <c r="C516" s="302"/>
      <c r="D516" s="303"/>
      <c r="E516" s="67"/>
      <c r="F516" s="67"/>
      <c r="G516" s="16" t="s">
        <v>33</v>
      </c>
      <c r="H516" s="275"/>
      <c r="I516" s="275"/>
      <c r="J516" s="275"/>
      <c r="L516" s="22" t="str">
        <f t="shared" si="16"/>
        <v/>
      </c>
    </row>
    <row r="517" spans="1:12" x14ac:dyDescent="0.3">
      <c r="A517" s="300"/>
      <c r="B517" s="357" t="s">
        <v>814</v>
      </c>
      <c r="C517" s="302"/>
      <c r="D517" s="303"/>
      <c r="E517" s="67"/>
      <c r="F517" s="67"/>
      <c r="G517" s="16" t="s">
        <v>33</v>
      </c>
      <c r="H517" s="275"/>
      <c r="I517" s="275"/>
      <c r="J517" s="275"/>
      <c r="L517" s="22" t="str">
        <f t="shared" si="16"/>
        <v/>
      </c>
    </row>
    <row r="518" spans="1:12" x14ac:dyDescent="0.3">
      <c r="A518" s="304"/>
      <c r="B518" s="358" t="s">
        <v>1032</v>
      </c>
      <c r="C518" s="306"/>
      <c r="D518" s="307"/>
      <c r="E518" s="67"/>
      <c r="F518" s="67"/>
      <c r="G518" s="16" t="s">
        <v>33</v>
      </c>
      <c r="H518" s="275"/>
      <c r="I518" s="275"/>
      <c r="J518" s="275"/>
      <c r="L518" s="22" t="str">
        <f t="shared" si="16"/>
        <v/>
      </c>
    </row>
    <row r="519" spans="1:12" x14ac:dyDescent="0.3">
      <c r="A519" s="11"/>
      <c r="C519" s="33"/>
      <c r="D519" s="32"/>
      <c r="E519" s="67"/>
      <c r="G519" s="12"/>
      <c r="H519" s="11"/>
      <c r="I519" s="11"/>
      <c r="J519" s="11"/>
      <c r="L519" s="22" t="str">
        <f t="shared" si="16"/>
        <v/>
      </c>
    </row>
    <row r="520" spans="1:12" x14ac:dyDescent="0.3">
      <c r="A520" s="11"/>
      <c r="C520" s="33"/>
      <c r="D520" s="32"/>
      <c r="E520" s="67"/>
      <c r="G520" s="12"/>
      <c r="H520" s="11"/>
      <c r="I520" s="11"/>
      <c r="J520" s="11"/>
      <c r="L520" s="22" t="str">
        <f t="shared" si="16"/>
        <v/>
      </c>
    </row>
    <row r="521" spans="1:12" x14ac:dyDescent="0.3">
      <c r="A521" s="296" t="s">
        <v>547</v>
      </c>
      <c r="B521" s="356" t="s">
        <v>27</v>
      </c>
      <c r="C521" s="298" t="s">
        <v>368</v>
      </c>
      <c r="D521" s="299" t="s">
        <v>150</v>
      </c>
      <c r="E521" s="67"/>
      <c r="F521" s="67"/>
      <c r="G521" s="12"/>
      <c r="H521" s="31" t="s">
        <v>27</v>
      </c>
      <c r="I521" s="31" t="s">
        <v>342</v>
      </c>
      <c r="J521" s="31" t="s">
        <v>108</v>
      </c>
      <c r="K521" s="12">
        <v>312</v>
      </c>
      <c r="L521" s="22" t="str">
        <f t="shared" si="16"/>
        <v>[{order:"312",result:"Villarreal 4-4 R. Madrid",playerday:"Alexander Sorloth",year:"2024", category:"LaLiga",prow:["DL","CC","Real Madrid"], pcolumn: ["Villarreal","TUR","NOR"],ylink:"https://www.youtube.com/watch?v=RoAmReFhPec"}],</v>
      </c>
    </row>
    <row r="522" spans="1:12" x14ac:dyDescent="0.3">
      <c r="A522" s="300"/>
      <c r="B522" s="357" t="str">
        <f>_xlfn.CONCAT(B521," ",C521," ",D521)</f>
        <v>Villarreal 4-4 R. Madrid</v>
      </c>
      <c r="C522" s="302"/>
      <c r="D522" s="303"/>
      <c r="E522" s="67"/>
      <c r="F522" s="67"/>
      <c r="G522" s="16" t="s">
        <v>47</v>
      </c>
      <c r="H522" s="275"/>
      <c r="I522" s="275"/>
      <c r="J522" s="275"/>
      <c r="L522" s="22" t="str">
        <f t="shared" si="16"/>
        <v/>
      </c>
    </row>
    <row r="523" spans="1:12" x14ac:dyDescent="0.3">
      <c r="A523" s="300"/>
      <c r="B523" s="357" t="s">
        <v>811</v>
      </c>
      <c r="C523" s="302"/>
      <c r="D523" s="303"/>
      <c r="E523" s="67"/>
      <c r="F523" s="67"/>
      <c r="G523" s="16" t="s">
        <v>33</v>
      </c>
      <c r="H523" s="275"/>
      <c r="I523" s="275"/>
      <c r="J523" s="275"/>
      <c r="L523" s="22" t="str">
        <f t="shared" si="16"/>
        <v/>
      </c>
    </row>
    <row r="524" spans="1:12" x14ac:dyDescent="0.3">
      <c r="A524" s="304"/>
      <c r="B524" s="358" t="s">
        <v>1079</v>
      </c>
      <c r="C524" s="306"/>
      <c r="D524" s="307"/>
      <c r="E524" s="67"/>
      <c r="F524" s="67"/>
      <c r="G524" s="57" t="s">
        <v>3</v>
      </c>
      <c r="H524" s="275"/>
      <c r="I524" s="275"/>
      <c r="J524" s="275"/>
      <c r="L524" s="22" t="str">
        <f t="shared" si="16"/>
        <v/>
      </c>
    </row>
    <row r="525" spans="1:12" x14ac:dyDescent="0.3">
      <c r="A525" s="11"/>
      <c r="C525" s="33"/>
      <c r="D525" s="32"/>
      <c r="E525" s="67"/>
      <c r="G525" s="12"/>
      <c r="H525" s="11"/>
      <c r="I525" s="11"/>
      <c r="J525" s="11"/>
      <c r="L525" s="22" t="str">
        <f t="shared" si="16"/>
        <v/>
      </c>
    </row>
    <row r="526" spans="1:12" x14ac:dyDescent="0.3">
      <c r="A526" s="11"/>
      <c r="C526" s="33"/>
      <c r="D526" s="32"/>
      <c r="E526" s="67"/>
      <c r="G526" s="12"/>
      <c r="H526" s="11"/>
      <c r="I526" s="11"/>
      <c r="J526" s="11"/>
      <c r="L526" s="22" t="str">
        <f t="shared" si="16"/>
        <v/>
      </c>
    </row>
    <row r="527" spans="1:12" x14ac:dyDescent="0.3">
      <c r="A527" s="296" t="s">
        <v>547</v>
      </c>
      <c r="B527" s="356" t="s">
        <v>68</v>
      </c>
      <c r="C527" s="298" t="s">
        <v>85</v>
      </c>
      <c r="D527" s="299" t="s">
        <v>150</v>
      </c>
      <c r="E527" s="67"/>
      <c r="F527" s="67"/>
      <c r="G527" s="12"/>
      <c r="H527" s="31" t="s">
        <v>68</v>
      </c>
      <c r="I527" s="31" t="s">
        <v>879</v>
      </c>
      <c r="J527" s="31" t="s">
        <v>48</v>
      </c>
      <c r="K527" s="12">
        <v>307</v>
      </c>
      <c r="L527" s="22" t="str">
        <f t="shared" si="16"/>
        <v>[{order:"307",result:"Atletico 1-1 R. Madrid",playerday:"Marcos Llorente",year:"2024", category:"LaLiga",prow:["Real Madrid","CC","ESP"], pcolumn: ["Atletico","startM","LaLigaWin"],ylink:"https://www.youtube.com/watch?v=OfdmY2N--ts"}],</v>
      </c>
    </row>
    <row r="528" spans="1:12" x14ac:dyDescent="0.3">
      <c r="A528" s="300"/>
      <c r="B528" s="357" t="str">
        <f>_xlfn.CONCAT(B527," ",C527," ",D527)</f>
        <v>Atletico 1-1 R. Madrid</v>
      </c>
      <c r="C528" s="302"/>
      <c r="D528" s="303"/>
      <c r="E528" s="67"/>
      <c r="F528" s="67"/>
      <c r="G528" s="16" t="s">
        <v>3</v>
      </c>
      <c r="H528" s="275"/>
      <c r="I528" s="275"/>
      <c r="J528" s="275"/>
      <c r="L528" s="22" t="str">
        <f t="shared" si="16"/>
        <v/>
      </c>
    </row>
    <row r="529" spans="1:12" x14ac:dyDescent="0.3">
      <c r="A529" s="300"/>
      <c r="B529" s="357" t="s">
        <v>880</v>
      </c>
      <c r="C529" s="302"/>
      <c r="D529" s="303"/>
      <c r="E529" s="67"/>
      <c r="F529" s="67"/>
      <c r="G529" s="16" t="s">
        <v>33</v>
      </c>
      <c r="H529" s="275"/>
      <c r="I529" s="275"/>
      <c r="J529" s="275"/>
      <c r="L529" s="22" t="str">
        <f t="shared" si="16"/>
        <v/>
      </c>
    </row>
    <row r="530" spans="1:12" x14ac:dyDescent="0.3">
      <c r="A530" s="304"/>
      <c r="B530" s="358" t="s">
        <v>1080</v>
      </c>
      <c r="C530" s="306"/>
      <c r="D530" s="307"/>
      <c r="E530" s="67"/>
      <c r="F530" s="67"/>
      <c r="G530" s="57" t="s">
        <v>40</v>
      </c>
      <c r="H530" s="275"/>
      <c r="I530" s="275"/>
      <c r="J530" s="275"/>
      <c r="L530" s="22" t="str">
        <f t="shared" si="16"/>
        <v/>
      </c>
    </row>
    <row r="531" spans="1:12" x14ac:dyDescent="0.3">
      <c r="A531" s="11"/>
      <c r="C531" s="33"/>
      <c r="D531" s="32"/>
      <c r="E531" s="67"/>
      <c r="G531" s="12"/>
      <c r="H531" s="11"/>
      <c r="I531" s="11"/>
      <c r="J531" s="11"/>
      <c r="L531" s="22" t="str">
        <f t="shared" si="16"/>
        <v/>
      </c>
    </row>
    <row r="532" spans="1:12" x14ac:dyDescent="0.3">
      <c r="A532" s="11"/>
      <c r="C532" s="33"/>
      <c r="D532" s="32"/>
      <c r="E532" s="67"/>
      <c r="G532" s="12"/>
      <c r="H532" s="11"/>
      <c r="I532" s="11"/>
      <c r="J532" s="11"/>
      <c r="L532" s="22" t="str">
        <f t="shared" si="16"/>
        <v/>
      </c>
    </row>
    <row r="533" spans="1:12" x14ac:dyDescent="0.3">
      <c r="A533" s="296" t="s">
        <v>547</v>
      </c>
      <c r="B533" s="356" t="s">
        <v>288</v>
      </c>
      <c r="C533" s="298" t="s">
        <v>140</v>
      </c>
      <c r="D533" s="299" t="s">
        <v>90</v>
      </c>
      <c r="E533" s="67"/>
      <c r="F533" s="67"/>
      <c r="G533" s="12"/>
      <c r="H533" s="31" t="s">
        <v>1418</v>
      </c>
      <c r="I533" s="31" t="s">
        <v>1473</v>
      </c>
      <c r="J533" s="31" t="s">
        <v>232</v>
      </c>
      <c r="K533" s="12">
        <v>822</v>
      </c>
      <c r="L533" s="22" t="str">
        <f t="shared" si="16"/>
        <v>[{order:"822",result:"R. Sociedad 3-0 Athletic",playerday:"Takefusa Kubo",year:"2024", category:"LaLiga",prow:["DL","CC","Played WC 2022"], pcolumn: ["es2024","jpleag","JPN"],ylink:"https://www.youtube.com/watch?v=GGtVmxTFJ2E"}],</v>
      </c>
    </row>
    <row r="534" spans="1:12" x14ac:dyDescent="0.3">
      <c r="A534" s="300"/>
      <c r="B534" s="357" t="str">
        <f>_xlfn.CONCAT(B533," ",C533," ",D533)</f>
        <v>R. Sociedad 3-0 Athletic</v>
      </c>
      <c r="C534" s="302"/>
      <c r="D534" s="303"/>
      <c r="E534" s="67"/>
      <c r="F534" s="67"/>
      <c r="G534" s="16" t="s">
        <v>47</v>
      </c>
      <c r="H534" s="275"/>
      <c r="I534" s="275"/>
      <c r="J534" s="275"/>
      <c r="L534" s="22" t="str">
        <f t="shared" si="16"/>
        <v/>
      </c>
    </row>
    <row r="535" spans="1:12" x14ac:dyDescent="0.3">
      <c r="A535" s="300"/>
      <c r="B535" s="357" t="s">
        <v>623</v>
      </c>
      <c r="C535" s="302"/>
      <c r="D535" s="303"/>
      <c r="E535" s="67"/>
      <c r="F535" s="67"/>
      <c r="G535" s="16" t="s">
        <v>33</v>
      </c>
      <c r="H535" s="275"/>
      <c r="I535" s="275"/>
      <c r="J535" s="275"/>
      <c r="L535" s="22" t="str">
        <f t="shared" si="16"/>
        <v/>
      </c>
    </row>
    <row r="536" spans="1:12" x14ac:dyDescent="0.3">
      <c r="A536" s="304"/>
      <c r="B536" s="358" t="s">
        <v>1309</v>
      </c>
      <c r="C536" s="306"/>
      <c r="D536" s="307"/>
      <c r="E536" s="67"/>
      <c r="F536" s="67"/>
      <c r="G536" s="57" t="s">
        <v>41</v>
      </c>
      <c r="H536" s="275"/>
      <c r="I536" s="275"/>
      <c r="J536" s="275"/>
      <c r="L536" s="22" t="str">
        <f t="shared" si="16"/>
        <v/>
      </c>
    </row>
    <row r="537" spans="1:12" x14ac:dyDescent="0.3">
      <c r="A537" s="11"/>
      <c r="C537" s="33"/>
      <c r="D537" s="32"/>
      <c r="E537" s="67"/>
      <c r="G537" s="12"/>
      <c r="H537" s="11"/>
      <c r="I537" s="11"/>
      <c r="J537" s="11"/>
      <c r="L537" s="22" t="str">
        <f t="shared" si="16"/>
        <v/>
      </c>
    </row>
    <row r="538" spans="1:12" x14ac:dyDescent="0.3">
      <c r="A538" s="11"/>
      <c r="C538" s="33"/>
      <c r="D538" s="32"/>
      <c r="E538" s="67"/>
      <c r="G538" s="12"/>
      <c r="H538" s="11"/>
      <c r="I538" s="11"/>
      <c r="J538" s="11"/>
      <c r="L538" s="22" t="str">
        <f t="shared" si="16"/>
        <v/>
      </c>
    </row>
    <row r="539" spans="1:12" x14ac:dyDescent="0.3">
      <c r="A539" s="296" t="s">
        <v>547</v>
      </c>
      <c r="B539" s="356" t="s">
        <v>299</v>
      </c>
      <c r="C539" s="298" t="s">
        <v>115</v>
      </c>
      <c r="D539" s="299" t="s">
        <v>68</v>
      </c>
      <c r="E539" s="67"/>
      <c r="F539" s="67"/>
      <c r="G539" s="12"/>
      <c r="H539" s="31" t="s">
        <v>299</v>
      </c>
      <c r="I539" s="31" t="s">
        <v>68</v>
      </c>
      <c r="J539" s="31" t="s">
        <v>40</v>
      </c>
      <c r="K539" s="12">
        <v>557</v>
      </c>
      <c r="L539" s="22" t="str">
        <f t="shared" si="16"/>
        <v>[{order:"557",result:"Girona 4-3 Atletico",playerday:"Iván Martín",year:"2024", category:"LaLiga",prow:["DL","DL","DL"], pcolumn: ["Girona","Atletico","ESP"],ylink:"https://www.youtube.com/watch?v=ueMJUw3droM"}],</v>
      </c>
    </row>
    <row r="540" spans="1:12" x14ac:dyDescent="0.3">
      <c r="A540" s="300"/>
      <c r="B540" s="357" t="str">
        <f>_xlfn.CONCAT(B539," ",C539," ",D539)</f>
        <v>Girona 4-3 Atletico</v>
      </c>
      <c r="C540" s="302"/>
      <c r="D540" s="303"/>
      <c r="E540" s="67"/>
      <c r="F540" s="67"/>
      <c r="G540" s="16" t="s">
        <v>47</v>
      </c>
      <c r="H540" s="275"/>
      <c r="I540" s="275"/>
      <c r="J540" s="275"/>
      <c r="L540" s="22" t="str">
        <f t="shared" si="16"/>
        <v/>
      </c>
    </row>
    <row r="541" spans="1:12" x14ac:dyDescent="0.3">
      <c r="A541" s="300"/>
      <c r="B541" s="357" t="s">
        <v>548</v>
      </c>
      <c r="C541" s="302"/>
      <c r="D541" s="303"/>
      <c r="E541" s="67"/>
      <c r="F541" s="67"/>
      <c r="G541" s="16" t="s">
        <v>47</v>
      </c>
      <c r="H541" s="275"/>
      <c r="I541" s="275"/>
      <c r="J541" s="275"/>
      <c r="L541" s="22" t="str">
        <f t="shared" si="16"/>
        <v/>
      </c>
    </row>
    <row r="542" spans="1:12" x14ac:dyDescent="0.3">
      <c r="A542" s="304"/>
      <c r="B542" s="358" t="s">
        <v>1085</v>
      </c>
      <c r="C542" s="306"/>
      <c r="D542" s="307"/>
      <c r="E542" s="67"/>
      <c r="F542" s="67"/>
      <c r="G542" s="57" t="s">
        <v>47</v>
      </c>
      <c r="H542" s="275"/>
      <c r="I542" s="275"/>
      <c r="J542" s="275"/>
      <c r="L542" s="22" t="str">
        <f t="shared" si="16"/>
        <v/>
      </c>
    </row>
    <row r="543" spans="1:12" x14ac:dyDescent="0.3">
      <c r="A543" s="11"/>
      <c r="C543" s="33"/>
      <c r="D543" s="32"/>
      <c r="E543" s="67"/>
      <c r="G543" s="12"/>
      <c r="H543" s="11"/>
      <c r="I543" s="11"/>
      <c r="J543" s="11"/>
      <c r="L543" s="22" t="str">
        <f t="shared" si="16"/>
        <v/>
      </c>
    </row>
    <row r="544" spans="1:12" x14ac:dyDescent="0.3">
      <c r="A544" s="11"/>
      <c r="C544" s="33"/>
      <c r="D544" s="32"/>
      <c r="E544" s="67"/>
      <c r="G544" s="12"/>
      <c r="H544" s="11"/>
      <c r="I544" s="11"/>
      <c r="J544" s="11"/>
      <c r="L544" s="22" t="str">
        <f t="shared" si="16"/>
        <v/>
      </c>
    </row>
    <row r="545" spans="1:12" x14ac:dyDescent="0.3">
      <c r="A545" s="296" t="s">
        <v>547</v>
      </c>
      <c r="B545" s="356" t="s">
        <v>7</v>
      </c>
      <c r="C545" s="298" t="s">
        <v>472</v>
      </c>
      <c r="D545" s="299" t="s">
        <v>27</v>
      </c>
      <c r="E545" s="67"/>
      <c r="F545" s="67"/>
      <c r="G545" s="12"/>
      <c r="H545" s="31" t="s">
        <v>27</v>
      </c>
      <c r="I545" s="31" t="s">
        <v>58</v>
      </c>
      <c r="J545" s="31" t="s">
        <v>7</v>
      </c>
      <c r="K545" s="12">
        <v>273</v>
      </c>
      <c r="L545" s="22" t="str">
        <f t="shared" si="16"/>
        <v>[{order:"273",result:"Barcelona 3-5 Villarreal",playerday:"Gonçalo Guedes",year:"2024", category:"LaLiga",prow:["Valencia","ParisSG","DL"], pcolumn: ["Villarreal","POR","Barcelona"],ylink:"https://www.youtube.com/watch?v=ueMJUw3droM"}],</v>
      </c>
    </row>
    <row r="546" spans="1:12" x14ac:dyDescent="0.3">
      <c r="A546" s="300"/>
      <c r="B546" s="357" t="str">
        <f>_xlfn.CONCAT(B545," ",C545," ",D545)</f>
        <v>Barcelona 3-5 Villarreal</v>
      </c>
      <c r="C546" s="302"/>
      <c r="D546" s="303"/>
      <c r="E546" s="67"/>
      <c r="F546" s="67"/>
      <c r="G546" s="16" t="s">
        <v>20</v>
      </c>
      <c r="H546" s="275"/>
      <c r="I546" s="275"/>
      <c r="J546" s="275"/>
      <c r="L546" s="22" t="str">
        <f t="shared" si="16"/>
        <v/>
      </c>
    </row>
    <row r="547" spans="1:12" x14ac:dyDescent="0.3">
      <c r="A547" s="300"/>
      <c r="B547" s="357" t="s">
        <v>548</v>
      </c>
      <c r="C547" s="302"/>
      <c r="D547" s="303"/>
      <c r="E547" s="67"/>
      <c r="F547" s="67"/>
      <c r="G547" s="16" t="s">
        <v>112</v>
      </c>
      <c r="H547" s="275"/>
      <c r="I547" s="275"/>
      <c r="J547" s="275"/>
      <c r="L547" s="22" t="str">
        <f t="shared" si="16"/>
        <v/>
      </c>
    </row>
    <row r="548" spans="1:12" x14ac:dyDescent="0.3">
      <c r="A548" s="304"/>
      <c r="B548" s="358" t="s">
        <v>1589</v>
      </c>
      <c r="C548" s="306"/>
      <c r="D548" s="307"/>
      <c r="E548" s="67"/>
      <c r="F548" s="67"/>
      <c r="G548" s="57" t="s">
        <v>47</v>
      </c>
      <c r="H548" s="275"/>
      <c r="I548" s="275"/>
      <c r="J548" s="275"/>
      <c r="L548" s="22" t="str">
        <f t="shared" si="16"/>
        <v/>
      </c>
    </row>
    <row r="549" spans="1:12" x14ac:dyDescent="0.3">
      <c r="A549" s="11"/>
      <c r="C549" s="33"/>
      <c r="D549" s="32"/>
      <c r="E549" s="67"/>
      <c r="G549" s="12"/>
      <c r="H549" s="11"/>
      <c r="I549" s="11"/>
      <c r="J549" s="11"/>
      <c r="L549" s="22" t="str">
        <f t="shared" si="16"/>
        <v/>
      </c>
    </row>
    <row r="550" spans="1:12" x14ac:dyDescent="0.3">
      <c r="A550" s="11"/>
      <c r="C550" s="33"/>
      <c r="D550" s="32"/>
      <c r="E550" s="67"/>
      <c r="G550" s="12"/>
      <c r="H550" s="11"/>
      <c r="I550" s="11"/>
      <c r="J550" s="11"/>
      <c r="L550" s="22" t="str">
        <f t="shared" si="16"/>
        <v/>
      </c>
    </row>
    <row r="551" spans="1:12" x14ac:dyDescent="0.3">
      <c r="A551" s="296">
        <v>2024</v>
      </c>
      <c r="B551" s="356" t="s">
        <v>20</v>
      </c>
      <c r="C551" s="298" t="s">
        <v>120</v>
      </c>
      <c r="D551" s="299" t="s">
        <v>150</v>
      </c>
      <c r="E551" s="67"/>
      <c r="F551" s="67"/>
      <c r="G551" s="12"/>
      <c r="H551" s="31" t="s">
        <v>48</v>
      </c>
      <c r="I551" s="31" t="s">
        <v>1414</v>
      </c>
      <c r="J551" s="31" t="s">
        <v>53</v>
      </c>
      <c r="K551" s="12">
        <v>436</v>
      </c>
      <c r="L551" s="22" t="str">
        <f t="shared" si="16"/>
        <v>[{order:"436",result:"Valencia 2-2 R. Madrid",playerday:"Jude Bellingham",year:"2024", category:"LaLiga",prow:["Real Madrid","Borussia","namehas_B"], pcolumn: ["LaLigaWin","ge1520","ENG"],ylink:"https://www.youtube.com/watch?v=gwhRmg2cDVs"}],</v>
      </c>
    </row>
    <row r="552" spans="1:12" x14ac:dyDescent="0.3">
      <c r="A552" s="300"/>
      <c r="B552" s="357" t="str">
        <f>_xlfn.CONCAT(B551," ",C551," ",D551)</f>
        <v>Valencia 2-2 R. Madrid</v>
      </c>
      <c r="C552" s="302"/>
      <c r="D552" s="303"/>
      <c r="E552" s="67"/>
      <c r="F552" s="67"/>
      <c r="G552" s="16" t="s">
        <v>3</v>
      </c>
      <c r="H552" s="275"/>
      <c r="I552" s="275"/>
      <c r="J552" s="275"/>
      <c r="L552" s="22" t="str">
        <f t="shared" si="16"/>
        <v/>
      </c>
    </row>
    <row r="553" spans="1:12" x14ac:dyDescent="0.3">
      <c r="A553" s="300"/>
      <c r="B553" s="357" t="s">
        <v>723</v>
      </c>
      <c r="C553" s="302"/>
      <c r="D553" s="303"/>
      <c r="E553" s="67"/>
      <c r="F553" s="67"/>
      <c r="G553" s="16" t="s">
        <v>50</v>
      </c>
      <c r="H553" s="275"/>
      <c r="I553" s="275"/>
      <c r="J553" s="275"/>
      <c r="L553" s="22" t="str">
        <f t="shared" si="16"/>
        <v/>
      </c>
    </row>
    <row r="554" spans="1:12" x14ac:dyDescent="0.3">
      <c r="A554" s="304"/>
      <c r="B554" s="358" t="s">
        <v>1081</v>
      </c>
      <c r="C554" s="306"/>
      <c r="D554" s="307"/>
      <c r="E554" s="67"/>
      <c r="F554" s="67"/>
      <c r="G554" s="57" t="s">
        <v>1392</v>
      </c>
      <c r="H554" s="275"/>
      <c r="I554" s="275"/>
      <c r="J554" s="275"/>
      <c r="L554" s="22" t="str">
        <f t="shared" si="16"/>
        <v/>
      </c>
    </row>
    <row r="555" spans="1:12" x14ac:dyDescent="0.3">
      <c r="A555" s="11"/>
      <c r="C555" s="33"/>
      <c r="D555" s="32"/>
      <c r="E555" s="67"/>
      <c r="G555" s="12"/>
      <c r="H555" s="11"/>
      <c r="I555" s="11"/>
      <c r="J555" s="11"/>
    </row>
    <row r="556" spans="1:12" x14ac:dyDescent="0.3">
      <c r="A556" s="11"/>
      <c r="C556" s="33"/>
      <c r="D556" s="32"/>
      <c r="G556" s="12"/>
      <c r="H556" s="11"/>
      <c r="I556" s="11"/>
      <c r="J556" s="11"/>
    </row>
    <row r="557" spans="1:12" x14ac:dyDescent="0.3">
      <c r="A557" s="296">
        <v>2024</v>
      </c>
      <c r="B557" s="356" t="s">
        <v>150</v>
      </c>
      <c r="C557" s="298" t="s">
        <v>265</v>
      </c>
      <c r="D557" s="299" t="s">
        <v>7</v>
      </c>
      <c r="E557" s="67"/>
      <c r="F557" s="67"/>
      <c r="G557" s="12"/>
      <c r="H557" s="31" t="s">
        <v>7</v>
      </c>
      <c r="I557" s="31" t="s">
        <v>3</v>
      </c>
      <c r="J557" s="31" t="s">
        <v>308</v>
      </c>
      <c r="K557" s="12">
        <v>362</v>
      </c>
      <c r="L557" s="22" t="str">
        <f t="shared" ref="L557:L560" si="17">IF(A557&gt;0,"[{"&amp;"order:"&amp;CHAR(34)&amp;K557&amp;CHAR(34)&amp;",result:"&amp;CHAR(34)&amp;B558&amp;CHAR(34)&amp;",playerday:"&amp;CHAR(34)&amp;B560&amp;CHAR(34)&amp;",year:"&amp;CHAR(34)&amp;A557&amp;CHAR(34)&amp;", category:" &amp; CHAR(34) &amp;$A$1&amp;CHAR(34)&amp;",prow:["&amp;CHAR(34)&amp;G558&amp;CHAR(34)&amp;","&amp;CHAR(34)&amp;G559&amp;CHAR(34)&amp;","&amp;CHAR(34)&amp;G560&amp;CHAR(34)&amp;"], pcolumn: ["&amp;CHAR(34)&amp;H557&amp;CHAR(34)&amp;","&amp;CHAR(34)&amp;I557&amp;CHAR(34)&amp;","&amp;CHAR(34)&amp;J557&amp;CHAR(34)&amp;"]"&amp;",ylink:"&amp;CHAR(34)&amp;B559&amp;CHAR(34)&amp;"}"&amp;"],","")</f>
        <v>[{order:"362",result:"R. Madrid 0-4 Barcelona",playerday:"Robert Lewandowski",year:"2024", category:"LaLiga",prow:["namehas_R","Borussia","Played Euro 2024"], pcolumn: ["Barcelona","Real Madrid","POL"],ylink:"https://www.youtube.com/watch?v=Hf9pXbnWIK8"}],</v>
      </c>
    </row>
    <row r="558" spans="1:12" x14ac:dyDescent="0.3">
      <c r="A558" s="300"/>
      <c r="B558" s="357" t="str">
        <f>_xlfn.CONCAT(B557," ",C557," ",D557)</f>
        <v>R. Madrid 0-4 Barcelona</v>
      </c>
      <c r="C558" s="302"/>
      <c r="D558" s="303"/>
      <c r="E558" s="67"/>
      <c r="F558" s="67"/>
      <c r="G558" s="16" t="s">
        <v>1390</v>
      </c>
      <c r="H558" s="275"/>
      <c r="I558" s="275"/>
      <c r="J558" s="275"/>
      <c r="L558" s="22" t="str">
        <f t="shared" si="17"/>
        <v/>
      </c>
    </row>
    <row r="559" spans="1:12" x14ac:dyDescent="0.3">
      <c r="A559" s="300"/>
      <c r="B559" s="357" t="s">
        <v>1354</v>
      </c>
      <c r="C559" s="302"/>
      <c r="D559" s="303"/>
      <c r="E559" s="67"/>
      <c r="F559" s="67"/>
      <c r="G559" s="16" t="s">
        <v>50</v>
      </c>
      <c r="H559" s="275"/>
      <c r="I559" s="275"/>
      <c r="J559" s="275"/>
      <c r="L559" s="22" t="str">
        <f t="shared" si="17"/>
        <v/>
      </c>
    </row>
    <row r="560" spans="1:12" x14ac:dyDescent="0.3">
      <c r="A560" s="304"/>
      <c r="B560" s="358" t="s">
        <v>1118</v>
      </c>
      <c r="C560" s="306"/>
      <c r="D560" s="307"/>
      <c r="E560" s="67"/>
      <c r="F560" s="67"/>
      <c r="G560" s="57" t="s">
        <v>998</v>
      </c>
      <c r="H560" s="275"/>
      <c r="I560" s="275"/>
      <c r="J560" s="275"/>
      <c r="L560" s="22" t="str">
        <f t="shared" si="17"/>
        <v/>
      </c>
    </row>
    <row r="561" spans="1:12" x14ac:dyDescent="0.3">
      <c r="A561" s="11"/>
      <c r="C561" s="33"/>
      <c r="D561" s="32"/>
      <c r="E561" s="67"/>
      <c r="G561" s="12"/>
      <c r="H561" s="11"/>
      <c r="I561" s="11"/>
      <c r="J561" s="11"/>
    </row>
    <row r="562" spans="1:12" x14ac:dyDescent="0.3">
      <c r="A562" s="11"/>
      <c r="C562" s="33"/>
      <c r="D562" s="32"/>
      <c r="G562" s="12"/>
      <c r="H562" s="11"/>
      <c r="I562" s="11"/>
      <c r="J562" s="11"/>
    </row>
    <row r="563" spans="1:12" x14ac:dyDescent="0.3">
      <c r="A563" s="694">
        <v>2025</v>
      </c>
      <c r="B563" s="695" t="s">
        <v>150</v>
      </c>
      <c r="C563" s="696" t="s">
        <v>84</v>
      </c>
      <c r="D563" s="697" t="s">
        <v>7</v>
      </c>
      <c r="E563" s="67"/>
      <c r="F563" s="67"/>
      <c r="G563" s="12"/>
      <c r="H563" s="31" t="s">
        <v>7</v>
      </c>
      <c r="I563" s="31" t="s">
        <v>7</v>
      </c>
      <c r="J563" s="31" t="s">
        <v>7</v>
      </c>
      <c r="K563" s="12">
        <v>419</v>
      </c>
      <c r="L563" s="22" t="str">
        <f t="shared" ref="L563:L566" si="18">IF(A563&gt;0,"[{"&amp;"order:"&amp;CHAR(34)&amp;K563&amp;CHAR(34)&amp;",result:"&amp;CHAR(34)&amp;B564&amp;CHAR(34)&amp;",playerday:"&amp;CHAR(34)&amp;B566&amp;CHAR(34)&amp;",year:"&amp;CHAR(34)&amp;A563&amp;CHAR(34)&amp;", category:" &amp; CHAR(34) &amp;$A$1&amp;CHAR(34)&amp;",prow:["&amp;CHAR(34)&amp;G564&amp;CHAR(34)&amp;","&amp;CHAR(34)&amp;G565&amp;CHAR(34)&amp;","&amp;CHAR(34)&amp;G566&amp;CHAR(34)&amp;"], pcolumn: ["&amp;CHAR(34)&amp;H563&amp;CHAR(34)&amp;","&amp;CHAR(34)&amp;I563&amp;CHAR(34)&amp;","&amp;CHAR(34)&amp;J563&amp;CHAR(34)&amp;"]"&amp;",ylink:"&amp;CHAR(34)&amp;B565&amp;CHAR(34)&amp;"}"&amp;"],","")</f>
        <v>[{order:"419",result:"R. Madrid 2-5 Barcelona",playerday:"Raphinha",year:"2025", category:"LaLiga",prow:["BRA","words1","namehas_Ra"], pcolumn: ["Barcelona","Barcelona","Barcelona"],ylink:"https://www.youtube.com/watch?v=WqCTLEbeUUI"}],</v>
      </c>
    </row>
    <row r="564" spans="1:12" x14ac:dyDescent="0.3">
      <c r="A564" s="698"/>
      <c r="B564" s="699" t="str">
        <f>_xlfn.CONCAT(B563," ",C563," ",D563)</f>
        <v>R. Madrid 2-5 Barcelona</v>
      </c>
      <c r="C564" s="700"/>
      <c r="D564" s="701"/>
      <c r="E564" s="67"/>
      <c r="F564" s="67"/>
      <c r="G564" s="16" t="s">
        <v>35</v>
      </c>
      <c r="H564" s="706"/>
      <c r="I564" s="706"/>
      <c r="J564" s="706"/>
      <c r="L564" s="22" t="str">
        <f t="shared" si="18"/>
        <v/>
      </c>
    </row>
    <row r="565" spans="1:12" x14ac:dyDescent="0.3">
      <c r="A565" s="698"/>
      <c r="B565" s="699" t="s">
        <v>1508</v>
      </c>
      <c r="C565" s="700"/>
      <c r="D565" s="701"/>
      <c r="E565" s="67"/>
      <c r="F565" s="67"/>
      <c r="G565" s="16" t="s">
        <v>1476</v>
      </c>
      <c r="H565" s="706"/>
      <c r="I565" s="706"/>
      <c r="J565" s="706"/>
      <c r="L565" s="22" t="str">
        <f t="shared" si="18"/>
        <v/>
      </c>
    </row>
    <row r="566" spans="1:12" x14ac:dyDescent="0.3">
      <c r="A566" s="702"/>
      <c r="B566" s="703" t="s">
        <v>1507</v>
      </c>
      <c r="C566" s="704"/>
      <c r="D566" s="705"/>
      <c r="E566" s="67"/>
      <c r="F566" s="67"/>
      <c r="G566" s="57" t="s">
        <v>1509</v>
      </c>
      <c r="H566" s="706"/>
      <c r="I566" s="706"/>
      <c r="J566" s="706"/>
      <c r="L566" s="22" t="str">
        <f t="shared" si="18"/>
        <v/>
      </c>
    </row>
    <row r="567" spans="1:12" x14ac:dyDescent="0.3">
      <c r="A567" s="11"/>
      <c r="C567" s="33"/>
      <c r="D567" s="32"/>
      <c r="E567" s="67"/>
      <c r="G567" s="12"/>
      <c r="H567" s="11"/>
      <c r="I567" s="11"/>
      <c r="J567" s="11"/>
    </row>
    <row r="568" spans="1:12" x14ac:dyDescent="0.3">
      <c r="A568" s="11"/>
      <c r="C568" s="33"/>
      <c r="D568" s="32"/>
      <c r="G568" s="12"/>
      <c r="H568" s="11"/>
      <c r="I568" s="11"/>
      <c r="J568" s="11"/>
    </row>
    <row r="569" spans="1:12" x14ac:dyDescent="0.3">
      <c r="A569" s="694">
        <v>2025</v>
      </c>
      <c r="B569" s="695" t="s">
        <v>150</v>
      </c>
      <c r="C569" s="696" t="s">
        <v>667</v>
      </c>
      <c r="D569" s="697" t="s">
        <v>411</v>
      </c>
      <c r="E569" s="67"/>
      <c r="F569" s="67"/>
      <c r="G569" s="12"/>
      <c r="H569" s="31" t="s">
        <v>3</v>
      </c>
      <c r="I569" s="31" t="s">
        <v>3</v>
      </c>
      <c r="J569" s="31" t="s">
        <v>3</v>
      </c>
      <c r="K569" s="12">
        <v>594</v>
      </c>
      <c r="L569" s="22" t="str">
        <f t="shared" ref="L569:L572" si="19">IF(A569&gt;0,"[{"&amp;"order:"&amp;CHAR(34)&amp;K569&amp;CHAR(34)&amp;",result:"&amp;CHAR(34)&amp;B570&amp;CHAR(34)&amp;",playerday:"&amp;CHAR(34)&amp;B572&amp;CHAR(34)&amp;",year:"&amp;CHAR(34)&amp;A569&amp;CHAR(34)&amp;", category:" &amp; CHAR(34) &amp;$A$1&amp;CHAR(34)&amp;",prow:["&amp;CHAR(34)&amp;G570&amp;CHAR(34)&amp;","&amp;CHAR(34)&amp;G571&amp;CHAR(34)&amp;","&amp;CHAR(34)&amp;G572&amp;CHAR(34)&amp;"], pcolumn: ["&amp;CHAR(34)&amp;H569&amp;CHAR(34)&amp;","&amp;CHAR(34)&amp;I569&amp;CHAR(34)&amp;","&amp;CHAR(34)&amp;J569&amp;CHAR(34)&amp;"]"&amp;",ylink:"&amp;CHAR(34)&amp;B571&amp;CHAR(34)&amp;"}"&amp;"],","")</f>
        <v>[{order:"594",result:"R. Madrid 5-2 Celta",playerday:"Endrick",year:"2025", category:"LaLiga",prow:["BRA","words1","namehas_K"], pcolumn: ["Real Madrid","Real Madrid","Real Madrid"],ylink:"https://youtu.be/i2HqH0Tp3xk?si=59i2tcjE9zeNFOwU&amp;t=247"}],</v>
      </c>
    </row>
    <row r="570" spans="1:12" x14ac:dyDescent="0.3">
      <c r="A570" s="698"/>
      <c r="B570" s="699" t="str">
        <f>_xlfn.CONCAT(B569," ",C569," ",D569)</f>
        <v>R. Madrid 5-2 Celta</v>
      </c>
      <c r="C570" s="700"/>
      <c r="D570" s="701"/>
      <c r="E570" s="67"/>
      <c r="F570" s="67"/>
      <c r="G570" s="16" t="s">
        <v>35</v>
      </c>
      <c r="H570" s="706"/>
      <c r="I570" s="706"/>
      <c r="J570" s="706"/>
      <c r="L570" s="22" t="str">
        <f t="shared" si="19"/>
        <v/>
      </c>
    </row>
    <row r="571" spans="1:12" x14ac:dyDescent="0.3">
      <c r="A571" s="698"/>
      <c r="B571" s="699" t="s">
        <v>1535</v>
      </c>
      <c r="C571" s="700"/>
      <c r="D571" s="701"/>
      <c r="E571" s="67"/>
      <c r="F571" s="67"/>
      <c r="G571" s="16" t="s">
        <v>1476</v>
      </c>
      <c r="H571" s="706"/>
      <c r="I571" s="706"/>
      <c r="J571" s="706"/>
      <c r="L571" s="22" t="str">
        <f t="shared" si="19"/>
        <v/>
      </c>
    </row>
    <row r="572" spans="1:12" x14ac:dyDescent="0.3">
      <c r="A572" s="702"/>
      <c r="B572" s="703" t="s">
        <v>1536</v>
      </c>
      <c r="C572" s="704"/>
      <c r="D572" s="705"/>
      <c r="E572" s="67"/>
      <c r="F572" s="67"/>
      <c r="G572" s="57" t="s">
        <v>1389</v>
      </c>
      <c r="H572" s="706"/>
      <c r="I572" s="706"/>
      <c r="J572" s="706"/>
      <c r="L572" s="22" t="str">
        <f t="shared" si="19"/>
        <v/>
      </c>
    </row>
    <row r="573" spans="1:12" x14ac:dyDescent="0.3">
      <c r="A573" s="11"/>
      <c r="C573" s="33"/>
      <c r="D573" s="32"/>
      <c r="E573" s="67"/>
      <c r="G573" s="12"/>
      <c r="H573" s="11"/>
      <c r="I573" s="11"/>
      <c r="J573" s="11"/>
    </row>
    <row r="574" spans="1:12" x14ac:dyDescent="0.3">
      <c r="A574" s="11"/>
      <c r="C574" s="33"/>
      <c r="D574" s="32"/>
      <c r="G574" s="12"/>
      <c r="H574" s="11"/>
      <c r="I574" s="11"/>
      <c r="J574" s="11"/>
    </row>
  </sheetData>
  <autoFilter ref="A1:A126" xr:uid="{CC055D18-0838-4FBA-8D9C-6811F950B1FC}"/>
  <conditionalFormatting sqref="E48:E54">
    <cfRule type="cellIs" dxfId="4" priority="10" operator="equal">
      <formula>"NEGATIVE"</formula>
    </cfRule>
  </conditionalFormatting>
  <conditionalFormatting sqref="E472:E477">
    <cfRule type="cellIs" dxfId="3" priority="3" operator="equal">
      <formula>"NEGATIVE"</formula>
    </cfRule>
  </conditionalFormatting>
  <conditionalFormatting sqref="K6:K476 J477 K478:K560">
    <cfRule type="cellIs" priority="8" stopIfTrue="1" operator="equal">
      <formula>""</formula>
    </cfRule>
    <cfRule type="cellIs" dxfId="2" priority="9" operator="greaterThan">
      <formula>$B$1</formula>
    </cfRule>
  </conditionalFormatting>
  <conditionalFormatting sqref="K563:K566">
    <cfRule type="cellIs" priority="6" stopIfTrue="1" operator="equal">
      <formula>""</formula>
    </cfRule>
    <cfRule type="cellIs" dxfId="1" priority="7" operator="greaterThan">
      <formula>$B$1</formula>
    </cfRule>
  </conditionalFormatting>
  <conditionalFormatting sqref="K569:K572">
    <cfRule type="cellIs" priority="4" stopIfTrue="1" operator="equal">
      <formula>""</formula>
    </cfRule>
    <cfRule type="cellIs" dxfId="0" priority="5" operator="greaterThan">
      <formula>$B$1</formula>
    </cfRule>
  </conditionalFormatting>
  <hyperlinks>
    <hyperlink ref="B565" r:id="rId1" xr:uid="{16E93F52-4055-4A0D-BE0F-74A45C0D95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OTRAS CATEGP</vt:lpstr>
      <vt:lpstr>WC</vt:lpstr>
      <vt:lpstr>EURO</vt:lpstr>
      <vt:lpstr>EuropaL</vt:lpstr>
      <vt:lpstr>SerieA</vt:lpstr>
      <vt:lpstr>Premier</vt:lpstr>
      <vt:lpstr>Other</vt:lpstr>
      <vt:lpstr>PEND</vt:lpstr>
      <vt:lpstr>Champions</vt:lpstr>
      <vt:lpstr>LaLiga</vt:lpstr>
    </vt:vector>
  </TitlesOfParts>
  <Company>SIX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Coego, Juan Jose</dc:creator>
  <cp:lastModifiedBy>J J</cp:lastModifiedBy>
  <dcterms:created xsi:type="dcterms:W3CDTF">2024-02-28T15:28:05Z</dcterms:created>
  <dcterms:modified xsi:type="dcterms:W3CDTF">2025-03-08T21:58:56Z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a52270-6ed3-4abe-ba7c-b9255dadcdf9_Enabled">
    <vt:lpwstr>true</vt:lpwstr>
  </property>
  <property fmtid="{D5CDD505-2E9C-101B-9397-08002B2CF9AE}" pid="3" name="MSIP_Label_4da52270-6ed3-4abe-ba7c-b9255dadcdf9_SetDate">
    <vt:lpwstr>2024-02-28T15:41:17Z</vt:lpwstr>
  </property>
  <property fmtid="{D5CDD505-2E9C-101B-9397-08002B2CF9AE}" pid="4" name="MSIP_Label_4da52270-6ed3-4abe-ba7c-b9255dadcdf9_Method">
    <vt:lpwstr>Standard</vt:lpwstr>
  </property>
  <property fmtid="{D5CDD505-2E9C-101B-9397-08002B2CF9AE}" pid="5" name="MSIP_Label_4da52270-6ed3-4abe-ba7c-b9255dadcdf9_Name">
    <vt:lpwstr>4da52270-6ed3-4abe-ba7c-b9255dadcdf9</vt:lpwstr>
  </property>
  <property fmtid="{D5CDD505-2E9C-101B-9397-08002B2CF9AE}" pid="6" name="MSIP_Label_4da52270-6ed3-4abe-ba7c-b9255dadcdf9_SiteId">
    <vt:lpwstr>46e04f2b-093e-4ad0-a99f-0331aa506e12</vt:lpwstr>
  </property>
  <property fmtid="{D5CDD505-2E9C-101B-9397-08002B2CF9AE}" pid="7" name="MSIP_Label_4da52270-6ed3-4abe-ba7c-b9255dadcdf9_ActionId">
    <vt:lpwstr>6b716896-c4fe-46f3-93a3-cf79ce53d3a5</vt:lpwstr>
  </property>
  <property fmtid="{D5CDD505-2E9C-101B-9397-08002B2CF9AE}" pid="8" name="MSIP_Label_4da52270-6ed3-4abe-ba7c-b9255dadcdf9_ContentBits">
    <vt:lpwstr>2</vt:lpwstr>
  </property>
</Properties>
</file>