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8988\Documents\"/>
    </mc:Choice>
  </mc:AlternateContent>
  <xr:revisionPtr revIDLastSave="0" documentId="13_ncr:1_{8444E57A-7CC9-4C72-A518-95C0070C80B4}" xr6:coauthVersionLast="47" xr6:coauthVersionMax="47" xr10:uidLastSave="{00000000-0000-0000-0000-000000000000}"/>
  <bookViews>
    <workbookView xWindow="-108" yWindow="-108" windowWidth="23256" windowHeight="12456" xr2:uid="{A598B592-6C1C-4C4B-8806-ABE702D05EF0}"/>
  </bookViews>
  <sheets>
    <sheet name="Master" sheetId="2" r:id="rId1"/>
    <sheet name="Check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3" l="1"/>
  <c r="B2" i="3"/>
  <c r="A3" i="2" a="1"/>
  <c r="A3" i="2" s="1"/>
  <c r="A2" i="2" a="1"/>
  <c r="A2" i="2" s="1"/>
  <c r="BH3" i="2"/>
  <c r="BH4" i="2" s="1"/>
  <c r="BG11" i="2" a="1"/>
  <c r="BG11" i="2" s="1"/>
  <c r="BF11" i="2" a="1"/>
  <c r="BF11" i="2" s="1"/>
  <c r="BG10" i="2" a="1"/>
  <c r="BG10" i="2" s="1"/>
  <c r="BF10" i="2" a="1"/>
  <c r="BF10" i="2" s="1"/>
  <c r="BG9" i="2" a="1"/>
  <c r="BG9" i="2" s="1"/>
  <c r="BF9" i="2" a="1"/>
  <c r="BF9" i="2" s="1"/>
  <c r="BG8" i="2" a="1"/>
  <c r="BG8" i="2" s="1"/>
  <c r="BF8" i="2" a="1"/>
  <c r="BF8" i="2" s="1"/>
  <c r="BG7" i="2" a="1"/>
  <c r="BG7" i="2" s="1"/>
  <c r="BF7" i="2" a="1"/>
  <c r="BF7" i="2" s="1"/>
  <c r="BG6" i="2" a="1"/>
  <c r="BG6" i="2" s="1"/>
  <c r="BF6" i="2" a="1"/>
  <c r="BF6" i="2" s="1"/>
  <c r="BG5" i="2" a="1"/>
  <c r="BG5" i="2" s="1"/>
  <c r="BF5" i="2" a="1"/>
  <c r="BF5" i="2" s="1"/>
  <c r="BG4" i="2" a="1"/>
  <c r="BG4" i="2" s="1"/>
  <c r="BF4" i="2" a="1"/>
  <c r="BF4" i="2" s="1"/>
  <c r="BG3" i="2" a="1"/>
  <c r="BG3" i="2" s="1"/>
  <c r="BF3" i="2" a="1"/>
  <c r="BF3" i="2" s="1"/>
  <c r="G11" i="2"/>
  <c r="G10" i="2"/>
  <c r="G9" i="2"/>
  <c r="G8" i="2"/>
  <c r="G7" i="2"/>
  <c r="G6" i="2"/>
  <c r="G5" i="2"/>
  <c r="G4" i="2"/>
  <c r="G3" i="2"/>
  <c r="BG2" i="2" a="1"/>
  <c r="BG2" i="2" s="1"/>
  <c r="BF2" i="2" a="1"/>
  <c r="BF2" i="2" s="1"/>
  <c r="BH5" i="2" l="1"/>
  <c r="A4" i="2" a="1"/>
  <c r="A4" i="2" s="1"/>
  <c r="BH6" i="2" l="1"/>
  <c r="A5" i="2" a="1"/>
  <c r="A5" i="2" s="1"/>
  <c r="BH7" i="2" l="1"/>
  <c r="A6" i="2" a="1"/>
  <c r="A6" i="2" s="1"/>
  <c r="BH8" i="2" l="1"/>
  <c r="A7" i="2" a="1"/>
  <c r="A7" i="2" s="1"/>
  <c r="BH9" i="2" l="1"/>
  <c r="A8" i="2" a="1"/>
  <c r="A8" i="2" s="1"/>
  <c r="BH10" i="2" l="1"/>
  <c r="A9" i="2" a="1"/>
  <c r="A9" i="2" s="1"/>
  <c r="BH11" i="2" l="1"/>
  <c r="A11" i="2" s="1" a="1"/>
  <c r="A11" i="2" s="1"/>
  <c r="A10" i="2" a="1"/>
  <c r="A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<sst xmlns="http://schemas.openxmlformats.org/spreadsheetml/2006/main" count="575" uniqueCount="118">
  <si>
    <t>JSON</t>
  </si>
  <si>
    <t>Country</t>
  </si>
  <si>
    <t>Level</t>
  </si>
  <si>
    <t>Img</t>
  </si>
  <si>
    <t>HD Img</t>
  </si>
  <si>
    <t>New</t>
  </si>
  <si>
    <t>Rep</t>
  </si>
  <si>
    <t>Sub</t>
  </si>
  <si>
    <t>Wiki</t>
  </si>
  <si>
    <t>Add Date</t>
  </si>
  <si>
    <t>Code</t>
  </si>
  <si>
    <t>Type</t>
  </si>
  <si>
    <t>Year</t>
  </si>
  <si>
    <t>Crosse</t>
  </si>
  <si>
    <t>Horizo</t>
  </si>
  <si>
    <t>Vertic</t>
  </si>
  <si>
    <t>dgband</t>
  </si>
  <si>
    <t>Circle</t>
  </si>
  <si>
    <t>Animal</t>
  </si>
  <si>
    <t>Plants</t>
  </si>
  <si>
    <t>Texted</t>
  </si>
  <si>
    <t>Weapon</t>
  </si>
  <si>
    <t>HasSun</t>
  </si>
  <si>
    <t>IsMoon</t>
  </si>
  <si>
    <t>Trside</t>
  </si>
  <si>
    <t>Center</t>
  </si>
  <si>
    <t>Canton</t>
  </si>
  <si>
    <t>unjack</t>
  </si>
  <si>
    <t>Nordic</t>
  </si>
  <si>
    <t>OnlyBa</t>
  </si>
  <si>
    <t>Geogrh</t>
  </si>
  <si>
    <t>Humans</t>
  </si>
  <si>
    <t>Builds</t>
  </si>
  <si>
    <t>Ships!</t>
  </si>
  <si>
    <t>Crowns</t>
  </si>
  <si>
    <t>Rotate</t>
  </si>
  <si>
    <t>southc</t>
  </si>
  <si>
    <t>Bands</t>
  </si>
  <si>
    <t>Stars</t>
  </si>
  <si>
    <t>star1</t>
  </si>
  <si>
    <t>star2</t>
  </si>
  <si>
    <t>star3</t>
  </si>
  <si>
    <t>001</t>
  </si>
  <si>
    <t>002</t>
  </si>
  <si>
    <t>003</t>
  </si>
  <si>
    <t>Main</t>
  </si>
  <si>
    <t>c1</t>
  </si>
  <si>
    <t>c2</t>
  </si>
  <si>
    <t>c3</t>
  </si>
  <si>
    <t>c4</t>
  </si>
  <si>
    <t>c5</t>
  </si>
  <si>
    <t>c6</t>
  </si>
  <si>
    <t>c7</t>
  </si>
  <si>
    <t>c8</t>
  </si>
  <si>
    <t>c9</t>
  </si>
  <si>
    <t>c10</t>
  </si>
  <si>
    <t>Colors</t>
  </si>
  <si>
    <t>Items</t>
  </si>
  <si>
    <t>.</t>
  </si>
  <si>
    <t>-</t>
  </si>
  <si>
    <t xml:space="preserve"> </t>
  </si>
  <si>
    <t>n</t>
  </si>
  <si>
    <t>y</t>
  </si>
  <si>
    <t>WHI</t>
  </si>
  <si>
    <t>BLA</t>
  </si>
  <si>
    <t>RED</t>
  </si>
  <si>
    <t>GRE</t>
  </si>
  <si>
    <t>EQ</t>
  </si>
  <si>
    <t>BLU</t>
  </si>
  <si>
    <t>YEL</t>
  </si>
  <si>
    <t>BRO</t>
  </si>
  <si>
    <t>PUR</t>
  </si>
  <si>
    <t>???</t>
  </si>
  <si>
    <t>Puerto Rico</t>
  </si>
  <si>
    <t>https://upload.wikimedia.org/wikipedia/commons/thumb/2/28/Flag_of_Puerto_Rico.svg/2560px-Flag_of_Puerto_Rico.svg.png</t>
  </si>
  <si>
    <t>https://en.wikipedia.org/wiki/Flag_of_Puerto_Rico</t>
  </si>
  <si>
    <t>[PRC]</t>
  </si>
  <si>
    <t>[PRC] Adjuntas</t>
  </si>
  <si>
    <t>https://upload.wikimedia.org/wikipedia/commons/thumb/4/4f/Flag_of_Adjuntas%2C_Puerto_Rico.svg/320px-Flag_of_Adjuntas%2C_Puerto_Rico.svg.png</t>
  </si>
  <si>
    <t>https://upload.wikimedia.org/wikipedia/commons/thumb/4/4f/Flag_of_Adjuntas%2C_Puerto_Rico.svg/2560px-Flag_of_Adjuntas%2C_Puerto_Rico.svg.png</t>
  </si>
  <si>
    <t>https://en.wikipedia.org/wiki/Flag_of_Adjuntas#Design</t>
  </si>
  <si>
    <t>Municipality</t>
  </si>
  <si>
    <t>[PRC] Aguada</t>
  </si>
  <si>
    <t>https://upload.wikimedia.org/wikipedia/commons/thumb/1/11/Flag_of_Aguada_%28PR%29.svg/320px-Flag_of_Aguada_%28PR%29.svg.png</t>
  </si>
  <si>
    <t>https://upload.wikimedia.org/wikipedia/commons/thumb/1/11/Flag_of_Aguada_%28PR%29.svg/2560px-Flag_of_Aguada_%28PR%29.svg.png</t>
  </si>
  <si>
    <t>https://en.wikipedia.org/wiki/Aguada,_Puerto_Rico#Flag</t>
  </si>
  <si>
    <t>[PRC] Aguadilla</t>
  </si>
  <si>
    <t>https://upload.wikimedia.org/wikipedia/commons/thumb/2/2d/Bandera_de_Aguadilla%2C_Puerto_Rico.svg/320px-Bandera_de_Aguadilla%2C_Puerto_Rico.svg.png</t>
  </si>
  <si>
    <t>https://upload.wikimedia.org/wikipedia/commons/thumb/2/2d/Bandera_de_Aguadilla%2C_Puerto_Rico.svg/2560px-Bandera_de_Aguadilla%2C_Puerto_Rico.svg.png</t>
  </si>
  <si>
    <t>https://en.wikipedia.org/wiki/Aguadilla,_Puerto_Rico#Flag</t>
  </si>
  <si>
    <t>[PRC] Aguas Buenas</t>
  </si>
  <si>
    <t>https://upload.wikimedia.org/wikipedia/commons/thumb/8/8d/Flag_of_Aguas_Buenas.svg/300px-Flag_of_Aguas_Buenas.svg.png</t>
  </si>
  <si>
    <t>https://upload.wikimedia.org/wikipedia/commons/thumb/8/8d/Flag_of_Aguas_Buenas.svg/2560px-Flag_of_Aguas_Buenas.svg.png</t>
  </si>
  <si>
    <t>https://en.wikipedia.org/wiki/Aguas_Buenas,_Puerto_Rico#Flag</t>
  </si>
  <si>
    <t>[PRC] Aibonito</t>
  </si>
  <si>
    <t>https://upload.wikimedia.org/wikipedia/commons/thumb/5/55/Bandera_de_Aibonito%2C_Puerto_Rico.svg/320px-Bandera_de_Aibonito%2C_Puerto_Rico.svg.png</t>
  </si>
  <si>
    <t>https://upload.wikimedia.org/wikipedia/commons/thumb/5/55/Bandera_de_Aibonito%2C_Puerto_Rico.svg/2560px-Bandera_de_Aibonito%2C_Puerto_Rico.svg.png</t>
  </si>
  <si>
    <t>https://en.wikipedia.org/wiki/Aibonito,_Puerto_Rico#Flag</t>
  </si>
  <si>
    <t>[PRC] Añasco</t>
  </si>
  <si>
    <t>https://upload.wikimedia.org/wikipedia/commons/thumb/f/f5/Flag_of_A%C3%B1asco.svg/320px-Flag_of_A%C3%B1asco.svg.png</t>
  </si>
  <si>
    <t>https://upload.wikimedia.org/wikipedia/commons/thumb/f/f5/Flag_of_A%C3%B1asco.svg/2560px-Flag_of_A%C3%B1asco.svg.png</t>
  </si>
  <si>
    <t>https://en.wikipedia.org/wiki/A%C3%B1asco,_Puerto_Rico#Flag</t>
  </si>
  <si>
    <t>[PRC] Bayamon</t>
  </si>
  <si>
    <t>https://upload.wikimedia.org/wikipedia/commons/thumb/0/01/Flag_of_Bayamon.svg/640px-Flag_of_Bayamon.svg.png</t>
  </si>
  <si>
    <t>https://upload.wikimedia.org/wikipedia/commons/thumb/0/01/Flag_of_Bayamon.svg/2560px-Flag_of_Bayamon.svg.png</t>
  </si>
  <si>
    <t>https://www.crwflags.com/fotw/flags/pr-by.html</t>
  </si>
  <si>
    <t>[PRC] Culebra</t>
  </si>
  <si>
    <t>https://upload.wikimedia.org/wikipedia/commons/thumb/9/95/Flag_of_Culebra_%28Puerto_Rico%29.svg/320px-Flag_of_Culebra_%28Puerto_Rico%29.svg.png</t>
  </si>
  <si>
    <t>https://upload.wikimedia.org/wikipedia/commons/thumb/9/95/Flag_of_Culebra_%28Puerto_Rico%29.svg/2560px-Flag_of_Culebra_%28Puerto_Rico%29.svg.png</t>
  </si>
  <si>
    <t>https://www.crwflags.com/fotw/flags/pr-cu.html</t>
  </si>
  <si>
    <t>[PRC] Vieques</t>
  </si>
  <si>
    <t>https://upload.wikimedia.org/wikipedia/commons/thumb/2/25/Vieques_Flag.svg/300px-Vieques_Flag.svg.png</t>
  </si>
  <si>
    <t>https://upload.wikimedia.org/wikipedia/commons/thumb/2/25/Vieques_Flag.svg/2560px-Vieques_Flag.svg.png</t>
  </si>
  <si>
    <t>https://www.crwflags.com/fotw/flags/pr-vq.html</t>
  </si>
  <si>
    <t>Region</t>
  </si>
  <si>
    <t>North America</t>
  </si>
  <si>
    <t>Description</t>
  </si>
  <si>
    <t>The colours were adopted from the coat of arms of Adjuntas. White colours symbolize purity, green, the flora of the region, and purple references the colour of the cloths of Joachim, who was, in the Christian tradition, the father of Mary, and mother of Jesus. Two crosses symbolize Joachim, and Saint Anne, who were, in the Christian tradition, parents of Mary. The crosses also refer to the fact that the town name Adjuntas translates in Spanish to 'adjusted', and refers to the town's close location to nearby Coamo, which had such crosses in its coat of arms. Additionally, the crosses were inspired by the ones present in the coat of arms of Illescas, a town in Castilla–La Mancha,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</si>
</sst>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9"/>
      <color theme="0"/>
      <name val="Aptos Narrow"/>
      <family val="2"/>
      <scheme val="minor"/>
    </font>
    <font>
      <sz val="9"/>
      <color rgb="FFFFFFFF"/>
      <name val="Roboto"/>
    </font>
    <font>
      <sz val="9"/>
      <color theme="0"/>
      <name val="Roboto"/>
    </font>
    <font>
      <sz val="9"/>
      <color theme="1"/>
      <name val="Aptos Narrow"/>
      <family val="2"/>
      <scheme val="minor"/>
    </font>
    <font>
      <sz val="10"/>
      <color theme="1"/>
      <name val="Aptos Narrow"/>
      <family val="2"/>
      <scheme val="minor"/>
    </font>
    <font>
      <sz val="10"/>
      <color theme="1"/>
      <name val="Roboto"/>
    </font>
    <font>
      <sz val="9"/>
      <color rgb="FF000000"/>
      <name val="Roboto"/>
    </font>
    <font>
      <sz val="10"/>
      <color rgb="FF666666"/>
      <name val="Roboto"/>
    </font>
    <font>
      <sz val="10"/>
      <color rgb="FF000000"/>
      <name val="Roboto"/>
    </font>
    <font>
      <sz val="10"/>
      <color rgb="FF980000"/>
      <name val="Roboto"/>
    </font>
    <font>
      <sz val="10"/>
      <color rgb="FF274E13"/>
      <name val="Roboto"/>
    </font>
    <font>
      <sz val="9"/>
      <color theme="1"/>
      <name val="Roboto"/>
    </font>
  </fonts>
  <fills count="22">
    <fill>
      <patternFill patternType="none"/>
    </fill>
    <fill>
      <patternFill patternType="gray125"/>
    </fill>
    <fill>
      <patternFill patternType="solid">
        <fgColor theme="4" tint="-0.499984740745262"/>
        <bgColor indexed="64"/>
      </patternFill>
    </fill>
    <fill>
      <patternFill patternType="solid">
        <fgColor rgb="FF434343"/>
        <bgColor rgb="FF434343"/>
      </patternFill>
    </fill>
    <fill>
      <patternFill patternType="solid">
        <fgColor theme="5" tint="-0.499984740745262"/>
        <bgColor rgb="FF434343"/>
      </patternFill>
    </fill>
    <fill>
      <patternFill patternType="solid">
        <fgColor theme="3" tint="0.249977111117893"/>
        <bgColor rgb="FF434343"/>
      </patternFill>
    </fill>
    <fill>
      <patternFill patternType="solid">
        <fgColor theme="8" tint="-0.249977111117893"/>
        <bgColor rgb="FF434343"/>
      </patternFill>
    </fill>
    <fill>
      <patternFill patternType="solid">
        <fgColor theme="1"/>
        <bgColor rgb="FF434343"/>
      </patternFill>
    </fill>
    <fill>
      <patternFill patternType="solid">
        <fgColor theme="4" tint="-0.499984740745262"/>
        <bgColor rgb="FF434343"/>
      </patternFill>
    </fill>
    <fill>
      <patternFill patternType="solid">
        <fgColor theme="3" tint="0.89999084444715716"/>
        <bgColor indexed="64"/>
      </patternFill>
    </fill>
    <fill>
      <patternFill patternType="solid">
        <fgColor rgb="FFC0E3C8"/>
        <bgColor rgb="FFC0E3C8"/>
      </patternFill>
    </fill>
    <fill>
      <patternFill patternType="solid">
        <fgColor rgb="FFFFFFFF"/>
        <bgColor rgb="FFFFFFFF"/>
      </patternFill>
    </fill>
    <fill>
      <patternFill patternType="solid">
        <fgColor rgb="FFE4EEFF"/>
        <bgColor rgb="FFE4EEFF"/>
      </patternFill>
    </fill>
    <fill>
      <patternFill patternType="solid">
        <fgColor rgb="FFEAD1DC"/>
        <bgColor rgb="FFEAD1DC"/>
      </patternFill>
    </fill>
    <fill>
      <patternFill patternType="solid">
        <fgColor rgb="FFE6B8AF"/>
        <bgColor rgb="FFE6B8AF"/>
      </patternFill>
    </fill>
    <fill>
      <patternFill patternType="solid">
        <fgColor rgb="FFEFEFEF"/>
        <bgColor rgb="FFEFEFEF"/>
      </patternFill>
    </fill>
    <fill>
      <patternFill patternType="solid">
        <fgColor rgb="FFB5CCAC"/>
        <bgColor rgb="FFB5CCAC"/>
      </patternFill>
    </fill>
    <fill>
      <patternFill patternType="solid">
        <fgColor rgb="FFA4C2F4"/>
        <bgColor rgb="FFA4C2F4"/>
      </patternFill>
    </fill>
    <fill>
      <patternFill patternType="solid">
        <fgColor rgb="FFF4CCCC"/>
        <bgColor rgb="FFF4CCCC"/>
      </patternFill>
    </fill>
    <fill>
      <patternFill patternType="solid">
        <fgColor rgb="FFD9D2E9"/>
        <bgColor rgb="FFD9D2E9"/>
      </patternFill>
    </fill>
    <fill>
      <patternFill patternType="solid">
        <fgColor rgb="FFD9EAD3"/>
        <bgColor rgb="FFD9EAD3"/>
      </patternFill>
    </fill>
    <fill>
      <patternFill patternType="solid">
        <fgColor theme="3" tint="0.89999084444715716"/>
        <bgColor rgb="FFA4C2F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n">
        <color rgb="FF000000"/>
      </top>
      <bottom/>
      <diagonal/>
    </border>
    <border>
      <left style="thick">
        <color rgb="FF000000"/>
      </left>
      <right style="thick">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ck">
        <color rgb="FF000000"/>
      </right>
      <top style="thin">
        <color rgb="FF000000"/>
      </top>
      <bottom style="thin">
        <color rgb="FF000000"/>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ck">
        <color indexed="64"/>
      </right>
      <top style="hair">
        <color indexed="64"/>
      </top>
      <bottom style="hair">
        <color indexed="64"/>
      </bottom>
      <diagonal/>
    </border>
    <border>
      <left style="hair">
        <color indexed="64"/>
      </left>
      <right/>
      <top style="hair">
        <color indexed="64"/>
      </top>
      <bottom style="hair">
        <color indexed="64"/>
      </bottom>
      <diagonal/>
    </border>
    <border>
      <left style="thick">
        <color indexed="64"/>
      </left>
      <right style="thick">
        <color indexed="64"/>
      </right>
      <top style="hair">
        <color indexed="64"/>
      </top>
      <bottom style="hair">
        <color indexed="64"/>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1" fillId="2" borderId="0" xfId="0" applyFont="1" applyFill="1" applyAlignment="1">
      <alignment horizontal="left" vertical="center"/>
    </xf>
    <xf numFmtId="0" fontId="2" fillId="3" borderId="1" xfId="0" applyFont="1" applyFill="1" applyBorder="1" applyAlignment="1">
      <alignment horizontal="left" vertical="center"/>
    </xf>
    <xf numFmtId="0" fontId="2" fillId="4" borderId="2" xfId="0" applyFont="1" applyFill="1" applyBorder="1" applyAlignment="1">
      <alignment horizontal="left" vertical="center"/>
    </xf>
    <xf numFmtId="0" fontId="2" fillId="4" borderId="3" xfId="0" applyFont="1" applyFill="1" applyBorder="1" applyAlignment="1">
      <alignment horizontal="left" vertical="center"/>
    </xf>
    <xf numFmtId="49" fontId="2" fillId="5" borderId="4" xfId="0" applyNumberFormat="1" applyFont="1" applyFill="1" applyBorder="1" applyAlignment="1">
      <alignment horizontal="left" vertical="center"/>
    </xf>
    <xf numFmtId="49" fontId="2" fillId="5" borderId="2"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2" fillId="6" borderId="5" xfId="0" applyFont="1" applyFill="1" applyBorder="1" applyAlignment="1">
      <alignment horizontal="left" vertical="center"/>
    </xf>
    <xf numFmtId="0" fontId="2" fillId="7" borderId="6" xfId="0" applyFont="1" applyFill="1" applyBorder="1" applyAlignment="1">
      <alignment horizontal="left" vertical="center"/>
    </xf>
    <xf numFmtId="0" fontId="2" fillId="7" borderId="2" xfId="0" applyFont="1" applyFill="1" applyBorder="1" applyAlignment="1">
      <alignment horizontal="left" vertical="center"/>
    </xf>
    <xf numFmtId="0" fontId="3" fillId="8" borderId="1" xfId="0" applyFont="1" applyFill="1" applyBorder="1" applyAlignment="1">
      <alignment horizontal="left" vertical="center"/>
    </xf>
    <xf numFmtId="0" fontId="4" fillId="0" borderId="0" xfId="0" applyFont="1" applyAlignment="1">
      <alignment horizontal="left" vertical="center"/>
    </xf>
    <xf numFmtId="0" fontId="5" fillId="9" borderId="7" xfId="0" applyFont="1" applyFill="1" applyBorder="1"/>
    <xf numFmtId="0" fontId="6" fillId="10" borderId="1" xfId="0" applyFont="1" applyFill="1" applyBorder="1" applyAlignment="1">
      <alignment vertical="center"/>
    </xf>
    <xf numFmtId="0" fontId="6" fillId="11" borderId="1" xfId="0" applyFont="1" applyFill="1" applyBorder="1" applyAlignment="1">
      <alignment horizontal="center" vertical="center"/>
    </xf>
    <xf numFmtId="0" fontId="7" fillId="12" borderId="1" xfId="0" applyFont="1" applyFill="1" applyBorder="1" applyAlignment="1">
      <alignment vertical="center"/>
    </xf>
    <xf numFmtId="0" fontId="7" fillId="13" borderId="1" xfId="0" applyFont="1" applyFill="1" applyBorder="1" applyAlignment="1">
      <alignment vertical="center"/>
    </xf>
    <xf numFmtId="0" fontId="6" fillId="14" borderId="1" xfId="0" applyFont="1" applyFill="1" applyBorder="1" applyAlignment="1">
      <alignment horizontal="center" vertical="center"/>
    </xf>
    <xf numFmtId="0" fontId="6" fillId="0" borderId="0" xfId="0" applyFont="1" applyAlignment="1">
      <alignment horizontal="center" vertical="center"/>
    </xf>
    <xf numFmtId="0" fontId="8" fillId="15" borderId="1" xfId="0" applyFont="1" applyFill="1" applyBorder="1" applyAlignment="1">
      <alignment vertical="center"/>
    </xf>
    <xf numFmtId="0" fontId="9" fillId="0" borderId="1" xfId="0" applyFont="1" applyBorder="1" applyAlignment="1">
      <alignment vertical="center"/>
    </xf>
    <xf numFmtId="0" fontId="6" fillId="0" borderId="1" xfId="0" applyFont="1" applyBorder="1" applyAlignment="1">
      <alignment vertical="center"/>
    </xf>
    <xf numFmtId="0" fontId="6" fillId="16" borderId="1" xfId="0" applyFont="1" applyFill="1" applyBorder="1" applyAlignment="1">
      <alignment horizontal="left" vertical="center"/>
    </xf>
    <xf numFmtId="0" fontId="6" fillId="17" borderId="1" xfId="0" applyFont="1" applyFill="1" applyBorder="1" applyAlignment="1">
      <alignment horizontal="left" vertical="center"/>
    </xf>
    <xf numFmtId="0" fontId="10" fillId="18" borderId="1" xfId="0" applyFont="1" applyFill="1" applyBorder="1" applyAlignment="1">
      <alignment vertical="center"/>
    </xf>
    <xf numFmtId="0" fontId="11" fillId="19" borderId="1" xfId="0" applyFont="1" applyFill="1" applyBorder="1" applyAlignment="1">
      <alignment horizontal="center" vertical="center"/>
    </xf>
    <xf numFmtId="0" fontId="11" fillId="19" borderId="8" xfId="0" applyFont="1" applyFill="1" applyBorder="1" applyAlignment="1">
      <alignment horizontal="center" vertical="center"/>
    </xf>
    <xf numFmtId="0" fontId="12" fillId="0" borderId="9"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vertical="center"/>
    </xf>
    <xf numFmtId="0" fontId="12" fillId="0" borderId="12" xfId="0" applyFont="1" applyBorder="1" applyAlignment="1">
      <alignment vertical="center"/>
    </xf>
    <xf numFmtId="0" fontId="12" fillId="0" borderId="13" xfId="0" applyFont="1" applyBorder="1" applyAlignment="1">
      <alignment vertical="center"/>
    </xf>
    <xf numFmtId="0" fontId="11" fillId="20" borderId="14" xfId="0" applyFont="1" applyFill="1" applyBorder="1" applyAlignment="1">
      <alignment horizontal="center" vertical="center"/>
    </xf>
    <xf numFmtId="0" fontId="5" fillId="0" borderId="0" xfId="0" applyFont="1"/>
    <xf numFmtId="0" fontId="5" fillId="0" borderId="7" xfId="0" applyFont="1" applyBorder="1"/>
    <xf numFmtId="0" fontId="6" fillId="21" borderId="1" xfId="0" applyFont="1" applyFill="1" applyBorder="1" applyAlignment="1">
      <alignment horizontal="left" vertical="center"/>
    </xf>
  </cellXfs>
  <cellStyles count="1">
    <cellStyle name="Normal" xfId="0" builtinId="0"/>
  </cellStyles>
  <dxfs count="57">
    <dxf>
      <fill>
        <patternFill patternType="solid">
          <fgColor rgb="FFEA9999"/>
          <bgColor theme="0"/>
        </patternFill>
      </fill>
    </dxf>
    <dxf>
      <fill>
        <patternFill patternType="solid">
          <fgColor rgb="FF999999"/>
          <bgColor theme="0" tint="-0.14996795556505021"/>
        </patternFill>
      </fill>
    </dxf>
    <dxf>
      <font>
        <color rgb="FF000000"/>
      </font>
      <fill>
        <patternFill patternType="solid">
          <fgColor rgb="FFD0E0E3"/>
          <bgColor rgb="FFD0E0E3"/>
        </patternFill>
      </fill>
    </dxf>
    <dxf>
      <font>
        <color rgb="FF000000"/>
      </font>
      <fill>
        <patternFill patternType="solid">
          <fgColor rgb="FFAE8C68"/>
          <bgColor rgb="FFAE8C68"/>
        </patternFill>
      </fill>
    </dxf>
    <dxf>
      <fill>
        <patternFill patternType="solid">
          <fgColor rgb="FFB4A7D6"/>
          <bgColor rgb="FFB4A7D6"/>
        </patternFill>
      </fill>
    </dxf>
    <dxf>
      <fill>
        <patternFill patternType="solid">
          <fgColor rgb="FFCCCCCC"/>
          <bgColor rgb="FFCCCCCC"/>
        </patternFill>
      </fill>
    </dxf>
    <dxf>
      <fill>
        <patternFill patternType="solid">
          <fgColor rgb="FFFFE599"/>
          <bgColor rgb="FFFFE599"/>
        </patternFill>
      </fill>
    </dxf>
    <dxf>
      <fill>
        <patternFill patternType="solid">
          <fgColor rgb="FFF9CB9C"/>
          <bgColor rgb="FFF9CB9C"/>
        </patternFill>
      </fill>
    </dxf>
    <dxf>
      <fill>
        <patternFill patternType="solid">
          <fgColor rgb="FF8ED873"/>
          <bgColor rgb="FF8ED873"/>
        </patternFill>
      </fill>
    </dxf>
    <dxf>
      <fill>
        <patternFill patternType="solid">
          <fgColor rgb="FFA4C2F4"/>
          <bgColor rgb="FFA4C2F4"/>
        </patternFill>
      </fill>
    </dxf>
    <dxf>
      <fill>
        <patternFill patternType="solid">
          <fgColor rgb="FFEA9999"/>
          <bgColor rgb="FFEA9999"/>
        </patternFill>
      </fill>
    </dxf>
    <dxf>
      <font>
        <color rgb="FFFFFFFF"/>
      </font>
      <fill>
        <patternFill patternType="solid">
          <fgColor rgb="FF000000"/>
          <bgColor rgb="FF000000"/>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ill>
        <patternFill patternType="solid">
          <fgColor rgb="FFF4C7C3"/>
          <bgColor rgb="FFF4C7C3"/>
        </patternFill>
      </fill>
    </dxf>
    <dxf>
      <fill>
        <patternFill patternType="solid">
          <fgColor rgb="FFD5A6BD"/>
          <bgColor rgb="FFD5A6BD"/>
        </patternFill>
      </fill>
    </dxf>
    <dxf>
      <fill>
        <patternFill patternType="solid">
          <fgColor rgb="FFA2C4C9"/>
          <bgColor rgb="FFA2C4C9"/>
        </patternFill>
      </fill>
    </dxf>
    <dxf>
      <fill>
        <patternFill patternType="solid">
          <fgColor rgb="FFA4C2F4"/>
          <bgColor rgb="FFA4C2F4"/>
        </patternFill>
      </fill>
    </dxf>
    <dxf>
      <fill>
        <patternFill patternType="solid">
          <fgColor rgb="FFD9EAD3"/>
          <bgColor rgb="FFD9EAD3"/>
        </patternFill>
      </fill>
    </dxf>
    <dxf>
      <fill>
        <patternFill patternType="solid">
          <fgColor rgb="FFD5A6BD"/>
          <bgColor rgb="FFD5A6BD"/>
        </patternFill>
      </fill>
    </dxf>
    <dxf>
      <fill>
        <patternFill patternType="solid">
          <fgColor rgb="FFA2C4C9"/>
          <bgColor rgb="FFA2C4C9"/>
        </patternFill>
      </fill>
    </dxf>
    <dxf>
      <fill>
        <patternFill patternType="solid">
          <fgColor rgb="FFA4C2F4"/>
          <bgColor rgb="FFA4C2F4"/>
        </patternFill>
      </fill>
    </dxf>
    <dxf>
      <fill>
        <patternFill patternType="solid">
          <fgColor rgb="FFD9EAD3"/>
          <bgColor rgb="FFD9EAD3"/>
        </patternFill>
      </fill>
    </dxf>
    <dxf>
      <fill>
        <patternFill patternType="solid">
          <fgColor rgb="FFEA9999"/>
          <bgColor theme="0"/>
        </patternFill>
      </fill>
    </dxf>
    <dxf>
      <fill>
        <patternFill patternType="solid">
          <fgColor rgb="FF999999"/>
          <bgColor theme="0" tint="-0.14996795556505021"/>
        </patternFill>
      </fill>
    </dxf>
    <dxf>
      <font>
        <color rgb="FF000000"/>
      </font>
      <fill>
        <patternFill patternType="solid">
          <fgColor rgb="FFD0E0E3"/>
          <bgColor rgb="FFD0E0E3"/>
        </patternFill>
      </fill>
    </dxf>
    <dxf>
      <font>
        <color rgb="FF000000"/>
      </font>
      <fill>
        <patternFill patternType="solid">
          <fgColor rgb="FFAE8C68"/>
          <bgColor rgb="FFAE8C68"/>
        </patternFill>
      </fill>
    </dxf>
    <dxf>
      <fill>
        <patternFill patternType="solid">
          <fgColor rgb="FFB4A7D6"/>
          <bgColor rgb="FFB4A7D6"/>
        </patternFill>
      </fill>
    </dxf>
    <dxf>
      <fill>
        <patternFill patternType="solid">
          <fgColor rgb="FFCCCCCC"/>
          <bgColor rgb="FFCCCCCC"/>
        </patternFill>
      </fill>
    </dxf>
    <dxf>
      <fill>
        <patternFill patternType="solid">
          <fgColor rgb="FFFFE599"/>
          <bgColor rgb="FFFFE599"/>
        </patternFill>
      </fill>
    </dxf>
    <dxf>
      <fill>
        <patternFill patternType="solid">
          <fgColor rgb="FFF9CB9C"/>
          <bgColor rgb="FFF9CB9C"/>
        </patternFill>
      </fill>
    </dxf>
    <dxf>
      <fill>
        <patternFill patternType="solid">
          <fgColor rgb="FF8ED873"/>
          <bgColor rgb="FF8ED873"/>
        </patternFill>
      </fill>
    </dxf>
    <dxf>
      <fill>
        <patternFill patternType="solid">
          <fgColor rgb="FFA4C2F4"/>
          <bgColor rgb="FFA4C2F4"/>
        </patternFill>
      </fill>
    </dxf>
    <dxf>
      <fill>
        <patternFill patternType="solid">
          <fgColor rgb="FFEA9999"/>
          <bgColor rgb="FFEA9999"/>
        </patternFill>
      </fill>
    </dxf>
    <dxf>
      <font>
        <color rgb="FFFFFFFF"/>
      </font>
      <fill>
        <patternFill patternType="solid">
          <fgColor rgb="FF000000"/>
          <bgColor rgb="FF000000"/>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ill>
        <patternFill patternType="solid">
          <fgColor rgb="FFF4C7C3"/>
          <bgColor rgb="FFF4C7C3"/>
        </patternFill>
      </fill>
    </dxf>
    <dxf>
      <font>
        <color rgb="FF274E13"/>
      </font>
      <fill>
        <patternFill patternType="solid">
          <fgColor rgb="FFB7E1CD"/>
          <bgColor rgb="FFB7E1CD"/>
        </patternFill>
      </fill>
    </dxf>
    <dxf>
      <fill>
        <patternFill patternType="solid">
          <fgColor rgb="FFD5A6BD"/>
          <bgColor rgb="FFD5A6BD"/>
        </patternFill>
      </fill>
    </dxf>
    <dxf>
      <fill>
        <patternFill patternType="solid">
          <fgColor rgb="FFA2C4C9"/>
          <bgColor rgb="FFA2C4C9"/>
        </patternFill>
      </fill>
    </dxf>
    <dxf>
      <fill>
        <patternFill patternType="solid">
          <fgColor rgb="FFA4C2F4"/>
          <bgColor rgb="FFA4C2F4"/>
        </patternFill>
      </fill>
    </dxf>
    <dxf>
      <fill>
        <patternFill patternType="solid">
          <fgColor rgb="FFD9EAD3"/>
          <bgColor rgb="FFD9EAD3"/>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ont>
        <color rgb="FF274E13"/>
      </font>
      <fill>
        <patternFill patternType="solid">
          <fgColor rgb="FFB7E1CD"/>
          <bgColor rgb="FFB7E1CD"/>
        </patternFill>
      </fill>
    </dxf>
    <dxf>
      <fill>
        <patternFill patternType="solid">
          <fgColor rgb="FFF4C7C3"/>
          <bgColor rgb="FFF4C7C3"/>
        </patternFill>
      </fill>
    </dxf>
    <dxf>
      <fill>
        <patternFill patternType="solid">
          <fgColor rgb="FFD5A6BD"/>
          <bgColor rgb="FFD5A6BD"/>
        </patternFill>
      </fill>
    </dxf>
    <dxf>
      <fill>
        <patternFill patternType="solid">
          <fgColor rgb="FFA2C4C9"/>
          <bgColor rgb="FFA2C4C9"/>
        </patternFill>
      </fill>
    </dxf>
    <dxf>
      <fill>
        <patternFill patternType="solid">
          <fgColor rgb="FFA4C2F4"/>
          <bgColor rgb="FFA4C2F4"/>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0/07/relationships/rdRichValueWebImage" Target="richData/rdRichValueWebImag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alcChain" Target="calcChai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dRichValueWebImage.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upload.wikimedia.org/wikipedia/commons/thumb/4/4f/Flag_of_Adjuntas%2C_Puerto_Rico.svg/320px-Flag_of_Adjuntas%2C_Puerto_Rico.svg.pn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v>2</v>
  </rv>
</rvData>
</file>

<file path=xl/richData/rdrichvaluestructure.xml><?xml version="1.0" encoding="utf-8"?>
<rvStructures xmlns="http://schemas.microsoft.com/office/spreadsheetml/2017/richdata" count="1">
  <s t="_webimage">
    <k n="WebImageIdentifier" t="i"/>
    <k n="CalcOrigin" t="i"/>
    <k n="ComputedImage" t="b"/>
    <k n="ImageSizing" t="i"/>
    <k n="Text" t="s"/>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thumb/2/2d/Bandera_de_Aguadilla%2C_Puerto_Rico.svg/2560px-Bandera_de_Aguadilla%2C_Puerto_Rico.svg.png" TargetMode="External"/><Relationship Id="rId13" Type="http://schemas.openxmlformats.org/officeDocument/2006/relationships/hyperlink" Target="https://upload.wikimedia.org/wikipedia/commons/thumb/5/55/Bandera_de_Aibonito%2C_Puerto_Rico.svg/320px-Bandera_de_Aibonito%2C_Puerto_Rico.svg.png" TargetMode="External"/><Relationship Id="rId18" Type="http://schemas.openxmlformats.org/officeDocument/2006/relationships/hyperlink" Target="https://en.wikipedia.org/wiki/A%C3%B1asco,_Puerto_Rico" TargetMode="External"/><Relationship Id="rId26" Type="http://schemas.openxmlformats.org/officeDocument/2006/relationships/hyperlink" Target="https://upload.wikimedia.org/wikipedia/commons/thumb/2/25/Vieques_Flag.svg/2560px-Vieques_Flag.svg.png" TargetMode="External"/><Relationship Id="rId3" Type="http://schemas.openxmlformats.org/officeDocument/2006/relationships/hyperlink" Target="https://en.wikipedia.org/wiki/Flag_of_Adjuntas" TargetMode="External"/><Relationship Id="rId21" Type="http://schemas.openxmlformats.org/officeDocument/2006/relationships/hyperlink" Target="https://www.crwflags.com/fotw/flags/pr-by.html" TargetMode="External"/><Relationship Id="rId7" Type="http://schemas.openxmlformats.org/officeDocument/2006/relationships/hyperlink" Target="https://upload.wikimedia.org/wikipedia/commons/thumb/2/2d/Bandera_de_Aguadilla%2C_Puerto_Rico.svg/320px-Bandera_de_Aguadilla%2C_Puerto_Rico.svg.png" TargetMode="External"/><Relationship Id="rId12" Type="http://schemas.openxmlformats.org/officeDocument/2006/relationships/hyperlink" Target="https://en.wikipedia.org/wiki/Aguas_Buenas,_Puerto_Rico" TargetMode="External"/><Relationship Id="rId17" Type="http://schemas.openxmlformats.org/officeDocument/2006/relationships/hyperlink" Target="https://upload.wikimedia.org/wikipedia/commons/thumb/f/f5/Flag_of_A%C3%B1asco.svg/2560px-Flag_of_A%C3%B1asco.svg.png" TargetMode="External"/><Relationship Id="rId25" Type="http://schemas.openxmlformats.org/officeDocument/2006/relationships/hyperlink" Target="https://upload.wikimedia.org/wikipedia/commons/thumb/2/25/Vieques_Flag.svg/300px-Vieques_Flag.svg.png" TargetMode="External"/><Relationship Id="rId2" Type="http://schemas.openxmlformats.org/officeDocument/2006/relationships/hyperlink" Target="https://upload.wikimedia.org/wikipedia/commons/thumb/4/4f/Flag_of_Adjuntas%2C_Puerto_Rico.svg/2560px-Flag_of_Adjuntas%2C_Puerto_Rico.svg.png" TargetMode="External"/><Relationship Id="rId16" Type="http://schemas.openxmlformats.org/officeDocument/2006/relationships/hyperlink" Target="https://upload.wikimedia.org/wikipedia/commons/thumb/f/f5/Flag_of_A%C3%B1asco.svg/320px-Flag_of_A%C3%B1asco.svg.png" TargetMode="External"/><Relationship Id="rId20" Type="http://schemas.openxmlformats.org/officeDocument/2006/relationships/hyperlink" Target="https://upload.wikimedia.org/wikipedia/commons/thumb/0/01/Flag_of_Bayamon.svg/2560px-Flag_of_Bayamon.svg.png" TargetMode="External"/><Relationship Id="rId1" Type="http://schemas.openxmlformats.org/officeDocument/2006/relationships/hyperlink" Target="https://upload.wikimedia.org/wikipedia/commons/thumb/4/4f/Flag_of_Adjuntas%2C_Puerto_Rico.svg/320px-Flag_of_Adjuntas%2C_Puerto_Rico.svg.png" TargetMode="External"/><Relationship Id="rId6" Type="http://schemas.openxmlformats.org/officeDocument/2006/relationships/hyperlink" Target="https://en.wikipedia.org/wiki/Aguada,_Puerto_Rico" TargetMode="External"/><Relationship Id="rId11" Type="http://schemas.openxmlformats.org/officeDocument/2006/relationships/hyperlink" Target="https://upload.wikimedia.org/wikipedia/commons/thumb/8/8d/Flag_of_Aguas_Buenas.svg/2560px-Flag_of_Aguas_Buenas.svg.png" TargetMode="External"/><Relationship Id="rId24" Type="http://schemas.openxmlformats.org/officeDocument/2006/relationships/hyperlink" Target="https://www.crwflags.com/fotw/flags/pr-cu.html" TargetMode="External"/><Relationship Id="rId5" Type="http://schemas.openxmlformats.org/officeDocument/2006/relationships/hyperlink" Target="https://upload.wikimedia.org/wikipedia/commons/thumb/1/11/Flag_of_Aguada_%28PR%29.svg/2560px-Flag_of_Aguada_%28PR%29.svg.png" TargetMode="External"/><Relationship Id="rId15" Type="http://schemas.openxmlformats.org/officeDocument/2006/relationships/hyperlink" Target="https://en.wikipedia.org/wiki/Aibonito,_Puerto_Rico" TargetMode="External"/><Relationship Id="rId23" Type="http://schemas.openxmlformats.org/officeDocument/2006/relationships/hyperlink" Target="https://upload.wikimedia.org/wikipedia/commons/thumb/9/95/Flag_of_Culebra_%28Puerto_Rico%29.svg/2560px-Flag_of_Culebra_%28Puerto_Rico%29.svg.png" TargetMode="External"/><Relationship Id="rId10" Type="http://schemas.openxmlformats.org/officeDocument/2006/relationships/hyperlink" Target="https://upload.wikimedia.org/wikipedia/commons/thumb/8/8d/Flag_of_Aguas_Buenas.svg/300px-Flag_of_Aguas_Buenas.svg.png" TargetMode="External"/><Relationship Id="rId19" Type="http://schemas.openxmlformats.org/officeDocument/2006/relationships/hyperlink" Target="https://upload.wikimedia.org/wikipedia/commons/thumb/0/01/Flag_of_Bayamon.svg/640px-Flag_of_Bayamon.svg.png" TargetMode="External"/><Relationship Id="rId4" Type="http://schemas.openxmlformats.org/officeDocument/2006/relationships/hyperlink" Target="https://upload.wikimedia.org/wikipedia/commons/thumb/1/11/Flag_of_Aguada_%28PR%29.svg/320px-Flag_of_Aguada_%28PR%29.svg.png" TargetMode="External"/><Relationship Id="rId9" Type="http://schemas.openxmlformats.org/officeDocument/2006/relationships/hyperlink" Target="https://en.wikipedia.org/wiki/Aguadilla,_Puerto_Rico" TargetMode="External"/><Relationship Id="rId14" Type="http://schemas.openxmlformats.org/officeDocument/2006/relationships/hyperlink" Target="https://upload.wikimedia.org/wikipedia/commons/thumb/5/55/Bandera_de_Aibonito%2C_Puerto_Rico.svg/2560px-Bandera_de_Aibonito%2C_Puerto_Rico.svg.png" TargetMode="External"/><Relationship Id="rId22" Type="http://schemas.openxmlformats.org/officeDocument/2006/relationships/hyperlink" Target="https://upload.wikimedia.org/wikipedia/commons/thumb/9/95/Flag_of_Culebra_%28Puerto_Rico%29.svg/320px-Flag_of_Culebra_%28Puerto_Rico%29.svg.png" TargetMode="External"/><Relationship Id="rId27" Type="http://schemas.openxmlformats.org/officeDocument/2006/relationships/hyperlink" Target="https://www.crwflags.com/fotw/flags/pr-vq.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pload.wikimedia.org/wikipedia/commons/thumb/4/4f/Flag_of_Adjuntas%2C_Puerto_Rico.svg/320px-Flag_of_Adjuntas%2C_Puerto_Rico.sv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304F-0AAA-4BF4-88D8-D1959230EA86}">
  <sheetPr>
    <tabColor theme="8" tint="-0.499984740745262"/>
  </sheetPr>
  <dimension ref="A1:BI11"/>
  <sheetViews>
    <sheetView tabSelected="1" zoomScale="85" zoomScaleNormal="85" workbookViewId="0">
      <pane xSplit="9" ySplit="1" topLeftCell="J2" activePane="bottomRight" state="frozen"/>
      <selection pane="topRight" activeCell="I1" sqref="I1"/>
      <selection pane="bottomLeft" activeCell="A2" sqref="A2"/>
      <selection pane="bottomRight" activeCell="S24" sqref="S24"/>
    </sheetView>
  </sheetViews>
  <sheetFormatPr defaultRowHeight="14.4" x14ac:dyDescent="0.3"/>
  <cols>
    <col min="1" max="1" width="7.44140625" customWidth="1"/>
    <col min="2" max="2" width="27.88671875" customWidth="1"/>
    <col min="3" max="3" width="4.6640625" customWidth="1"/>
    <col min="4" max="4" width="8.88671875" customWidth="1"/>
    <col min="5" max="5" width="12.44140625" customWidth="1"/>
    <col min="6" max="8" width="4.6640625" customWidth="1"/>
    <col min="9" max="9" width="9.33203125" customWidth="1"/>
    <col min="10" max="10" width="4.6640625" customWidth="1"/>
    <col min="11" max="11" width="5.6640625" bestFit="1" customWidth="1"/>
    <col min="12" max="12" width="4.6640625" customWidth="1"/>
    <col min="13" max="13" width="10.6640625" bestFit="1" customWidth="1"/>
    <col min="14" max="14" width="5.6640625" customWidth="1"/>
    <col min="15" max="28" width="6.21875" customWidth="1"/>
    <col min="29" max="29" width="5.88671875" bestFit="1" customWidth="1"/>
    <col min="30" max="37" width="6.21875" customWidth="1"/>
    <col min="38" max="38" width="6" bestFit="1" customWidth="1"/>
    <col min="39" max="58" width="6.21875" customWidth="1"/>
    <col min="59" max="59" width="7" customWidth="1"/>
    <col min="60" max="60" width="11.77734375" bestFit="1" customWidth="1"/>
  </cols>
  <sheetData>
    <row r="1" spans="1:61" s="12" customFormat="1" ht="23.4"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116</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3" t="s">
        <v>39</v>
      </c>
      <c r="AP1" s="3" t="s">
        <v>40</v>
      </c>
      <c r="AQ1" s="4" t="s">
        <v>41</v>
      </c>
      <c r="AR1" s="5" t="s">
        <v>42</v>
      </c>
      <c r="AS1" s="6" t="s">
        <v>43</v>
      </c>
      <c r="AT1" s="7" t="s">
        <v>44</v>
      </c>
      <c r="AU1" s="8" t="s">
        <v>45</v>
      </c>
      <c r="AV1" s="9" t="s">
        <v>46</v>
      </c>
      <c r="AW1" s="10" t="s">
        <v>47</v>
      </c>
      <c r="AX1" s="10" t="s">
        <v>48</v>
      </c>
      <c r="AY1" s="10" t="s">
        <v>49</v>
      </c>
      <c r="AZ1" s="10" t="s">
        <v>50</v>
      </c>
      <c r="BA1" s="10" t="s">
        <v>51</v>
      </c>
      <c r="BB1" s="10" t="s">
        <v>52</v>
      </c>
      <c r="BC1" s="10" t="s">
        <v>53</v>
      </c>
      <c r="BD1" s="10" t="s">
        <v>54</v>
      </c>
      <c r="BE1" s="10" t="s">
        <v>55</v>
      </c>
      <c r="BF1" s="11" t="s">
        <v>56</v>
      </c>
      <c r="BG1" s="1" t="s">
        <v>57</v>
      </c>
      <c r="BH1" s="1" t="s">
        <v>114</v>
      </c>
    </row>
    <row r="2" spans="1:61" x14ac:dyDescent="0.3">
      <c r="A2" s="13" t="str" cm="1">
        <f t="array" ref="A2">SUBSTITUTE("{"&amp;CHAR(34)&amp;"couname"&amp;CHAR(34)&amp;":"&amp;CHAR(34)&amp;B2&amp;CHAR(34)&amp;
(IF(H2&lt;&gt;"",","&amp;CHAR(34)&amp;"subtype"&amp;CHAR(34)&amp;":"&amp;CHAR(34)&amp;H2&amp;CHAR(34),""))&amp;
","&amp;CHAR(34)&amp;"year"&amp;CHAR(34)&amp;":"&amp;CHAR(34)&amp;M2&amp;CHAR(34)&amp;","&amp;CHAR(34)&amp;"lvlup"&amp;CHAR(34)&amp;":"&amp;CHAR(34)&amp;C2&amp;CHAR(34)&amp;
","&amp;CHAR(34)&amp;"region"&amp;CHAR(34)&amp;":"&amp;CHAR(34)&amp;BH2&amp;CHAR(34)&amp;
","&amp;CHAR(34)&amp;"Colors"&amp;CHAR(34)&amp;":"&amp;"["&amp;_xlfn.TEXTJOIN(", ",TRUE,IF(AV2:BE2&lt;&gt;"",CHAR(34)&amp;"cl_"&amp;AV2:BE2&amp;CHAR(34),""))&amp;"]"&amp;
","&amp;CHAR(34)&amp;"Items"&amp;CHAR(34)&amp;":"&amp;BG2&amp;
","&amp;CHAR(34)&amp;"Flag"&amp;CHAR(34)&amp;":"&amp;CHAR(34)&amp;D2&amp;CHAR(34)&amp;
","&amp;CHAR(34)&amp;"HDFlag"&amp;CHAR(34)&amp;":"&amp;CHAR(34)&amp;E2&amp;CHAR(34)&amp;
","&amp;CHAR(34)&amp;"type"&amp;CHAR(34)&amp;":"&amp;CHAR(34)&amp;L2&amp;CHAR(34)&amp;
", "&amp;CHAR(34)&amp;"describe"&amp;CHAR(34)&amp;": "&amp;CHAR(34)&amp;CHAR(34)&amp;
", "&amp;CHAR(34)&amp;"isnew"&amp;CHAR(34)&amp;": "&amp;CHAR(34)&amp;F2&amp;CHAR(34)&amp;", "&amp;CHAR(34)&amp;"links"&amp;CHAR(34)&amp;": "&amp;CHAR(34)&amp;I2&amp;CHAR(34)&amp;
"},","[,","[")</f>
        <v>{"couname":"Puerto Rico","year":"1995","lvlup":"1","region":"North America","Colors":["cl_RED", "cl_WHI", "cl_BLU"],"Items":["Horizo", "Trside","myrRED","staWHI","001RED", "002RED", "003RED","HasSta","1Stars","4+Band"],"Flag":"https://upload.wikimedia.org/wikipedia/commons/thumb/2/28/Flag_of_Puerto_Rico.svg/2560px-Flag_of_Puerto_Rico.svg.png","HDFlag":"https://upload.wikimedia.org/wikipedia/commons/thumb/2/28/Flag_of_Puerto_Rico.svg/2560px-Flag_of_Puerto_Rico.svg.png","type":"", "describe": "", "isnew": ".", "links": "https://en.wikipedia.org/wiki/Flag_of_Puerto_Rico"},</v>
      </c>
      <c r="B2" s="14" t="s">
        <v>73</v>
      </c>
      <c r="C2" s="15">
        <v>1</v>
      </c>
      <c r="D2" s="16" t="s">
        <v>74</v>
      </c>
      <c r="E2" s="17" t="s">
        <v>74</v>
      </c>
      <c r="F2" s="18" t="s">
        <v>58</v>
      </c>
      <c r="G2" s="19" t="s">
        <v>59</v>
      </c>
      <c r="H2" s="20"/>
      <c r="I2" s="21" t="s">
        <v>75</v>
      </c>
      <c r="J2" s="22" t="s">
        <v>60</v>
      </c>
      <c r="K2" s="23" t="s">
        <v>76</v>
      </c>
      <c r="L2" s="22"/>
      <c r="M2" s="24">
        <v>1995</v>
      </c>
      <c r="N2" s="36"/>
      <c r="O2" s="25" t="s">
        <v>61</v>
      </c>
      <c r="P2" s="25" t="s">
        <v>62</v>
      </c>
      <c r="Q2" s="25" t="s">
        <v>61</v>
      </c>
      <c r="R2" s="25" t="s">
        <v>61</v>
      </c>
      <c r="S2" s="25" t="s">
        <v>61</v>
      </c>
      <c r="T2" s="25" t="s">
        <v>61</v>
      </c>
      <c r="U2" s="25" t="s">
        <v>61</v>
      </c>
      <c r="V2" s="25" t="s">
        <v>61</v>
      </c>
      <c r="W2" s="25" t="s">
        <v>61</v>
      </c>
      <c r="X2" s="25" t="s">
        <v>61</v>
      </c>
      <c r="Y2" s="25" t="s">
        <v>61</v>
      </c>
      <c r="Z2" s="25" t="s">
        <v>62</v>
      </c>
      <c r="AA2" s="25" t="s">
        <v>61</v>
      </c>
      <c r="AB2" s="25" t="s">
        <v>61</v>
      </c>
      <c r="AC2" s="25" t="s">
        <v>61</v>
      </c>
      <c r="AD2" s="25" t="s">
        <v>61</v>
      </c>
      <c r="AE2" s="25" t="s">
        <v>61</v>
      </c>
      <c r="AF2" s="25" t="s">
        <v>61</v>
      </c>
      <c r="AG2" s="25" t="s">
        <v>61</v>
      </c>
      <c r="AH2" s="25" t="s">
        <v>61</v>
      </c>
      <c r="AI2" s="25" t="s">
        <v>61</v>
      </c>
      <c r="AJ2" s="25" t="s">
        <v>61</v>
      </c>
      <c r="AK2" s="25" t="s">
        <v>61</v>
      </c>
      <c r="AL2" s="25" t="s">
        <v>61</v>
      </c>
      <c r="AM2" s="26">
        <v>5</v>
      </c>
      <c r="AN2" s="27">
        <v>1</v>
      </c>
      <c r="AO2" s="28" t="s">
        <v>63</v>
      </c>
      <c r="AP2" s="28"/>
      <c r="AQ2" s="30"/>
      <c r="AR2" s="28" t="s">
        <v>65</v>
      </c>
      <c r="AS2" s="29" t="s">
        <v>65</v>
      </c>
      <c r="AT2" s="31" t="s">
        <v>65</v>
      </c>
      <c r="AU2" s="32" t="s">
        <v>65</v>
      </c>
      <c r="AV2" s="28" t="s">
        <v>65</v>
      </c>
      <c r="AW2" s="29" t="s">
        <v>63</v>
      </c>
      <c r="AX2" s="29" t="s">
        <v>68</v>
      </c>
      <c r="AY2" s="29"/>
      <c r="AZ2" s="29"/>
      <c r="BA2" s="29"/>
      <c r="BB2" s="29"/>
      <c r="BC2" s="29"/>
      <c r="BD2" s="29"/>
      <c r="BE2" s="29"/>
      <c r="BF2" s="33" cm="1">
        <f t="array" ref="BF2">SUMPRODUCT(--(LEN(TRIM(AV2:BE2))&gt;0))</f>
        <v>3</v>
      </c>
      <c r="BG2" s="34" t="str" cm="1">
        <f t="array" ref="BG2">SUBSTITUTE(SUBSTITUTE(SUBSTITUTE("["&amp;
IFERROR(_xlfn.TEXTJOIN(", ",TRUE,IF(O2:AL2="y",CHAR(34)&amp;O$1:AL$1&amp;CHAR(34),"")),"")&amp;
","&amp;
CHAR(34)&amp;"myr"&amp;AU2&amp;CHAR(34)&amp;","&amp;_xlfn.TEXTJOIN("",TRUE,IF(AO2:AQ2&lt;&gt;"",CHAR(34)&amp;"sta"&amp;AO2:AQ2&amp;CHAR(34)&amp;",",""))&amp;
IFERROR(_xlfn.TEXTJOIN(", ",TRUE,IF(AR2:AT2&lt;&gt;"",CHAR(34)&amp;AR$1:AT$1&amp;AR2:AT2&amp;CHAR(34)&amp;",","")),"")&amp;
IF(AN2&gt;0,CHAR(34)&amp;"HasSta",CHAR(34)&amp;"NoStar")&amp;CHAR(34)&amp;","&amp;IF(AN2=1,CHAR(34)&amp;"1Stars"&amp;CHAR(34)&amp;",","")&amp;IF(AN2=2,CHAR(34)&amp;"2Stars"&amp;CHAR(34)&amp;",","")&amp;IF(AN2&gt;2,CHAR(34)&amp;"3+Star"&amp;CHAR(34)&amp;",","")&amp;
IFERROR(CHOOSE(AM2+1,"""NoBand""","","""2Bands""","""3Bands"""),"")&amp;IF(AM2&gt;3,"""4+Band""","")&amp;","&amp;
"]",",]","]"),",,",","),",,",",")</f>
        <v>["Horizo", "Trside","myrRED","staWHI","001RED", "002RED", "003RED","HasSta","1Stars","4+Band"]</v>
      </c>
      <c r="BH2" s="35" t="s">
        <v>115</v>
      </c>
      <c r="BI2" s="34"/>
    </row>
    <row r="3" spans="1:61" x14ac:dyDescent="0.3">
      <c r="A3" s="13" t="str" cm="1">
        <f t="array" ref="A3">SUBSTITUTE("{"&amp;CHAR(34)&amp;"couname"&amp;CHAR(34)&amp;":"&amp;CHAR(34)&amp;B3&amp;CHAR(34)&amp;
(IF(H3&lt;&gt;"",","&amp;CHAR(34)&amp;"subtype"&amp;CHAR(34)&amp;":"&amp;CHAR(34)&amp;H3&amp;CHAR(34),""))&amp;
","&amp;CHAR(34)&amp;"year"&amp;CHAR(34)&amp;":"&amp;CHAR(34)&amp;M3&amp;CHAR(34)&amp;","&amp;CHAR(34)&amp;"lvlup"&amp;CHAR(34)&amp;":"&amp;CHAR(34)&amp;C3&amp;CHAR(34)&amp;
","&amp;CHAR(34)&amp;"region"&amp;CHAR(34)&amp;":"&amp;CHAR(34)&amp;BH3&amp;CHAR(34)&amp;
","&amp;CHAR(34)&amp;"Colors"&amp;CHAR(34)&amp;":"&amp;"["&amp;_xlfn.TEXTJOIN(", ",TRUE,IF(AV3:BE3&lt;&gt;"",CHAR(34)&amp;"cl_"&amp;AV3:BE3&amp;CHAR(34),""))&amp;"]"&amp;
","&amp;CHAR(34)&amp;"Items"&amp;CHAR(34)&amp;":"&amp;BG3&amp;
","&amp;CHAR(34)&amp;"Flag"&amp;CHAR(34)&amp;":"&amp;CHAR(34)&amp;D3&amp;CHAR(34)&amp;
","&amp;CHAR(34)&amp;"HDFlag"&amp;CHAR(34)&amp;":"&amp;CHAR(34)&amp;E3&amp;CHAR(34)&amp;
","&amp;CHAR(34)&amp;"type"&amp;CHAR(34)&amp;":"&amp;CHAR(34)&amp;L3&amp;CHAR(34)&amp;
", "&amp;CHAR(34)&amp;"describe"&amp;CHAR(34)&amp;": "&amp;CHAR(34)&amp;CHAR(34)&amp;
", "&amp;CHAR(34)&amp;"isnew"&amp;CHAR(34)&amp;": "&amp;CHAR(34)&amp;F3&amp;CHAR(34)&amp;", "&amp;CHAR(34)&amp;"links"&amp;CHAR(34)&amp;": "&amp;CHAR(34)&amp;I3&amp;CHAR(34)&amp;
"},","[,","[")</f>
        <v>{"couname":"[PRC] Adjuntas","year":"???","lvlup":"2","region":"North America","Colors":["cl_GRE", "cl_PUR", "cl_WHI"],"Items":["Crosse", "dgband","myrEQ","001GRE", "002WHI", "003PUR","NoStar","3Bands"],"Flag":"https://upload.wikimedia.org/wikipedia/commons/thumb/4/4f/Flag_of_Adjuntas%2C_Puerto_Rico.svg/320px-Flag_of_Adjuntas%2C_Puerto_Rico.svg.png","HDFlag":"https://upload.wikimedia.org/wikipedia/commons/thumb/4/4f/Flag_of_Adjuntas%2C_Puerto_Rico.svg/2560px-Flag_of_Adjuntas%2C_Puerto_Rico.svg.png","type":"Municipality", "describe": "", "isnew": ".", "links": "https://en.wikipedia.org/wiki/Flag_of_Adjuntas#Design"},</v>
      </c>
      <c r="B3" s="14" t="s">
        <v>77</v>
      </c>
      <c r="C3" s="15">
        <v>2</v>
      </c>
      <c r="D3" s="16" t="s">
        <v>78</v>
      </c>
      <c r="E3" s="17" t="s">
        <v>79</v>
      </c>
      <c r="F3" s="18" t="s">
        <v>58</v>
      </c>
      <c r="G3" s="19" t="str">
        <f t="shared" ref="G3:G11" si="0">IF(H3&lt;&gt;"",COUNTIF($A$2:$A$3251,H3),"-")</f>
        <v>-</v>
      </c>
      <c r="H3" s="20"/>
      <c r="I3" s="21" t="s">
        <v>80</v>
      </c>
      <c r="J3" s="22" t="s">
        <v>60</v>
      </c>
      <c r="K3" s="23" t="s">
        <v>76</v>
      </c>
      <c r="L3" s="22" t="s">
        <v>81</v>
      </c>
      <c r="M3" s="24" t="s">
        <v>72</v>
      </c>
      <c r="N3" s="36" t="s">
        <v>117</v>
      </c>
      <c r="O3" s="25" t="s">
        <v>62</v>
      </c>
      <c r="P3" s="25" t="s">
        <v>61</v>
      </c>
      <c r="Q3" s="25" t="s">
        <v>61</v>
      </c>
      <c r="R3" s="25" t="s">
        <v>62</v>
      </c>
      <c r="S3" s="25" t="s">
        <v>61</v>
      </c>
      <c r="T3" s="25" t="s">
        <v>61</v>
      </c>
      <c r="U3" s="25" t="s">
        <v>61</v>
      </c>
      <c r="V3" s="25" t="s">
        <v>61</v>
      </c>
      <c r="W3" s="25" t="s">
        <v>61</v>
      </c>
      <c r="X3" s="25" t="s">
        <v>61</v>
      </c>
      <c r="Y3" s="25" t="s">
        <v>61</v>
      </c>
      <c r="Z3" s="25" t="s">
        <v>61</v>
      </c>
      <c r="AA3" s="25" t="s">
        <v>61</v>
      </c>
      <c r="AB3" s="25" t="s">
        <v>61</v>
      </c>
      <c r="AC3" s="25" t="s">
        <v>61</v>
      </c>
      <c r="AD3" s="25" t="s">
        <v>61</v>
      </c>
      <c r="AE3" s="25" t="s">
        <v>61</v>
      </c>
      <c r="AF3" s="25" t="s">
        <v>61</v>
      </c>
      <c r="AG3" s="25" t="s">
        <v>61</v>
      </c>
      <c r="AH3" s="25" t="s">
        <v>61</v>
      </c>
      <c r="AI3" s="25" t="s">
        <v>61</v>
      </c>
      <c r="AJ3" s="25" t="s">
        <v>61</v>
      </c>
      <c r="AK3" s="25" t="s">
        <v>61</v>
      </c>
      <c r="AL3" s="25" t="s">
        <v>61</v>
      </c>
      <c r="AM3" s="26">
        <v>3</v>
      </c>
      <c r="AN3" s="27">
        <v>0</v>
      </c>
      <c r="AO3" s="28"/>
      <c r="AP3" s="28"/>
      <c r="AQ3" s="30"/>
      <c r="AR3" s="28" t="s">
        <v>66</v>
      </c>
      <c r="AS3" s="29" t="s">
        <v>63</v>
      </c>
      <c r="AT3" s="31" t="s">
        <v>71</v>
      </c>
      <c r="AU3" s="32" t="s">
        <v>67</v>
      </c>
      <c r="AV3" s="28"/>
      <c r="AW3" s="29"/>
      <c r="AX3" s="29" t="s">
        <v>66</v>
      </c>
      <c r="AY3" s="29"/>
      <c r="AZ3" s="29"/>
      <c r="BA3" s="29"/>
      <c r="BB3" s="29"/>
      <c r="BC3" s="29" t="s">
        <v>71</v>
      </c>
      <c r="BD3" s="29" t="s">
        <v>63</v>
      </c>
      <c r="BE3" s="29"/>
      <c r="BF3" s="33" cm="1">
        <f t="array" ref="BF3">SUMPRODUCT(--(LEN(TRIM(AV3:BE3))&gt;0))</f>
        <v>3</v>
      </c>
      <c r="BG3" s="34" t="str" cm="1">
        <f t="array" ref="BG3">SUBSTITUTE(SUBSTITUTE(SUBSTITUTE("["&amp;
IFERROR(_xlfn.TEXTJOIN(", ",TRUE,IF(O3:AL3="y",CHAR(34)&amp;O$1:AL$1&amp;CHAR(34),"")),"")&amp;
","&amp;
CHAR(34)&amp;"myr"&amp;AU3&amp;CHAR(34)&amp;","&amp;_xlfn.TEXTJOIN("",TRUE,IF(AO3:AQ3&lt;&gt;"",CHAR(34)&amp;"sta"&amp;AO3:AQ3&amp;CHAR(34)&amp;",",""))&amp;
IFERROR(_xlfn.TEXTJOIN(", ",TRUE,IF(AR3:AT3&lt;&gt;"",CHAR(34)&amp;AR$1:AT$1&amp;AR3:AT3&amp;CHAR(34)&amp;",","")),"")&amp;
IF(AN3&gt;0,CHAR(34)&amp;"HasSta",CHAR(34)&amp;"NoStar")&amp;CHAR(34)&amp;","&amp;IF(AN3=1,CHAR(34)&amp;"1Stars"&amp;CHAR(34)&amp;",","")&amp;IF(AN3=2,CHAR(34)&amp;"2Stars"&amp;CHAR(34)&amp;",","")&amp;IF(AN3&gt;2,CHAR(34)&amp;"3+Star"&amp;CHAR(34)&amp;",","")&amp;
IFERROR(CHOOSE(AM3+1,"""NoBand""","","""2Bands""","""3Bands"""),"")&amp;IF(AM3&gt;3,"""4+Band""","")&amp;","&amp;
"]",",]","]"),",,",","),",,",",")</f>
        <v>["Crosse", "dgband","myrEQ","001GRE", "002WHI", "003PUR","NoStar","3Bands"]</v>
      </c>
      <c r="BH3" s="35" t="str">
        <f>BH2</f>
        <v>North America</v>
      </c>
      <c r="BI3" s="34"/>
    </row>
    <row r="4" spans="1:61" x14ac:dyDescent="0.3">
      <c r="A4" s="13" t="str" cm="1">
        <f t="array" ref="A4">SUBSTITUTE("{"&amp;CHAR(34)&amp;"couname"&amp;CHAR(34)&amp;":"&amp;CHAR(34)&amp;B4&amp;CHAR(34)&amp;
(IF(H4&lt;&gt;"",","&amp;CHAR(34)&amp;"subtype"&amp;CHAR(34)&amp;":"&amp;CHAR(34)&amp;H4&amp;CHAR(34),""))&amp;
","&amp;CHAR(34)&amp;"year"&amp;CHAR(34)&amp;":"&amp;CHAR(34)&amp;M4&amp;CHAR(34)&amp;","&amp;CHAR(34)&amp;"lvlup"&amp;CHAR(34)&amp;":"&amp;CHAR(34)&amp;C4&amp;CHAR(34)&amp;
","&amp;CHAR(34)&amp;"region"&amp;CHAR(34)&amp;":"&amp;CHAR(34)&amp;BH4&amp;CHAR(34)&amp;
","&amp;CHAR(34)&amp;"Colors"&amp;CHAR(34)&amp;":"&amp;"["&amp;_xlfn.TEXTJOIN(", ",TRUE,IF(AV4:BE4&lt;&gt;"",CHAR(34)&amp;"cl_"&amp;AV4:BE4&amp;CHAR(34),""))&amp;"]"&amp;
","&amp;CHAR(34)&amp;"Items"&amp;CHAR(34)&amp;":"&amp;BG4&amp;
","&amp;CHAR(34)&amp;"Flag"&amp;CHAR(34)&amp;":"&amp;CHAR(34)&amp;D4&amp;CHAR(34)&amp;
","&amp;CHAR(34)&amp;"HDFlag"&amp;CHAR(34)&amp;":"&amp;CHAR(34)&amp;E4&amp;CHAR(34)&amp;
","&amp;CHAR(34)&amp;"type"&amp;CHAR(34)&amp;":"&amp;CHAR(34)&amp;L4&amp;CHAR(34)&amp;
", "&amp;CHAR(34)&amp;"describe"&amp;CHAR(34)&amp;": "&amp;CHAR(34)&amp;CHAR(34)&amp;
", "&amp;CHAR(34)&amp;"isnew"&amp;CHAR(34)&amp;": "&amp;CHAR(34)&amp;F4&amp;CHAR(34)&amp;", "&amp;CHAR(34)&amp;"links"&amp;CHAR(34)&amp;": "&amp;CHAR(34)&amp;I4&amp;CHAR(34)&amp;
"},","[,","[")</f>
        <v>{"couname":"[PRC] Aguada","year":"???","lvlup":"2","region":"North America","Colors":["cl_BLA", "cl_BLU", "cl_RED", "cl_YEL", "cl_WHI"],"Items":["Crosse", "dgband", "Animal", "Texted", "Center","myrEQ","staWHI","001YEL", "002RED", "003WHI","HasSta","1Stars","3Bands"],"Flag":"https://upload.wikimedia.org/wikipedia/commons/thumb/1/11/Flag_of_Aguada_%28PR%29.svg/320px-Flag_of_Aguada_%28PR%29.svg.png","HDFlag":"https://upload.wikimedia.org/wikipedia/commons/thumb/1/11/Flag_of_Aguada_%28PR%29.svg/2560px-Flag_of_Aguada_%28PR%29.svg.png","type":"Municipality", "describe": "", "isnew": ".", "links": "https://en.wikipedia.org/wiki/Aguada,_Puerto_Rico#Flag"},</v>
      </c>
      <c r="B4" s="14" t="s">
        <v>82</v>
      </c>
      <c r="C4" s="15">
        <v>2</v>
      </c>
      <c r="D4" s="16" t="s">
        <v>83</v>
      </c>
      <c r="E4" s="17" t="s">
        <v>84</v>
      </c>
      <c r="F4" s="18" t="s">
        <v>58</v>
      </c>
      <c r="G4" s="19" t="str">
        <f t="shared" si="0"/>
        <v>-</v>
      </c>
      <c r="H4" s="20"/>
      <c r="I4" s="21" t="s">
        <v>85</v>
      </c>
      <c r="J4" s="22" t="s">
        <v>60</v>
      </c>
      <c r="K4" s="23" t="s">
        <v>76</v>
      </c>
      <c r="L4" s="22" t="s">
        <v>81</v>
      </c>
      <c r="M4" s="24" t="s">
        <v>72</v>
      </c>
      <c r="N4" s="36"/>
      <c r="O4" s="25" t="s">
        <v>62</v>
      </c>
      <c r="P4" s="25" t="s">
        <v>61</v>
      </c>
      <c r="Q4" s="25" t="s">
        <v>61</v>
      </c>
      <c r="R4" s="25" t="s">
        <v>62</v>
      </c>
      <c r="S4" s="25" t="s">
        <v>61</v>
      </c>
      <c r="T4" s="25" t="s">
        <v>62</v>
      </c>
      <c r="U4" s="25" t="s">
        <v>61</v>
      </c>
      <c r="V4" s="25" t="s">
        <v>62</v>
      </c>
      <c r="W4" s="25" t="s">
        <v>61</v>
      </c>
      <c r="X4" s="25" t="s">
        <v>61</v>
      </c>
      <c r="Y4" s="25" t="s">
        <v>61</v>
      </c>
      <c r="Z4" s="25" t="s">
        <v>61</v>
      </c>
      <c r="AA4" s="25" t="s">
        <v>62</v>
      </c>
      <c r="AB4" s="25" t="s">
        <v>61</v>
      </c>
      <c r="AC4" s="25" t="s">
        <v>61</v>
      </c>
      <c r="AD4" s="25" t="s">
        <v>61</v>
      </c>
      <c r="AE4" s="25" t="s">
        <v>61</v>
      </c>
      <c r="AF4" s="25" t="s">
        <v>61</v>
      </c>
      <c r="AG4" s="25" t="s">
        <v>61</v>
      </c>
      <c r="AH4" s="25" t="s">
        <v>61</v>
      </c>
      <c r="AI4" s="25" t="s">
        <v>61</v>
      </c>
      <c r="AJ4" s="25" t="s">
        <v>61</v>
      </c>
      <c r="AK4" s="25" t="s">
        <v>61</v>
      </c>
      <c r="AL4" s="25" t="s">
        <v>61</v>
      </c>
      <c r="AM4" s="26">
        <v>3</v>
      </c>
      <c r="AN4" s="27">
        <v>1</v>
      </c>
      <c r="AO4" s="28" t="s">
        <v>63</v>
      </c>
      <c r="AP4" s="28"/>
      <c r="AQ4" s="30"/>
      <c r="AR4" s="28" t="s">
        <v>69</v>
      </c>
      <c r="AS4" s="29" t="s">
        <v>65</v>
      </c>
      <c r="AT4" s="31" t="s">
        <v>63</v>
      </c>
      <c r="AU4" s="32" t="s">
        <v>67</v>
      </c>
      <c r="AV4" s="28" t="s">
        <v>64</v>
      </c>
      <c r="AW4" s="29" t="s">
        <v>68</v>
      </c>
      <c r="AX4" s="29"/>
      <c r="AY4" s="29" t="s">
        <v>65</v>
      </c>
      <c r="AZ4" s="29" t="s">
        <v>69</v>
      </c>
      <c r="BA4" s="29"/>
      <c r="BB4" s="29"/>
      <c r="BC4" s="29"/>
      <c r="BD4" s="29" t="s">
        <v>63</v>
      </c>
      <c r="BE4" s="29"/>
      <c r="BF4" s="33" cm="1">
        <f t="array" ref="BF4">SUMPRODUCT(--(LEN(TRIM(AV4:BE4))&gt;0))</f>
        <v>5</v>
      </c>
      <c r="BG4" s="34" t="str" cm="1">
        <f t="array" ref="BG4">SUBSTITUTE(SUBSTITUTE(SUBSTITUTE("["&amp;
IFERROR(_xlfn.TEXTJOIN(", ",TRUE,IF(O4:AL4="y",CHAR(34)&amp;O$1:AL$1&amp;CHAR(34),"")),"")&amp;
","&amp;
CHAR(34)&amp;"myr"&amp;AU4&amp;CHAR(34)&amp;","&amp;_xlfn.TEXTJOIN("",TRUE,IF(AO4:AQ4&lt;&gt;"",CHAR(34)&amp;"sta"&amp;AO4:AQ4&amp;CHAR(34)&amp;",",""))&amp;
IFERROR(_xlfn.TEXTJOIN(", ",TRUE,IF(AR4:AT4&lt;&gt;"",CHAR(34)&amp;AR$1:AT$1&amp;AR4:AT4&amp;CHAR(34)&amp;",","")),"")&amp;
IF(AN4&gt;0,CHAR(34)&amp;"HasSta",CHAR(34)&amp;"NoStar")&amp;CHAR(34)&amp;","&amp;IF(AN4=1,CHAR(34)&amp;"1Stars"&amp;CHAR(34)&amp;",","")&amp;IF(AN4=2,CHAR(34)&amp;"2Stars"&amp;CHAR(34)&amp;",","")&amp;IF(AN4&gt;2,CHAR(34)&amp;"3+Star"&amp;CHAR(34)&amp;",","")&amp;
IFERROR(CHOOSE(AM4+1,"""NoBand""","","""2Bands""","""3Bands"""),"")&amp;IF(AM4&gt;3,"""4+Band""","")&amp;","&amp;
"]",",]","]"),",,",","),",,",",")</f>
        <v>["Crosse", "dgband", "Animal", "Texted", "Center","myrEQ","staWHI","001YEL", "002RED", "003WHI","HasSta","1Stars","3Bands"]</v>
      </c>
      <c r="BH4" s="35" t="str">
        <f t="shared" ref="BH4:BH11" si="1">BH3</f>
        <v>North America</v>
      </c>
      <c r="BI4" s="34"/>
    </row>
    <row r="5" spans="1:61" x14ac:dyDescent="0.3">
      <c r="A5" s="13" t="str" cm="1">
        <f t="array" ref="A5">SUBSTITUTE("{"&amp;CHAR(34)&amp;"couname"&amp;CHAR(34)&amp;":"&amp;CHAR(34)&amp;B5&amp;CHAR(34)&amp;
(IF(H5&lt;&gt;"",","&amp;CHAR(34)&amp;"subtype"&amp;CHAR(34)&amp;":"&amp;CHAR(34)&amp;H5&amp;CHAR(34),""))&amp;
","&amp;CHAR(34)&amp;"year"&amp;CHAR(34)&amp;":"&amp;CHAR(34)&amp;M5&amp;CHAR(34)&amp;","&amp;CHAR(34)&amp;"lvlup"&amp;CHAR(34)&amp;":"&amp;CHAR(34)&amp;C5&amp;CHAR(34)&amp;
","&amp;CHAR(34)&amp;"region"&amp;CHAR(34)&amp;":"&amp;CHAR(34)&amp;BH5&amp;CHAR(34)&amp;
","&amp;CHAR(34)&amp;"Colors"&amp;CHAR(34)&amp;":"&amp;"["&amp;_xlfn.TEXTJOIN(", ",TRUE,IF(AV5:BE5&lt;&gt;"",CHAR(34)&amp;"cl_"&amp;AV5:BE5&amp;CHAR(34),""))&amp;"]"&amp;
","&amp;CHAR(34)&amp;"Items"&amp;CHAR(34)&amp;":"&amp;BG5&amp;
","&amp;CHAR(34)&amp;"Flag"&amp;CHAR(34)&amp;":"&amp;CHAR(34)&amp;D5&amp;CHAR(34)&amp;
","&amp;CHAR(34)&amp;"HDFlag"&amp;CHAR(34)&amp;":"&amp;CHAR(34)&amp;E5&amp;CHAR(34)&amp;
","&amp;CHAR(34)&amp;"type"&amp;CHAR(34)&amp;":"&amp;CHAR(34)&amp;L5&amp;CHAR(34)&amp;
", "&amp;CHAR(34)&amp;"describe"&amp;CHAR(34)&amp;": "&amp;CHAR(34)&amp;CHAR(34)&amp;
", "&amp;CHAR(34)&amp;"isnew"&amp;CHAR(34)&amp;": "&amp;CHAR(34)&amp;F5&amp;CHAR(34)&amp;", "&amp;CHAR(34)&amp;"links"&amp;CHAR(34)&amp;": "&amp;CHAR(34)&amp;I5&amp;CHAR(34)&amp;
"},","[,","[")</f>
        <v>{"couname":"[PRC] Aguadilla","year":"???","lvlup":"2","region":"North America","Colors":["cl_BLA", "cl_BLU", "cl_GRE", "cl_RED", "cl_YEL", "cl_BRO", "cl_PUR", "cl_WHI"],"Items":["Horizo", "Plants", "Texted", "Center", "Geogrh", "Builds", "Ships!","myrEQ","staYEL","001BLU", "003YEL","HasSta","1Stars","2Bands"],"Flag":"https://upload.wikimedia.org/wikipedia/commons/thumb/2/2d/Bandera_de_Aguadilla%2C_Puerto_Rico.svg/320px-Bandera_de_Aguadilla%2C_Puerto_Rico.svg.png","HDFlag":"https://upload.wikimedia.org/wikipedia/commons/thumb/2/2d/Bandera_de_Aguadilla%2C_Puerto_Rico.svg/2560px-Bandera_de_Aguadilla%2C_Puerto_Rico.svg.png","type":"Municipality", "describe": "", "isnew": ".", "links": "https://en.wikipedia.org/wiki/Aguadilla,_Puerto_Rico#Flag"},</v>
      </c>
      <c r="B5" s="14" t="s">
        <v>86</v>
      </c>
      <c r="C5" s="15">
        <v>2</v>
      </c>
      <c r="D5" s="16" t="s">
        <v>87</v>
      </c>
      <c r="E5" s="17" t="s">
        <v>88</v>
      </c>
      <c r="F5" s="18" t="s">
        <v>58</v>
      </c>
      <c r="G5" s="19" t="str">
        <f t="shared" si="0"/>
        <v>-</v>
      </c>
      <c r="H5" s="20"/>
      <c r="I5" s="21" t="s">
        <v>89</v>
      </c>
      <c r="J5" s="22" t="s">
        <v>60</v>
      </c>
      <c r="K5" s="23" t="s">
        <v>76</v>
      </c>
      <c r="L5" s="22" t="s">
        <v>81</v>
      </c>
      <c r="M5" s="24" t="s">
        <v>72</v>
      </c>
      <c r="N5" s="36"/>
      <c r="O5" s="25" t="s">
        <v>61</v>
      </c>
      <c r="P5" s="25" t="s">
        <v>62</v>
      </c>
      <c r="Q5" s="25" t="s">
        <v>61</v>
      </c>
      <c r="R5" s="25" t="s">
        <v>61</v>
      </c>
      <c r="S5" s="25" t="s">
        <v>61</v>
      </c>
      <c r="T5" s="25" t="s">
        <v>61</v>
      </c>
      <c r="U5" s="25" t="s">
        <v>62</v>
      </c>
      <c r="V5" s="25" t="s">
        <v>62</v>
      </c>
      <c r="W5" s="25" t="s">
        <v>61</v>
      </c>
      <c r="X5" s="25" t="s">
        <v>61</v>
      </c>
      <c r="Y5" s="25" t="s">
        <v>61</v>
      </c>
      <c r="Z5" s="25" t="s">
        <v>61</v>
      </c>
      <c r="AA5" s="25" t="s">
        <v>62</v>
      </c>
      <c r="AB5" s="25" t="s">
        <v>61</v>
      </c>
      <c r="AC5" s="25" t="s">
        <v>61</v>
      </c>
      <c r="AD5" s="25" t="s">
        <v>61</v>
      </c>
      <c r="AE5" s="25" t="s">
        <v>61</v>
      </c>
      <c r="AF5" s="25" t="s">
        <v>62</v>
      </c>
      <c r="AG5" s="25" t="s">
        <v>61</v>
      </c>
      <c r="AH5" s="25" t="s">
        <v>62</v>
      </c>
      <c r="AI5" s="25" t="s">
        <v>62</v>
      </c>
      <c r="AJ5" s="25" t="s">
        <v>61</v>
      </c>
      <c r="AK5" s="25" t="s">
        <v>61</v>
      </c>
      <c r="AL5" s="25" t="s">
        <v>61</v>
      </c>
      <c r="AM5" s="26">
        <v>2</v>
      </c>
      <c r="AN5" s="27">
        <v>1</v>
      </c>
      <c r="AO5" s="28" t="s">
        <v>69</v>
      </c>
      <c r="AP5" s="28"/>
      <c r="AQ5" s="30"/>
      <c r="AR5" s="28" t="s">
        <v>68</v>
      </c>
      <c r="AS5" s="29"/>
      <c r="AT5" s="31" t="s">
        <v>69</v>
      </c>
      <c r="AU5" s="32" t="s">
        <v>67</v>
      </c>
      <c r="AV5" s="28" t="s">
        <v>64</v>
      </c>
      <c r="AW5" s="29" t="s">
        <v>68</v>
      </c>
      <c r="AX5" s="29" t="s">
        <v>66</v>
      </c>
      <c r="AY5" s="29" t="s">
        <v>65</v>
      </c>
      <c r="AZ5" s="29" t="s">
        <v>69</v>
      </c>
      <c r="BA5" s="29"/>
      <c r="BB5" s="29" t="s">
        <v>70</v>
      </c>
      <c r="BC5" s="29" t="s">
        <v>71</v>
      </c>
      <c r="BD5" s="29" t="s">
        <v>63</v>
      </c>
      <c r="BE5" s="29"/>
      <c r="BF5" s="33" cm="1">
        <f t="array" ref="BF5">SUMPRODUCT(--(LEN(TRIM(AV5:BE5))&gt;0))</f>
        <v>8</v>
      </c>
      <c r="BG5" s="34" t="str" cm="1">
        <f t="array" ref="BG5">SUBSTITUTE(SUBSTITUTE(SUBSTITUTE("["&amp;
IFERROR(_xlfn.TEXTJOIN(", ",TRUE,IF(O5:AL5="y",CHAR(34)&amp;O$1:AL$1&amp;CHAR(34),"")),"")&amp;
","&amp;
CHAR(34)&amp;"myr"&amp;AU5&amp;CHAR(34)&amp;","&amp;_xlfn.TEXTJOIN("",TRUE,IF(AO5:AQ5&lt;&gt;"",CHAR(34)&amp;"sta"&amp;AO5:AQ5&amp;CHAR(34)&amp;",",""))&amp;
IFERROR(_xlfn.TEXTJOIN(", ",TRUE,IF(AR5:AT5&lt;&gt;"",CHAR(34)&amp;AR$1:AT$1&amp;AR5:AT5&amp;CHAR(34)&amp;",","")),"")&amp;
IF(AN5&gt;0,CHAR(34)&amp;"HasSta",CHAR(34)&amp;"NoStar")&amp;CHAR(34)&amp;","&amp;IF(AN5=1,CHAR(34)&amp;"1Stars"&amp;CHAR(34)&amp;",","")&amp;IF(AN5=2,CHAR(34)&amp;"2Stars"&amp;CHAR(34)&amp;",","")&amp;IF(AN5&gt;2,CHAR(34)&amp;"3+Star"&amp;CHAR(34)&amp;",","")&amp;
IFERROR(CHOOSE(AM5+1,"""NoBand""","","""2Bands""","""3Bands"""),"")&amp;IF(AM5&gt;3,"""4+Band""","")&amp;","&amp;
"]",",]","]"),",,",","),",,",",")</f>
        <v>["Horizo", "Plants", "Texted", "Center", "Geogrh", "Builds", "Ships!","myrEQ","staYEL","001BLU", "003YEL","HasSta","1Stars","2Bands"]</v>
      </c>
      <c r="BH5" s="35" t="str">
        <f t="shared" si="1"/>
        <v>North America</v>
      </c>
      <c r="BI5" s="34"/>
    </row>
    <row r="6" spans="1:61" x14ac:dyDescent="0.3">
      <c r="A6" s="13" t="str" cm="1">
        <f t="array" ref="A6">SUBSTITUTE("{"&amp;CHAR(34)&amp;"couname"&amp;CHAR(34)&amp;":"&amp;CHAR(34)&amp;B6&amp;CHAR(34)&amp;
(IF(H6&lt;&gt;"",","&amp;CHAR(34)&amp;"subtype"&amp;CHAR(34)&amp;":"&amp;CHAR(34)&amp;H6&amp;CHAR(34),""))&amp;
","&amp;CHAR(34)&amp;"year"&amp;CHAR(34)&amp;":"&amp;CHAR(34)&amp;M6&amp;CHAR(34)&amp;","&amp;CHAR(34)&amp;"lvlup"&amp;CHAR(34)&amp;":"&amp;CHAR(34)&amp;C6&amp;CHAR(34)&amp;
","&amp;CHAR(34)&amp;"region"&amp;CHAR(34)&amp;":"&amp;CHAR(34)&amp;BH6&amp;CHAR(34)&amp;
","&amp;CHAR(34)&amp;"Colors"&amp;CHAR(34)&amp;":"&amp;"["&amp;_xlfn.TEXTJOIN(", ",TRUE,IF(AV6:BE6&lt;&gt;"",CHAR(34)&amp;"cl_"&amp;AV6:BE6&amp;CHAR(34),""))&amp;"]"&amp;
","&amp;CHAR(34)&amp;"Items"&amp;CHAR(34)&amp;":"&amp;BG6&amp;
","&amp;CHAR(34)&amp;"Flag"&amp;CHAR(34)&amp;":"&amp;CHAR(34)&amp;D6&amp;CHAR(34)&amp;
","&amp;CHAR(34)&amp;"HDFlag"&amp;CHAR(34)&amp;":"&amp;CHAR(34)&amp;E6&amp;CHAR(34)&amp;
","&amp;CHAR(34)&amp;"type"&amp;CHAR(34)&amp;":"&amp;CHAR(34)&amp;L6&amp;CHAR(34)&amp;
", "&amp;CHAR(34)&amp;"describe"&amp;CHAR(34)&amp;": "&amp;CHAR(34)&amp;CHAR(34)&amp;
", "&amp;CHAR(34)&amp;"isnew"&amp;CHAR(34)&amp;": "&amp;CHAR(34)&amp;F6&amp;CHAR(34)&amp;", "&amp;CHAR(34)&amp;"links"&amp;CHAR(34)&amp;": "&amp;CHAR(34)&amp;I6&amp;CHAR(34)&amp;
"},","[,","[")</f>
        <v>{"couname":"[PRC] Aguas Buenas","year":"???","lvlup":"2","region":"North America","Colors":["cl_BLU", "cl_GRE", "cl_YEL", "cl_WHI"],"Items":["Trside","myrGRE","staWHI","HasSta","1Stars","NoBand"],"Flag":"https://upload.wikimedia.org/wikipedia/commons/thumb/8/8d/Flag_of_Aguas_Buenas.svg/300px-Flag_of_Aguas_Buenas.svg.png","HDFlag":"https://upload.wikimedia.org/wikipedia/commons/thumb/8/8d/Flag_of_Aguas_Buenas.svg/2560px-Flag_of_Aguas_Buenas.svg.png","type":"Municipality", "describe": "", "isnew": ".", "links": "https://en.wikipedia.org/wiki/Aguas_Buenas,_Puerto_Rico#Flag"},</v>
      </c>
      <c r="B6" s="14" t="s">
        <v>90</v>
      </c>
      <c r="C6" s="15">
        <v>2</v>
      </c>
      <c r="D6" s="16" t="s">
        <v>91</v>
      </c>
      <c r="E6" s="17" t="s">
        <v>92</v>
      </c>
      <c r="F6" s="18" t="s">
        <v>58</v>
      </c>
      <c r="G6" s="19" t="str">
        <f t="shared" si="0"/>
        <v>-</v>
      </c>
      <c r="H6" s="20"/>
      <c r="I6" s="21" t="s">
        <v>93</v>
      </c>
      <c r="J6" s="22" t="s">
        <v>60</v>
      </c>
      <c r="K6" s="23" t="s">
        <v>76</v>
      </c>
      <c r="L6" s="22" t="s">
        <v>81</v>
      </c>
      <c r="M6" s="24" t="s">
        <v>72</v>
      </c>
      <c r="N6" s="36"/>
      <c r="O6" s="25" t="s">
        <v>61</v>
      </c>
      <c r="P6" s="25" t="s">
        <v>61</v>
      </c>
      <c r="Q6" s="25" t="s">
        <v>61</v>
      </c>
      <c r="R6" s="25" t="s">
        <v>61</v>
      </c>
      <c r="S6" s="25" t="s">
        <v>61</v>
      </c>
      <c r="T6" s="25" t="s">
        <v>61</v>
      </c>
      <c r="U6" s="25" t="s">
        <v>61</v>
      </c>
      <c r="V6" s="25" t="s">
        <v>61</v>
      </c>
      <c r="W6" s="25" t="s">
        <v>61</v>
      </c>
      <c r="X6" s="25" t="s">
        <v>61</v>
      </c>
      <c r="Y6" s="25" t="s">
        <v>61</v>
      </c>
      <c r="Z6" s="25" t="s">
        <v>62</v>
      </c>
      <c r="AA6" s="25" t="s">
        <v>61</v>
      </c>
      <c r="AB6" s="25" t="s">
        <v>61</v>
      </c>
      <c r="AC6" s="25" t="s">
        <v>61</v>
      </c>
      <c r="AD6" s="25" t="s">
        <v>61</v>
      </c>
      <c r="AE6" s="25" t="s">
        <v>61</v>
      </c>
      <c r="AF6" s="25" t="s">
        <v>61</v>
      </c>
      <c r="AG6" s="25" t="s">
        <v>61</v>
      </c>
      <c r="AH6" s="25" t="s">
        <v>61</v>
      </c>
      <c r="AI6" s="25" t="s">
        <v>61</v>
      </c>
      <c r="AJ6" s="25" t="s">
        <v>61</v>
      </c>
      <c r="AK6" s="25" t="s">
        <v>61</v>
      </c>
      <c r="AL6" s="25" t="s">
        <v>61</v>
      </c>
      <c r="AM6" s="26">
        <v>0</v>
      </c>
      <c r="AN6" s="27">
        <v>1</v>
      </c>
      <c r="AO6" s="28" t="s">
        <v>63</v>
      </c>
      <c r="AP6" s="28"/>
      <c r="AQ6" s="30"/>
      <c r="AR6" s="28"/>
      <c r="AS6" s="29"/>
      <c r="AT6" s="31"/>
      <c r="AU6" s="32" t="s">
        <v>66</v>
      </c>
      <c r="AV6" s="28"/>
      <c r="AW6" s="29" t="s">
        <v>68</v>
      </c>
      <c r="AX6" s="29" t="s">
        <v>66</v>
      </c>
      <c r="AY6" s="29"/>
      <c r="AZ6" s="29" t="s">
        <v>69</v>
      </c>
      <c r="BA6" s="29"/>
      <c r="BB6" s="29"/>
      <c r="BC6" s="29"/>
      <c r="BD6" s="29" t="s">
        <v>63</v>
      </c>
      <c r="BE6" s="29"/>
      <c r="BF6" s="33" cm="1">
        <f t="array" ref="BF6">SUMPRODUCT(--(LEN(TRIM(AV6:BE6))&gt;0))</f>
        <v>4</v>
      </c>
      <c r="BG6" s="34" t="str" cm="1">
        <f t="array" ref="BG6">SUBSTITUTE(SUBSTITUTE(SUBSTITUTE("["&amp;
IFERROR(_xlfn.TEXTJOIN(", ",TRUE,IF(O6:AL6="y",CHAR(34)&amp;O$1:AL$1&amp;CHAR(34),"")),"")&amp;
","&amp;
CHAR(34)&amp;"myr"&amp;AU6&amp;CHAR(34)&amp;","&amp;_xlfn.TEXTJOIN("",TRUE,IF(AO6:AQ6&lt;&gt;"",CHAR(34)&amp;"sta"&amp;AO6:AQ6&amp;CHAR(34)&amp;",",""))&amp;
IFERROR(_xlfn.TEXTJOIN(", ",TRUE,IF(AR6:AT6&lt;&gt;"",CHAR(34)&amp;AR$1:AT$1&amp;AR6:AT6&amp;CHAR(34)&amp;",","")),"")&amp;
IF(AN6&gt;0,CHAR(34)&amp;"HasSta",CHAR(34)&amp;"NoStar")&amp;CHAR(34)&amp;","&amp;IF(AN6=1,CHAR(34)&amp;"1Stars"&amp;CHAR(34)&amp;",","")&amp;IF(AN6=2,CHAR(34)&amp;"2Stars"&amp;CHAR(34)&amp;",","")&amp;IF(AN6&gt;2,CHAR(34)&amp;"3+Star"&amp;CHAR(34)&amp;",","")&amp;
IFERROR(CHOOSE(AM6+1,"""NoBand""","","""2Bands""","""3Bands"""),"")&amp;IF(AM6&gt;3,"""4+Band""","")&amp;","&amp;
"]",",]","]"),",,",","),",,",",")</f>
        <v>["Trside","myrGRE","staWHI","HasSta","1Stars","NoBand"]</v>
      </c>
      <c r="BH6" s="35" t="str">
        <f t="shared" si="1"/>
        <v>North America</v>
      </c>
      <c r="BI6" s="34"/>
    </row>
    <row r="7" spans="1:61" x14ac:dyDescent="0.3">
      <c r="A7" s="13" t="str" cm="1">
        <f t="array" ref="A7">SUBSTITUTE("{"&amp;CHAR(34)&amp;"couname"&amp;CHAR(34)&amp;":"&amp;CHAR(34)&amp;B7&amp;CHAR(34)&amp;
(IF(H7&lt;&gt;"",","&amp;CHAR(34)&amp;"subtype"&amp;CHAR(34)&amp;":"&amp;CHAR(34)&amp;H7&amp;CHAR(34),""))&amp;
","&amp;CHAR(34)&amp;"year"&amp;CHAR(34)&amp;":"&amp;CHAR(34)&amp;M7&amp;CHAR(34)&amp;","&amp;CHAR(34)&amp;"lvlup"&amp;CHAR(34)&amp;":"&amp;CHAR(34)&amp;C7&amp;CHAR(34)&amp;
","&amp;CHAR(34)&amp;"region"&amp;CHAR(34)&amp;":"&amp;CHAR(34)&amp;BH7&amp;CHAR(34)&amp;
","&amp;CHAR(34)&amp;"Colors"&amp;CHAR(34)&amp;":"&amp;"["&amp;_xlfn.TEXTJOIN(", ",TRUE,IF(AV7:BE7&lt;&gt;"",CHAR(34)&amp;"cl_"&amp;AV7:BE7&amp;CHAR(34),""))&amp;"]"&amp;
","&amp;CHAR(34)&amp;"Items"&amp;CHAR(34)&amp;":"&amp;BG7&amp;
","&amp;CHAR(34)&amp;"Flag"&amp;CHAR(34)&amp;":"&amp;CHAR(34)&amp;D7&amp;CHAR(34)&amp;
","&amp;CHAR(34)&amp;"HDFlag"&amp;CHAR(34)&amp;":"&amp;CHAR(34)&amp;E7&amp;CHAR(34)&amp;
","&amp;CHAR(34)&amp;"type"&amp;CHAR(34)&amp;":"&amp;CHAR(34)&amp;L7&amp;CHAR(34)&amp;
", "&amp;CHAR(34)&amp;"describe"&amp;CHAR(34)&amp;": "&amp;CHAR(34)&amp;CHAR(34)&amp;
", "&amp;CHAR(34)&amp;"isnew"&amp;CHAR(34)&amp;": "&amp;CHAR(34)&amp;F7&amp;CHAR(34)&amp;", "&amp;CHAR(34)&amp;"links"&amp;CHAR(34)&amp;": "&amp;CHAR(34)&amp;I7&amp;CHAR(34)&amp;
"},","[,","[")</f>
        <v>{"couname":"[PRC] Aibonito","year":"???","lvlup":"2","region":"North America","Colors":["cl_BLA", "cl_BLU", "cl_GRE", "cl_RED", "cl_YEL", "cl_PUR", "cl_WHI"],"Items":["Crosse", "Horizo", "Animal", "Plants", "Texted", "Weapon", "Trside", "Geogrh", "Builds","myrEQ","001BLU", "003YEL","NoStar","4+Band"],"Flag":"https://upload.wikimedia.org/wikipedia/commons/thumb/5/55/Bandera_de_Aibonito%2C_Puerto_Rico.svg/320px-Bandera_de_Aibonito%2C_Puerto_Rico.svg.png","HDFlag":"https://upload.wikimedia.org/wikipedia/commons/thumb/5/55/Bandera_de_Aibonito%2C_Puerto_Rico.svg/2560px-Bandera_de_Aibonito%2C_Puerto_Rico.svg.png","type":"Municipality", "describe": "", "isnew": ".", "links": "https://en.wikipedia.org/wiki/Aibonito,_Puerto_Rico#Flag"},</v>
      </c>
      <c r="B7" s="14" t="s">
        <v>94</v>
      </c>
      <c r="C7" s="15">
        <v>2</v>
      </c>
      <c r="D7" s="16" t="s">
        <v>95</v>
      </c>
      <c r="E7" s="17" t="s">
        <v>96</v>
      </c>
      <c r="F7" s="18" t="s">
        <v>58</v>
      </c>
      <c r="G7" s="19" t="str">
        <f t="shared" si="0"/>
        <v>-</v>
      </c>
      <c r="H7" s="20"/>
      <c r="I7" s="21" t="s">
        <v>97</v>
      </c>
      <c r="J7" s="22" t="s">
        <v>60</v>
      </c>
      <c r="K7" s="23" t="s">
        <v>76</v>
      </c>
      <c r="L7" s="22" t="s">
        <v>81</v>
      </c>
      <c r="M7" s="24" t="s">
        <v>72</v>
      </c>
      <c r="N7" s="36"/>
      <c r="O7" s="25" t="s">
        <v>62</v>
      </c>
      <c r="P7" s="25" t="s">
        <v>62</v>
      </c>
      <c r="Q7" s="25" t="s">
        <v>61</v>
      </c>
      <c r="R7" s="25" t="s">
        <v>61</v>
      </c>
      <c r="S7" s="25" t="s">
        <v>61</v>
      </c>
      <c r="T7" s="25" t="s">
        <v>62</v>
      </c>
      <c r="U7" s="25" t="s">
        <v>62</v>
      </c>
      <c r="V7" s="25" t="s">
        <v>62</v>
      </c>
      <c r="W7" s="25" t="s">
        <v>62</v>
      </c>
      <c r="X7" s="25" t="s">
        <v>61</v>
      </c>
      <c r="Y7" s="25" t="s">
        <v>61</v>
      </c>
      <c r="Z7" s="25" t="s">
        <v>62</v>
      </c>
      <c r="AA7" s="25" t="s">
        <v>61</v>
      </c>
      <c r="AB7" s="25" t="s">
        <v>61</v>
      </c>
      <c r="AC7" s="25" t="s">
        <v>61</v>
      </c>
      <c r="AD7" s="25" t="s">
        <v>61</v>
      </c>
      <c r="AE7" s="25" t="s">
        <v>61</v>
      </c>
      <c r="AF7" s="25" t="s">
        <v>62</v>
      </c>
      <c r="AG7" s="25" t="s">
        <v>61</v>
      </c>
      <c r="AH7" s="25" t="s">
        <v>62</v>
      </c>
      <c r="AI7" s="25" t="s">
        <v>61</v>
      </c>
      <c r="AJ7" s="25" t="s">
        <v>61</v>
      </c>
      <c r="AK7" s="25" t="s">
        <v>61</v>
      </c>
      <c r="AL7" s="25" t="s">
        <v>61</v>
      </c>
      <c r="AM7" s="26">
        <v>4</v>
      </c>
      <c r="AN7" s="27">
        <v>0</v>
      </c>
      <c r="AO7" s="28"/>
      <c r="AP7" s="28"/>
      <c r="AQ7" s="30"/>
      <c r="AR7" s="28" t="s">
        <v>68</v>
      </c>
      <c r="AS7" s="29"/>
      <c r="AT7" s="31" t="s">
        <v>69</v>
      </c>
      <c r="AU7" s="32" t="s">
        <v>67</v>
      </c>
      <c r="AV7" s="28" t="s">
        <v>64</v>
      </c>
      <c r="AW7" s="29" t="s">
        <v>68</v>
      </c>
      <c r="AX7" s="29" t="s">
        <v>66</v>
      </c>
      <c r="AY7" s="29" t="s">
        <v>65</v>
      </c>
      <c r="AZ7" s="29" t="s">
        <v>69</v>
      </c>
      <c r="BA7" s="29"/>
      <c r="BB7" s="29"/>
      <c r="BC7" s="29" t="s">
        <v>71</v>
      </c>
      <c r="BD7" s="29" t="s">
        <v>63</v>
      </c>
      <c r="BE7" s="29"/>
      <c r="BF7" s="33" cm="1">
        <f t="array" ref="BF7">SUMPRODUCT(--(LEN(TRIM(AV7:BE7))&gt;0))</f>
        <v>7</v>
      </c>
      <c r="BG7" s="34" t="str" cm="1">
        <f t="array" ref="BG7">SUBSTITUTE(SUBSTITUTE(SUBSTITUTE("["&amp;
IFERROR(_xlfn.TEXTJOIN(", ",TRUE,IF(O7:AL7="y",CHAR(34)&amp;O$1:AL$1&amp;CHAR(34),"")),"")&amp;
","&amp;
CHAR(34)&amp;"myr"&amp;AU7&amp;CHAR(34)&amp;","&amp;_xlfn.TEXTJOIN("",TRUE,IF(AO7:AQ7&lt;&gt;"",CHAR(34)&amp;"sta"&amp;AO7:AQ7&amp;CHAR(34)&amp;",",""))&amp;
IFERROR(_xlfn.TEXTJOIN(", ",TRUE,IF(AR7:AT7&lt;&gt;"",CHAR(34)&amp;AR$1:AT$1&amp;AR7:AT7&amp;CHAR(34)&amp;",","")),"")&amp;
IF(AN7&gt;0,CHAR(34)&amp;"HasSta",CHAR(34)&amp;"NoStar")&amp;CHAR(34)&amp;","&amp;IF(AN7=1,CHAR(34)&amp;"1Stars"&amp;CHAR(34)&amp;",","")&amp;IF(AN7=2,CHAR(34)&amp;"2Stars"&amp;CHAR(34)&amp;",","")&amp;IF(AN7&gt;2,CHAR(34)&amp;"3+Star"&amp;CHAR(34)&amp;",","")&amp;
IFERROR(CHOOSE(AM7+1,"""NoBand""","","""2Bands""","""3Bands"""),"")&amp;IF(AM7&gt;3,"""4+Band""","")&amp;","&amp;
"]",",]","]"),",,",","),",,",",")</f>
        <v>["Crosse", "Horizo", "Animal", "Plants", "Texted", "Weapon", "Trside", "Geogrh", "Builds","myrEQ","001BLU", "003YEL","NoStar","4+Band"]</v>
      </c>
      <c r="BH7" s="35" t="str">
        <f t="shared" si="1"/>
        <v>North America</v>
      </c>
      <c r="BI7" s="34"/>
    </row>
    <row r="8" spans="1:61" x14ac:dyDescent="0.3">
      <c r="A8" s="13" t="str" cm="1">
        <f t="array" ref="A8">SUBSTITUTE("{"&amp;CHAR(34)&amp;"couname"&amp;CHAR(34)&amp;":"&amp;CHAR(34)&amp;B8&amp;CHAR(34)&amp;
(IF(H8&lt;&gt;"",","&amp;CHAR(34)&amp;"subtype"&amp;CHAR(34)&amp;":"&amp;CHAR(34)&amp;H8&amp;CHAR(34),""))&amp;
","&amp;CHAR(34)&amp;"year"&amp;CHAR(34)&amp;":"&amp;CHAR(34)&amp;M8&amp;CHAR(34)&amp;","&amp;CHAR(34)&amp;"lvlup"&amp;CHAR(34)&amp;":"&amp;CHAR(34)&amp;C8&amp;CHAR(34)&amp;
","&amp;CHAR(34)&amp;"region"&amp;CHAR(34)&amp;":"&amp;CHAR(34)&amp;BH8&amp;CHAR(34)&amp;
","&amp;CHAR(34)&amp;"Colors"&amp;CHAR(34)&amp;":"&amp;"["&amp;_xlfn.TEXTJOIN(", ",TRUE,IF(AV8:BE8&lt;&gt;"",CHAR(34)&amp;"cl_"&amp;AV8:BE8&amp;CHAR(34),""))&amp;"]"&amp;
","&amp;CHAR(34)&amp;"Items"&amp;CHAR(34)&amp;":"&amp;BG8&amp;
","&amp;CHAR(34)&amp;"Flag"&amp;CHAR(34)&amp;":"&amp;CHAR(34)&amp;D8&amp;CHAR(34)&amp;
","&amp;CHAR(34)&amp;"HDFlag"&amp;CHAR(34)&amp;":"&amp;CHAR(34)&amp;E8&amp;CHAR(34)&amp;
","&amp;CHAR(34)&amp;"type"&amp;CHAR(34)&amp;":"&amp;CHAR(34)&amp;L8&amp;CHAR(34)&amp;
", "&amp;CHAR(34)&amp;"describe"&amp;CHAR(34)&amp;": "&amp;CHAR(34)&amp;CHAR(34)&amp;
", "&amp;CHAR(34)&amp;"isnew"&amp;CHAR(34)&amp;": "&amp;CHAR(34)&amp;F8&amp;CHAR(34)&amp;", "&amp;CHAR(34)&amp;"links"&amp;CHAR(34)&amp;": "&amp;CHAR(34)&amp;I8&amp;CHAR(34)&amp;
"},","[,","[")</f>
        <v>{"couname":"[PRC] Añasco","year":"???","lvlup":"2","region":"North America","Colors":["cl_BLA", "cl_GRE", "cl_WHI"],"Items":["Crosse", "Horizo", "Vertic","myrGRE","001GRE", "003WHI","NoStar","4+Band"],"Flag":"https://upload.wikimedia.org/wikipedia/commons/thumb/f/f5/Flag_of_A%C3%B1asco.svg/320px-Flag_of_A%C3%B1asco.svg.png","HDFlag":"https://upload.wikimedia.org/wikipedia/commons/thumb/f/f5/Flag_of_A%C3%B1asco.svg/2560px-Flag_of_A%C3%B1asco.svg.png","type":"Municipality", "describe": "", "isnew": ".", "links": "https://en.wikipedia.org/wiki/A%C3%B1asco,_Puerto_Rico#Flag"},</v>
      </c>
      <c r="B8" s="14" t="s">
        <v>98</v>
      </c>
      <c r="C8" s="15">
        <v>2</v>
      </c>
      <c r="D8" s="16" t="s">
        <v>99</v>
      </c>
      <c r="E8" s="17" t="s">
        <v>100</v>
      </c>
      <c r="F8" s="18" t="s">
        <v>58</v>
      </c>
      <c r="G8" s="19" t="str">
        <f t="shared" si="0"/>
        <v>-</v>
      </c>
      <c r="H8" s="20"/>
      <c r="I8" s="21" t="s">
        <v>101</v>
      </c>
      <c r="J8" s="22" t="s">
        <v>60</v>
      </c>
      <c r="K8" s="23" t="s">
        <v>76</v>
      </c>
      <c r="L8" s="22" t="s">
        <v>81</v>
      </c>
      <c r="M8" s="24" t="s">
        <v>72</v>
      </c>
      <c r="N8" s="36"/>
      <c r="O8" s="25" t="s">
        <v>62</v>
      </c>
      <c r="P8" s="25" t="s">
        <v>62</v>
      </c>
      <c r="Q8" s="25" t="s">
        <v>62</v>
      </c>
      <c r="R8" s="25" t="s">
        <v>61</v>
      </c>
      <c r="S8" s="25" t="s">
        <v>61</v>
      </c>
      <c r="T8" s="25" t="s">
        <v>61</v>
      </c>
      <c r="U8" s="25" t="s">
        <v>61</v>
      </c>
      <c r="V8" s="25" t="s">
        <v>61</v>
      </c>
      <c r="W8" s="25" t="s">
        <v>61</v>
      </c>
      <c r="X8" s="25" t="s">
        <v>61</v>
      </c>
      <c r="Y8" s="25" t="s">
        <v>61</v>
      </c>
      <c r="Z8" s="25" t="s">
        <v>61</v>
      </c>
      <c r="AA8" s="25" t="s">
        <v>61</v>
      </c>
      <c r="AB8" s="25" t="s">
        <v>61</v>
      </c>
      <c r="AC8" s="25" t="s">
        <v>61</v>
      </c>
      <c r="AD8" s="25" t="s">
        <v>61</v>
      </c>
      <c r="AE8" s="25" t="s">
        <v>61</v>
      </c>
      <c r="AF8" s="25" t="s">
        <v>61</v>
      </c>
      <c r="AG8" s="25" t="s">
        <v>61</v>
      </c>
      <c r="AH8" s="25" t="s">
        <v>61</v>
      </c>
      <c r="AI8" s="25" t="s">
        <v>61</v>
      </c>
      <c r="AJ8" s="25" t="s">
        <v>61</v>
      </c>
      <c r="AK8" s="25" t="s">
        <v>61</v>
      </c>
      <c r="AL8" s="25" t="s">
        <v>61</v>
      </c>
      <c r="AM8" s="26">
        <v>8</v>
      </c>
      <c r="AN8" s="27">
        <v>0</v>
      </c>
      <c r="AO8" s="28"/>
      <c r="AP8" s="28"/>
      <c r="AQ8" s="30"/>
      <c r="AR8" s="28" t="s">
        <v>66</v>
      </c>
      <c r="AS8" s="29"/>
      <c r="AT8" s="31" t="s">
        <v>63</v>
      </c>
      <c r="AU8" s="32" t="s">
        <v>66</v>
      </c>
      <c r="AV8" s="28" t="s">
        <v>64</v>
      </c>
      <c r="AW8" s="29"/>
      <c r="AX8" s="29" t="s">
        <v>66</v>
      </c>
      <c r="AY8" s="29"/>
      <c r="AZ8" s="29"/>
      <c r="BA8" s="29"/>
      <c r="BB8" s="29"/>
      <c r="BC8" s="29"/>
      <c r="BD8" s="29" t="s">
        <v>63</v>
      </c>
      <c r="BE8" s="29"/>
      <c r="BF8" s="33" cm="1">
        <f t="array" ref="BF8">SUMPRODUCT(--(LEN(TRIM(AV8:BE8))&gt;0))</f>
        <v>3</v>
      </c>
      <c r="BG8" s="34" t="str" cm="1">
        <f t="array" ref="BG8">SUBSTITUTE(SUBSTITUTE(SUBSTITUTE("["&amp;
IFERROR(_xlfn.TEXTJOIN(", ",TRUE,IF(O8:AL8="y",CHAR(34)&amp;O$1:AL$1&amp;CHAR(34),"")),"")&amp;
","&amp;
CHAR(34)&amp;"myr"&amp;AU8&amp;CHAR(34)&amp;","&amp;_xlfn.TEXTJOIN("",TRUE,IF(AO8:AQ8&lt;&gt;"",CHAR(34)&amp;"sta"&amp;AO8:AQ8&amp;CHAR(34)&amp;",",""))&amp;
IFERROR(_xlfn.TEXTJOIN(", ",TRUE,IF(AR8:AT8&lt;&gt;"",CHAR(34)&amp;AR$1:AT$1&amp;AR8:AT8&amp;CHAR(34)&amp;",","")),"")&amp;
IF(AN8&gt;0,CHAR(34)&amp;"HasSta",CHAR(34)&amp;"NoStar")&amp;CHAR(34)&amp;","&amp;IF(AN8=1,CHAR(34)&amp;"1Stars"&amp;CHAR(34)&amp;",","")&amp;IF(AN8=2,CHAR(34)&amp;"2Stars"&amp;CHAR(34)&amp;",","")&amp;IF(AN8&gt;2,CHAR(34)&amp;"3+Star"&amp;CHAR(34)&amp;",","")&amp;
IFERROR(CHOOSE(AM8+1,"""NoBand""","","""2Bands""","""3Bands"""),"")&amp;IF(AM8&gt;3,"""4+Band""","")&amp;","&amp;
"]",",]","]"),",,",","),",,",",")</f>
        <v>["Crosse", "Horizo", "Vertic","myrGRE","001GRE", "003WHI","NoStar","4+Band"]</v>
      </c>
      <c r="BH8" s="35" t="str">
        <f t="shared" si="1"/>
        <v>North America</v>
      </c>
      <c r="BI8" s="34"/>
    </row>
    <row r="9" spans="1:61" x14ac:dyDescent="0.3">
      <c r="A9" s="13" t="str" cm="1">
        <f t="array" ref="A9">SUBSTITUTE("{"&amp;CHAR(34)&amp;"couname"&amp;CHAR(34)&amp;":"&amp;CHAR(34)&amp;B9&amp;CHAR(34)&amp;
(IF(H9&lt;&gt;"",","&amp;CHAR(34)&amp;"subtype"&amp;CHAR(34)&amp;":"&amp;CHAR(34)&amp;H9&amp;CHAR(34),""))&amp;
","&amp;CHAR(34)&amp;"year"&amp;CHAR(34)&amp;":"&amp;CHAR(34)&amp;M9&amp;CHAR(34)&amp;","&amp;CHAR(34)&amp;"lvlup"&amp;CHAR(34)&amp;":"&amp;CHAR(34)&amp;C9&amp;CHAR(34)&amp;
","&amp;CHAR(34)&amp;"region"&amp;CHAR(34)&amp;":"&amp;CHAR(34)&amp;BH9&amp;CHAR(34)&amp;
","&amp;CHAR(34)&amp;"Colors"&amp;CHAR(34)&amp;":"&amp;"["&amp;_xlfn.TEXTJOIN(", ",TRUE,IF(AV9:BE9&lt;&gt;"",CHAR(34)&amp;"cl_"&amp;AV9:BE9&amp;CHAR(34),""))&amp;"]"&amp;
","&amp;CHAR(34)&amp;"Items"&amp;CHAR(34)&amp;":"&amp;BG9&amp;
","&amp;CHAR(34)&amp;"Flag"&amp;CHAR(34)&amp;":"&amp;CHAR(34)&amp;D9&amp;CHAR(34)&amp;
","&amp;CHAR(34)&amp;"HDFlag"&amp;CHAR(34)&amp;":"&amp;CHAR(34)&amp;E9&amp;CHAR(34)&amp;
","&amp;CHAR(34)&amp;"type"&amp;CHAR(34)&amp;":"&amp;CHAR(34)&amp;L9&amp;CHAR(34)&amp;
", "&amp;CHAR(34)&amp;"describe"&amp;CHAR(34)&amp;": "&amp;CHAR(34)&amp;CHAR(34)&amp;
", "&amp;CHAR(34)&amp;"isnew"&amp;CHAR(34)&amp;": "&amp;CHAR(34)&amp;F9&amp;CHAR(34)&amp;", "&amp;CHAR(34)&amp;"links"&amp;CHAR(34)&amp;": "&amp;CHAR(34)&amp;I9&amp;CHAR(34)&amp;
"},","[,","[")</f>
        <v>{"couname":"[PRC] Bayamon","year":"1977","lvlup":"2","region":"North America","Colors":["cl_WHI", "cl_BLU", "cl_YEL"],"Items":["Crosse", "Horizo", "Vertic", "Nordic", "OnlyBa","myrWHI","NoStar","4+Band"],"Flag":"https://upload.wikimedia.org/wikipedia/commons/thumb/0/01/Flag_of_Bayamon.svg/640px-Flag_of_Bayamon.svg.png","HDFlag":"https://upload.wikimedia.org/wikipedia/commons/thumb/0/01/Flag_of_Bayamon.svg/2560px-Flag_of_Bayamon.svg.png","type":"Municipality", "describe": "", "isnew": ".", "links": "https://www.crwflags.com/fotw/flags/pr-by.html"},</v>
      </c>
      <c r="B9" s="14" t="s">
        <v>102</v>
      </c>
      <c r="C9" s="15">
        <v>2</v>
      </c>
      <c r="D9" s="16" t="s">
        <v>103</v>
      </c>
      <c r="E9" s="17" t="s">
        <v>104</v>
      </c>
      <c r="F9" s="18" t="s">
        <v>58</v>
      </c>
      <c r="G9" s="19" t="str">
        <f t="shared" si="0"/>
        <v>-</v>
      </c>
      <c r="H9" s="20"/>
      <c r="I9" s="21" t="s">
        <v>105</v>
      </c>
      <c r="J9" s="22" t="s">
        <v>60</v>
      </c>
      <c r="K9" s="23" t="s">
        <v>76</v>
      </c>
      <c r="L9" s="22" t="s">
        <v>81</v>
      </c>
      <c r="M9" s="24">
        <v>1977</v>
      </c>
      <c r="N9" s="36"/>
      <c r="O9" s="25" t="s">
        <v>62</v>
      </c>
      <c r="P9" s="25" t="s">
        <v>62</v>
      </c>
      <c r="Q9" s="25" t="s">
        <v>62</v>
      </c>
      <c r="R9" s="25" t="s">
        <v>61</v>
      </c>
      <c r="S9" s="25" t="s">
        <v>61</v>
      </c>
      <c r="T9" s="25" t="s">
        <v>61</v>
      </c>
      <c r="U9" s="25" t="s">
        <v>61</v>
      </c>
      <c r="V9" s="25" t="s">
        <v>61</v>
      </c>
      <c r="W9" s="25" t="s">
        <v>61</v>
      </c>
      <c r="X9" s="25" t="s">
        <v>61</v>
      </c>
      <c r="Y9" s="25" t="s">
        <v>61</v>
      </c>
      <c r="Z9" s="25" t="s">
        <v>61</v>
      </c>
      <c r="AA9" s="25" t="s">
        <v>61</v>
      </c>
      <c r="AB9" s="25" t="s">
        <v>61</v>
      </c>
      <c r="AC9" s="25" t="s">
        <v>61</v>
      </c>
      <c r="AD9" s="25" t="s">
        <v>62</v>
      </c>
      <c r="AE9" s="25" t="s">
        <v>62</v>
      </c>
      <c r="AF9" s="25" t="s">
        <v>61</v>
      </c>
      <c r="AG9" s="25" t="s">
        <v>61</v>
      </c>
      <c r="AH9" s="25" t="s">
        <v>61</v>
      </c>
      <c r="AI9" s="25" t="s">
        <v>61</v>
      </c>
      <c r="AJ9" s="25" t="s">
        <v>61</v>
      </c>
      <c r="AK9" s="25" t="s">
        <v>61</v>
      </c>
      <c r="AL9" s="25" t="s">
        <v>61</v>
      </c>
      <c r="AM9" s="26">
        <v>4</v>
      </c>
      <c r="AN9" s="27">
        <v>0</v>
      </c>
      <c r="AO9" s="28"/>
      <c r="AP9" s="28"/>
      <c r="AQ9" s="30"/>
      <c r="AR9" s="28"/>
      <c r="AS9" s="29"/>
      <c r="AT9" s="31"/>
      <c r="AU9" s="32" t="s">
        <v>63</v>
      </c>
      <c r="AV9" s="28" t="s">
        <v>63</v>
      </c>
      <c r="AW9" s="29" t="s">
        <v>68</v>
      </c>
      <c r="AX9" s="29" t="s">
        <v>69</v>
      </c>
      <c r="AY9" s="29"/>
      <c r="AZ9" s="29"/>
      <c r="BA9" s="29"/>
      <c r="BB9" s="29"/>
      <c r="BC9" s="29"/>
      <c r="BD9" s="29"/>
      <c r="BE9" s="29"/>
      <c r="BF9" s="33" cm="1">
        <f t="array" ref="BF9">SUMPRODUCT(--(LEN(TRIM(AV9:BE9))&gt;0))</f>
        <v>3</v>
      </c>
      <c r="BG9" s="34" t="str" cm="1">
        <f t="array" ref="BG9">SUBSTITUTE(SUBSTITUTE(SUBSTITUTE("["&amp;
IFERROR(_xlfn.TEXTJOIN(", ",TRUE,IF(O9:AL9="y",CHAR(34)&amp;O$1:AL$1&amp;CHAR(34),"")),"")&amp;
","&amp;
CHAR(34)&amp;"myr"&amp;AU9&amp;CHAR(34)&amp;","&amp;_xlfn.TEXTJOIN("",TRUE,IF(AO9:AQ9&lt;&gt;"",CHAR(34)&amp;"sta"&amp;AO9:AQ9&amp;CHAR(34)&amp;",",""))&amp;
IFERROR(_xlfn.TEXTJOIN(", ",TRUE,IF(AR9:AT9&lt;&gt;"",CHAR(34)&amp;AR$1:AT$1&amp;AR9:AT9&amp;CHAR(34)&amp;",","")),"")&amp;
IF(AN9&gt;0,CHAR(34)&amp;"HasSta",CHAR(34)&amp;"NoStar")&amp;CHAR(34)&amp;","&amp;IF(AN9=1,CHAR(34)&amp;"1Stars"&amp;CHAR(34)&amp;",","")&amp;IF(AN9=2,CHAR(34)&amp;"2Stars"&amp;CHAR(34)&amp;",","")&amp;IF(AN9&gt;2,CHAR(34)&amp;"3+Star"&amp;CHAR(34)&amp;",","")&amp;
IFERROR(CHOOSE(AM9+1,"""NoBand""","","""2Bands""","""3Bands"""),"")&amp;IF(AM9&gt;3,"""4+Band""","")&amp;","&amp;
"]",",]","]"),",,",","),",,",",")</f>
        <v>["Crosse", "Horizo", "Vertic", "Nordic", "OnlyBa","myrWHI","NoStar","4+Band"]</v>
      </c>
      <c r="BH9" s="35" t="str">
        <f t="shared" si="1"/>
        <v>North America</v>
      </c>
      <c r="BI9" s="34"/>
    </row>
    <row r="10" spans="1:61" x14ac:dyDescent="0.3">
      <c r="A10" s="13" t="str" cm="1">
        <f t="array" ref="A10">SUBSTITUTE("{"&amp;CHAR(34)&amp;"couname"&amp;CHAR(34)&amp;":"&amp;CHAR(34)&amp;B10&amp;CHAR(34)&amp;
(IF(H10&lt;&gt;"",","&amp;CHAR(34)&amp;"subtype"&amp;CHAR(34)&amp;":"&amp;CHAR(34)&amp;H10&amp;CHAR(34),""))&amp;
","&amp;CHAR(34)&amp;"year"&amp;CHAR(34)&amp;":"&amp;CHAR(34)&amp;M10&amp;CHAR(34)&amp;","&amp;CHAR(34)&amp;"lvlup"&amp;CHAR(34)&amp;":"&amp;CHAR(34)&amp;C10&amp;CHAR(34)&amp;
","&amp;CHAR(34)&amp;"region"&amp;CHAR(34)&amp;":"&amp;CHAR(34)&amp;BH10&amp;CHAR(34)&amp;
","&amp;CHAR(34)&amp;"Colors"&amp;CHAR(34)&amp;":"&amp;"["&amp;_xlfn.TEXTJOIN(", ",TRUE,IF(AV10:BE10&lt;&gt;"",CHAR(34)&amp;"cl_"&amp;AV10:BE10&amp;CHAR(34),""))&amp;"]"&amp;
","&amp;CHAR(34)&amp;"Items"&amp;CHAR(34)&amp;":"&amp;BG10&amp;
","&amp;CHAR(34)&amp;"Flag"&amp;CHAR(34)&amp;":"&amp;CHAR(34)&amp;D10&amp;CHAR(34)&amp;
","&amp;CHAR(34)&amp;"HDFlag"&amp;CHAR(34)&amp;":"&amp;CHAR(34)&amp;E10&amp;CHAR(34)&amp;
","&amp;CHAR(34)&amp;"type"&amp;CHAR(34)&amp;":"&amp;CHAR(34)&amp;L10&amp;CHAR(34)&amp;
", "&amp;CHAR(34)&amp;"describe"&amp;CHAR(34)&amp;": "&amp;CHAR(34)&amp;CHAR(34)&amp;
", "&amp;CHAR(34)&amp;"isnew"&amp;CHAR(34)&amp;": "&amp;CHAR(34)&amp;F10&amp;CHAR(34)&amp;", "&amp;CHAR(34)&amp;"links"&amp;CHAR(34)&amp;": "&amp;CHAR(34)&amp;I10&amp;CHAR(34)&amp;
"},","[,","[")</f>
        <v>{"couname":"[PRC] Culebra","year":"???","lvlup":"2","region":"North America","Colors":["cl_GRE", "cl_YEL"],"Items":["Vertic", "Center", "Geogrh","myrYEL","001YEL", "002YEL", "003YEL","NoStar","4+Band"],"Flag":"https://upload.wikimedia.org/wikipedia/commons/thumb/9/95/Flag_of_Culebra_%28Puerto_Rico%29.svg/320px-Flag_of_Culebra_%28Puerto_Rico%29.svg.png","HDFlag":"https://upload.wikimedia.org/wikipedia/commons/thumb/9/95/Flag_of_Culebra_%28Puerto_Rico%29.svg/2560px-Flag_of_Culebra_%28Puerto_Rico%29.svg.png","type":"Municipality", "describe": "", "isnew": ".", "links": "https://www.crwflags.com/fotw/flags/pr-cu.html"},</v>
      </c>
      <c r="B10" s="14" t="s">
        <v>106</v>
      </c>
      <c r="C10" s="15">
        <v>2</v>
      </c>
      <c r="D10" s="16" t="s">
        <v>107</v>
      </c>
      <c r="E10" s="17" t="s">
        <v>108</v>
      </c>
      <c r="F10" s="18" t="s">
        <v>58</v>
      </c>
      <c r="G10" s="19" t="str">
        <f t="shared" si="0"/>
        <v>-</v>
      </c>
      <c r="H10" s="20"/>
      <c r="I10" s="21" t="s">
        <v>109</v>
      </c>
      <c r="J10" s="22" t="s">
        <v>60</v>
      </c>
      <c r="K10" s="23" t="s">
        <v>76</v>
      </c>
      <c r="L10" s="22" t="s">
        <v>81</v>
      </c>
      <c r="M10" s="24" t="s">
        <v>72</v>
      </c>
      <c r="N10" s="36"/>
      <c r="O10" s="25" t="s">
        <v>61</v>
      </c>
      <c r="P10" s="25" t="s">
        <v>61</v>
      </c>
      <c r="Q10" s="25" t="s">
        <v>62</v>
      </c>
      <c r="R10" s="25" t="s">
        <v>61</v>
      </c>
      <c r="S10" s="25" t="s">
        <v>61</v>
      </c>
      <c r="T10" s="25" t="s">
        <v>61</v>
      </c>
      <c r="U10" s="25" t="s">
        <v>61</v>
      </c>
      <c r="V10" s="25" t="s">
        <v>61</v>
      </c>
      <c r="W10" s="25" t="s">
        <v>61</v>
      </c>
      <c r="X10" s="25" t="s">
        <v>61</v>
      </c>
      <c r="Y10" s="25" t="s">
        <v>61</v>
      </c>
      <c r="Z10" s="25" t="s">
        <v>61</v>
      </c>
      <c r="AA10" s="25" t="s">
        <v>62</v>
      </c>
      <c r="AB10" s="25" t="s">
        <v>61</v>
      </c>
      <c r="AC10" s="25" t="s">
        <v>61</v>
      </c>
      <c r="AD10" s="25" t="s">
        <v>61</v>
      </c>
      <c r="AE10" s="25" t="s">
        <v>61</v>
      </c>
      <c r="AF10" s="25" t="s">
        <v>62</v>
      </c>
      <c r="AG10" s="25" t="s">
        <v>61</v>
      </c>
      <c r="AH10" s="25" t="s">
        <v>61</v>
      </c>
      <c r="AI10" s="25" t="s">
        <v>61</v>
      </c>
      <c r="AJ10" s="25" t="s">
        <v>61</v>
      </c>
      <c r="AK10" s="25" t="s">
        <v>61</v>
      </c>
      <c r="AL10" s="25" t="s">
        <v>61</v>
      </c>
      <c r="AM10" s="26">
        <v>5</v>
      </c>
      <c r="AN10" s="27">
        <v>0</v>
      </c>
      <c r="AO10" s="28"/>
      <c r="AP10" s="28"/>
      <c r="AQ10" s="30"/>
      <c r="AR10" s="28" t="s">
        <v>69</v>
      </c>
      <c r="AS10" s="29" t="s">
        <v>69</v>
      </c>
      <c r="AT10" s="31" t="s">
        <v>69</v>
      </c>
      <c r="AU10" s="32" t="s">
        <v>69</v>
      </c>
      <c r="AV10" s="28"/>
      <c r="AW10" s="29"/>
      <c r="AX10" s="29" t="s">
        <v>66</v>
      </c>
      <c r="AY10" s="29"/>
      <c r="AZ10" s="29" t="s">
        <v>69</v>
      </c>
      <c r="BA10" s="29"/>
      <c r="BB10" s="29"/>
      <c r="BC10" s="29"/>
      <c r="BD10" s="29"/>
      <c r="BE10" s="29"/>
      <c r="BF10" s="33" cm="1">
        <f t="array" ref="BF10">SUMPRODUCT(--(LEN(TRIM(AV10:BE10))&gt;0))</f>
        <v>2</v>
      </c>
      <c r="BG10" s="34" t="str" cm="1">
        <f t="array" ref="BG10">SUBSTITUTE(SUBSTITUTE(SUBSTITUTE("["&amp;
IFERROR(_xlfn.TEXTJOIN(", ",TRUE,IF(O10:AL10="y",CHAR(34)&amp;O$1:AL$1&amp;CHAR(34),"")),"")&amp;
","&amp;
CHAR(34)&amp;"myr"&amp;AU10&amp;CHAR(34)&amp;","&amp;_xlfn.TEXTJOIN("",TRUE,IF(AO10:AQ10&lt;&gt;"",CHAR(34)&amp;"sta"&amp;AO10:AQ10&amp;CHAR(34)&amp;",",""))&amp;
IFERROR(_xlfn.TEXTJOIN(", ",TRUE,IF(AR10:AT10&lt;&gt;"",CHAR(34)&amp;AR$1:AT$1&amp;AR10:AT10&amp;CHAR(34)&amp;",","")),"")&amp;
IF(AN10&gt;0,CHAR(34)&amp;"HasSta",CHAR(34)&amp;"NoStar")&amp;CHAR(34)&amp;","&amp;IF(AN10=1,CHAR(34)&amp;"1Stars"&amp;CHAR(34)&amp;",","")&amp;IF(AN10=2,CHAR(34)&amp;"2Stars"&amp;CHAR(34)&amp;",","")&amp;IF(AN10&gt;2,CHAR(34)&amp;"3+Star"&amp;CHAR(34)&amp;",","")&amp;
IFERROR(CHOOSE(AM10+1,"""NoBand""","","""2Bands""","""3Bands"""),"")&amp;IF(AM10&gt;3,"""4+Band""","")&amp;","&amp;
"]",",]","]"),",,",","),",,",",")</f>
        <v>["Vertic", "Center", "Geogrh","myrYEL","001YEL", "002YEL", "003YEL","NoStar","4+Band"]</v>
      </c>
      <c r="BH10" s="35" t="str">
        <f t="shared" si="1"/>
        <v>North America</v>
      </c>
      <c r="BI10" s="34"/>
    </row>
    <row r="11" spans="1:61" x14ac:dyDescent="0.3">
      <c r="A11" s="13" t="str" cm="1">
        <f t="array" ref="A11">SUBSTITUTE("{"&amp;CHAR(34)&amp;"couname"&amp;CHAR(34)&amp;":"&amp;CHAR(34)&amp;B11&amp;CHAR(34)&amp;
(IF(H11&lt;&gt;"",","&amp;CHAR(34)&amp;"subtype"&amp;CHAR(34)&amp;":"&amp;CHAR(34)&amp;H11&amp;CHAR(34),""))&amp;
","&amp;CHAR(34)&amp;"year"&amp;CHAR(34)&amp;":"&amp;CHAR(34)&amp;M11&amp;CHAR(34)&amp;","&amp;CHAR(34)&amp;"lvlup"&amp;CHAR(34)&amp;":"&amp;CHAR(34)&amp;C11&amp;CHAR(34)&amp;
","&amp;CHAR(34)&amp;"region"&amp;CHAR(34)&amp;":"&amp;CHAR(34)&amp;BH11&amp;CHAR(34)&amp;
","&amp;CHAR(34)&amp;"Colors"&amp;CHAR(34)&amp;":"&amp;"["&amp;_xlfn.TEXTJOIN(", ",TRUE,IF(AV11:BE11&lt;&gt;"",CHAR(34)&amp;"cl_"&amp;AV11:BE11&amp;CHAR(34),""))&amp;"]"&amp;
","&amp;CHAR(34)&amp;"Items"&amp;CHAR(34)&amp;":"&amp;BG11&amp;
","&amp;CHAR(34)&amp;"Flag"&amp;CHAR(34)&amp;":"&amp;CHAR(34)&amp;D11&amp;CHAR(34)&amp;
","&amp;CHAR(34)&amp;"HDFlag"&amp;CHAR(34)&amp;":"&amp;CHAR(34)&amp;E11&amp;CHAR(34)&amp;
","&amp;CHAR(34)&amp;"type"&amp;CHAR(34)&amp;":"&amp;CHAR(34)&amp;L11&amp;CHAR(34)&amp;
", "&amp;CHAR(34)&amp;"describe"&amp;CHAR(34)&amp;": "&amp;CHAR(34)&amp;CHAR(34)&amp;
", "&amp;CHAR(34)&amp;"isnew"&amp;CHAR(34)&amp;": "&amp;CHAR(34)&amp;F11&amp;CHAR(34)&amp;", "&amp;CHAR(34)&amp;"links"&amp;CHAR(34)&amp;": "&amp;CHAR(34)&amp;I11&amp;CHAR(34)&amp;
"},","[,","[")</f>
        <v>{"couname":"[PRC] Vieques","year":"1975","lvlup":"2","region":"North America","Colors":["cl_BLA", "cl_BLU", "cl_GRE", "cl_RED", "cl_BRO", "cl_WHI"],"Items":["Horizo", "Center", "Geogrh", "Builds","myrEQ","001WHI", "002BLU", "003WHI","NoStar","4+Band"],"Flag":"https://upload.wikimedia.org/wikipedia/commons/thumb/2/25/Vieques_Flag.svg/300px-Vieques_Flag.svg.png","HDFlag":"https://upload.wikimedia.org/wikipedia/commons/thumb/2/25/Vieques_Flag.svg/2560px-Vieques_Flag.svg.png","type":"Municipality", "describe": "", "isnew": ".", "links": "https://www.crwflags.com/fotw/flags/pr-vq.html"},</v>
      </c>
      <c r="B11" s="14" t="s">
        <v>110</v>
      </c>
      <c r="C11" s="15">
        <v>2</v>
      </c>
      <c r="D11" s="16" t="s">
        <v>111</v>
      </c>
      <c r="E11" s="17" t="s">
        <v>112</v>
      </c>
      <c r="F11" s="18" t="s">
        <v>58</v>
      </c>
      <c r="G11" s="19" t="str">
        <f t="shared" si="0"/>
        <v>-</v>
      </c>
      <c r="H11" s="20"/>
      <c r="I11" s="21" t="s">
        <v>113</v>
      </c>
      <c r="J11" s="22" t="s">
        <v>60</v>
      </c>
      <c r="K11" s="23" t="s">
        <v>76</v>
      </c>
      <c r="L11" s="22" t="s">
        <v>81</v>
      </c>
      <c r="M11" s="24">
        <v>1975</v>
      </c>
      <c r="N11" s="36"/>
      <c r="O11" s="25" t="s">
        <v>61</v>
      </c>
      <c r="P11" s="25" t="s">
        <v>62</v>
      </c>
      <c r="Q11" s="25" t="s">
        <v>61</v>
      </c>
      <c r="R11" s="25" t="s">
        <v>61</v>
      </c>
      <c r="S11" s="25" t="s">
        <v>61</v>
      </c>
      <c r="T11" s="25" t="s">
        <v>61</v>
      </c>
      <c r="U11" s="25" t="s">
        <v>61</v>
      </c>
      <c r="V11" s="25" t="s">
        <v>61</v>
      </c>
      <c r="W11" s="25" t="s">
        <v>61</v>
      </c>
      <c r="X11" s="25" t="s">
        <v>61</v>
      </c>
      <c r="Y11" s="25" t="s">
        <v>61</v>
      </c>
      <c r="Z11" s="25" t="s">
        <v>61</v>
      </c>
      <c r="AA11" s="25" t="s">
        <v>62</v>
      </c>
      <c r="AB11" s="25" t="s">
        <v>61</v>
      </c>
      <c r="AC11" s="25" t="s">
        <v>61</v>
      </c>
      <c r="AD11" s="25" t="s">
        <v>61</v>
      </c>
      <c r="AE11" s="25" t="s">
        <v>61</v>
      </c>
      <c r="AF11" s="25" t="s">
        <v>62</v>
      </c>
      <c r="AG11" s="25" t="s">
        <v>61</v>
      </c>
      <c r="AH11" s="25" t="s">
        <v>62</v>
      </c>
      <c r="AI11" s="25" t="s">
        <v>61</v>
      </c>
      <c r="AJ11" s="25" t="s">
        <v>61</v>
      </c>
      <c r="AK11" s="25" t="s">
        <v>61</v>
      </c>
      <c r="AL11" s="25" t="s">
        <v>61</v>
      </c>
      <c r="AM11" s="26">
        <v>7</v>
      </c>
      <c r="AN11" s="27">
        <v>0</v>
      </c>
      <c r="AO11" s="28"/>
      <c r="AP11" s="28"/>
      <c r="AQ11" s="30"/>
      <c r="AR11" s="28" t="s">
        <v>63</v>
      </c>
      <c r="AS11" s="29" t="s">
        <v>68</v>
      </c>
      <c r="AT11" s="31" t="s">
        <v>63</v>
      </c>
      <c r="AU11" s="32" t="s">
        <v>67</v>
      </c>
      <c r="AV11" s="28" t="s">
        <v>64</v>
      </c>
      <c r="AW11" s="29" t="s">
        <v>68</v>
      </c>
      <c r="AX11" s="29" t="s">
        <v>66</v>
      </c>
      <c r="AY11" s="29" t="s">
        <v>65</v>
      </c>
      <c r="AZ11" s="29"/>
      <c r="BA11" s="29"/>
      <c r="BB11" s="29" t="s">
        <v>70</v>
      </c>
      <c r="BC11" s="29"/>
      <c r="BD11" s="29" t="s">
        <v>63</v>
      </c>
      <c r="BE11" s="29"/>
      <c r="BF11" s="33" cm="1">
        <f t="array" ref="BF11">SUMPRODUCT(--(LEN(TRIM(AV11:BE11))&gt;0))</f>
        <v>6</v>
      </c>
      <c r="BG11" s="34" t="str" cm="1">
        <f t="array" ref="BG11">SUBSTITUTE(SUBSTITUTE(SUBSTITUTE("["&amp;
IFERROR(_xlfn.TEXTJOIN(", ",TRUE,IF(O11:AL11="y",CHAR(34)&amp;O$1:AL$1&amp;CHAR(34),"")),"")&amp;
","&amp;
CHAR(34)&amp;"myr"&amp;AU11&amp;CHAR(34)&amp;","&amp;_xlfn.TEXTJOIN("",TRUE,IF(AO11:AQ11&lt;&gt;"",CHAR(34)&amp;"sta"&amp;AO11:AQ11&amp;CHAR(34)&amp;",",""))&amp;
IFERROR(_xlfn.TEXTJOIN(", ",TRUE,IF(AR11:AT11&lt;&gt;"",CHAR(34)&amp;AR$1:AT$1&amp;AR11:AT11&amp;CHAR(34)&amp;",","")),"")&amp;
IF(AN11&gt;0,CHAR(34)&amp;"HasSta",CHAR(34)&amp;"NoStar")&amp;CHAR(34)&amp;","&amp;IF(AN11=1,CHAR(34)&amp;"1Stars"&amp;CHAR(34)&amp;",","")&amp;IF(AN11=2,CHAR(34)&amp;"2Stars"&amp;CHAR(34)&amp;",","")&amp;IF(AN11&gt;2,CHAR(34)&amp;"3+Star"&amp;CHAR(34)&amp;",","")&amp;
IFERROR(CHOOSE(AM11+1,"""NoBand""","","""2Bands""","""3Bands"""),"")&amp;IF(AM11&gt;3,"""4+Band""","")&amp;","&amp;
"]",",]","]"),",,",","),",,",",")</f>
        <v>["Horizo", "Center", "Geogrh", "Builds","myrEQ","001WHI", "002BLU", "003WHI","NoStar","4+Band"]</v>
      </c>
      <c r="BH11" s="35" t="str">
        <f t="shared" si="1"/>
        <v>North America</v>
      </c>
      <c r="BI11" s="34"/>
    </row>
  </sheetData>
  <conditionalFormatting sqref="B2:B11">
    <cfRule type="expression" dxfId="56" priority="54">
      <formula>C2=1</formula>
    </cfRule>
    <cfRule type="expression" dxfId="55" priority="55">
      <formula>C2 = "2b"</formula>
    </cfRule>
    <cfRule type="expression" dxfId="54" priority="56">
      <formula>LEFT(C2,1)="2"</formula>
    </cfRule>
    <cfRule type="expression" dxfId="53" priority="57">
      <formula>LEFT(C2,1)="3"</formula>
    </cfRule>
  </conditionalFormatting>
  <conditionalFormatting sqref="O2:AL11">
    <cfRule type="cellIs" dxfId="52" priority="53" stopIfTrue="1" operator="equal">
      <formula>"n"</formula>
    </cfRule>
    <cfRule type="cellIs" dxfId="51" priority="58" operator="equal">
      <formula>"y"</formula>
    </cfRule>
  </conditionalFormatting>
  <conditionalFormatting sqref="S2:T11 W2:X11">
    <cfRule type="containsText" dxfId="50" priority="62" operator="containsText" text="y">
      <formula>NOT(ISERROR(SEARCH(("y"),(W2))))</formula>
    </cfRule>
  </conditionalFormatting>
  <conditionalFormatting sqref="AA2:AC11">
    <cfRule type="containsText" dxfId="49" priority="64" operator="containsText" text="y">
      <formula>NOT(ISERROR(SEARCH(("y"),(AG2))))</formula>
    </cfRule>
  </conditionalFormatting>
  <conditionalFormatting sqref="AG2:AJ11">
    <cfRule type="containsText" dxfId="48" priority="63" operator="containsText" text="y">
      <formula>NOT(ISERROR(SEARCH(("y"),(AN2))))</formula>
    </cfRule>
  </conditionalFormatting>
  <conditionalFormatting sqref="B3:B11">
    <cfRule type="expression" dxfId="47" priority="29">
      <formula>C3=1</formula>
    </cfRule>
    <cfRule type="expression" dxfId="46" priority="30">
      <formula>C3 = "2b"</formula>
    </cfRule>
    <cfRule type="expression" dxfId="45" priority="31">
      <formula>LEFT(C3,1)="2"</formula>
    </cfRule>
    <cfRule type="expression" dxfId="44" priority="32">
      <formula>LEFT(C3,1)="3"</formula>
    </cfRule>
  </conditionalFormatting>
  <conditionalFormatting sqref="P3:P11 W3:W11 AL3:AN11">
    <cfRule type="containsText" dxfId="43" priority="33" operator="containsText" text="y">
      <formula>NOT(ISERROR(SEARCH(("y"),(#REF!))))</formula>
    </cfRule>
  </conditionalFormatting>
  <conditionalFormatting sqref="P3:AN11">
    <cfRule type="containsText" dxfId="42" priority="28" operator="containsText" text="n">
      <formula>NOT(ISERROR(SEARCH(("n"),(P3))))</formula>
    </cfRule>
  </conditionalFormatting>
  <conditionalFormatting sqref="V3:V11 Z3:AA11 AE3:AG11 Q3:S11">
    <cfRule type="containsText" dxfId="41" priority="15" operator="containsText" text="y">
      <formula>NOT(ISERROR(SEARCH(("y"),(V3))))</formula>
    </cfRule>
  </conditionalFormatting>
  <conditionalFormatting sqref="T3:U11 X3:Y11">
    <cfRule type="containsText" dxfId="40" priority="39" operator="containsText" text="y">
      <formula>NOT(ISERROR(SEARCH(("y"),(X3))))</formula>
    </cfRule>
  </conditionalFormatting>
  <conditionalFormatting sqref="AB3:AD11">
    <cfRule type="containsText" dxfId="39" priority="37" operator="containsText" text="y">
      <formula>NOT(ISERROR(SEARCH(("y"),(AH3))))</formula>
    </cfRule>
  </conditionalFormatting>
  <conditionalFormatting sqref="AH3:AK11">
    <cfRule type="containsText" dxfId="38" priority="38" operator="containsText" text="y">
      <formula>NOT(ISERROR(SEARCH(("y"),(AO3))))</formula>
    </cfRule>
  </conditionalFormatting>
  <conditionalFormatting sqref="R5:R11">
    <cfRule type="containsText" dxfId="37" priority="14" operator="containsText" text="y">
      <formula>NOT(ISERROR(SEARCH(("y"),(V5))))</formula>
    </cfRule>
  </conditionalFormatting>
  <conditionalFormatting sqref="AO2:BE11">
    <cfRule type="containsText" dxfId="36" priority="1" stopIfTrue="1" operator="containsText" text="BLA">
      <formula>NOT(ISERROR(SEARCH(("BLA"),(AO2))))</formula>
    </cfRule>
    <cfRule type="containsText" dxfId="35" priority="2" stopIfTrue="1" operator="containsText" text="RED">
      <formula>NOT(ISERROR(SEARCH(("RED"),(AO2))))</formula>
    </cfRule>
    <cfRule type="containsText" dxfId="34" priority="3" stopIfTrue="1" operator="containsText" text="BLU">
      <formula>NOT(ISERROR(SEARCH(("BLU"),(AO2))))</formula>
    </cfRule>
    <cfRule type="containsText" dxfId="33" priority="4" stopIfTrue="1" operator="containsText" text="GRE">
      <formula>NOT(ISERROR(SEARCH(("GRE"),(AO2))))</formula>
    </cfRule>
    <cfRule type="containsText" dxfId="32" priority="5" stopIfTrue="1" operator="containsText" text="ORA">
      <formula>NOT(ISERROR(SEARCH(("ORA"),(AO2))))</formula>
    </cfRule>
    <cfRule type="containsText" dxfId="31" priority="6" stopIfTrue="1" operator="containsText" text="YEL">
      <formula>NOT(ISERROR(SEARCH(("YEL"),(AO2))))</formula>
    </cfRule>
    <cfRule type="containsText" dxfId="30" priority="7" stopIfTrue="1" operator="containsText" text="GRA">
      <formula>NOT(ISERROR(SEARCH(("GRA"),(AO2))))</formula>
    </cfRule>
    <cfRule type="containsText" dxfId="29" priority="8" stopIfTrue="1" operator="containsText" text="PUR">
      <formula>NOT(ISERROR(SEARCH(("PUR"),(AO2))))</formula>
    </cfRule>
    <cfRule type="containsText" dxfId="28" priority="9" stopIfTrue="1" operator="containsText" text="BRO">
      <formula>NOT(ISERROR(SEARCH(("BRO"),(AO2))))</formula>
    </cfRule>
    <cfRule type="containsText" dxfId="27" priority="10" stopIfTrue="1" operator="containsText" text="EQ">
      <formula>NOT(ISERROR(SEARCH(("EQ"),(#REF!))))</formula>
    </cfRule>
    <cfRule type="cellIs" dxfId="26" priority="11" stopIfTrue="1" operator="equal">
      <formula>""</formula>
    </cfRule>
    <cfRule type="cellIs" dxfId="25" priority="12" stopIfTrue="1" operator="equal">
      <formula>"WHI"</formula>
    </cfRule>
  </conditionalFormatting>
  <hyperlinks>
    <hyperlink ref="D3" r:id="rId1" xr:uid="{C0352C02-1D2E-4AF2-9C7D-627F2272EE81}"/>
    <hyperlink ref="E3" r:id="rId2" xr:uid="{A4800A96-C53E-4AEA-9899-9FF2B63A1C34}"/>
    <hyperlink ref="I3" r:id="rId3" location="Design" xr:uid="{98BDCE9F-B623-45C8-A698-849C0E0FE53A}"/>
    <hyperlink ref="D4" r:id="rId4" xr:uid="{0F61D269-38DE-46B1-88B6-FD8F1306A631}"/>
    <hyperlink ref="E4" r:id="rId5" xr:uid="{2C7B444C-AF41-4D0B-9A6A-67A0B33B2BE1}"/>
    <hyperlink ref="I4" r:id="rId6" location="Flag" xr:uid="{2A666A65-2AB7-49A1-B5B6-B9980679E50A}"/>
    <hyperlink ref="D5" r:id="rId7" xr:uid="{103BFB7A-9B9D-4B74-A524-B95CA53EA556}"/>
    <hyperlink ref="E5" r:id="rId8" xr:uid="{655FA47D-7610-4E2A-8A40-D3F57689B118}"/>
    <hyperlink ref="I5" r:id="rId9" location="Flag" xr:uid="{1DEF4533-5209-4A5C-9AF5-A9714B60DBF2}"/>
    <hyperlink ref="D6" r:id="rId10" xr:uid="{B1AF5F95-A0B5-4FA3-B2D1-A364D8C255B5}"/>
    <hyperlink ref="E6" r:id="rId11" xr:uid="{EE0F510E-950A-4D2A-9B7D-FC154BC0D004}"/>
    <hyperlink ref="I6" r:id="rId12" location="Flag" xr:uid="{D557EBE1-2578-43D0-A66F-BA11B9111C08}"/>
    <hyperlink ref="D7" r:id="rId13" xr:uid="{F73F89F3-EC6B-428C-9602-25D00CC69536}"/>
    <hyperlink ref="E7" r:id="rId14" xr:uid="{F4F8A7DF-3530-4635-9C96-63AAA92961CE}"/>
    <hyperlink ref="I7" r:id="rId15" location="Flag" xr:uid="{FA353521-A2DE-414C-8967-F2300DA92DA9}"/>
    <hyperlink ref="D8" r:id="rId16" xr:uid="{A50D2792-7BB0-4080-8BD7-DA240A29EC25}"/>
    <hyperlink ref="E8" r:id="rId17" xr:uid="{9849AF8C-484B-4C63-99F6-6ADB5088B0C1}"/>
    <hyperlink ref="I8" r:id="rId18" location="Flag" xr:uid="{1E899C58-D8F1-458E-8327-D964810FEB38}"/>
    <hyperlink ref="D9" r:id="rId19" xr:uid="{EE32A64B-6C99-4453-9DE7-B6EBF9CD413C}"/>
    <hyperlink ref="E9" r:id="rId20" xr:uid="{F13AF482-DDA9-498B-9579-1E9B1B55D757}"/>
    <hyperlink ref="I9" r:id="rId21" xr:uid="{F7C78027-E883-4EA2-9D2B-4E635AC569C6}"/>
    <hyperlink ref="D10" r:id="rId22" xr:uid="{1B5E4E0A-786E-42C2-9430-F0BE00198644}"/>
    <hyperlink ref="E10" r:id="rId23" xr:uid="{C9719BEF-83F6-4661-A96E-B24855C27A99}"/>
    <hyperlink ref="I10" r:id="rId24" xr:uid="{E5C69654-F11D-4B5A-99A3-43F65826003A}"/>
    <hyperlink ref="D11" r:id="rId25" xr:uid="{801027B8-C8C5-4F64-A017-44D5BD2E6E75}"/>
    <hyperlink ref="E11" r:id="rId26" xr:uid="{131180FD-EBFC-43C8-B8AC-B3F082DA4287}"/>
    <hyperlink ref="I11" r:id="rId27" xr:uid="{C795BA5E-710E-46B2-AE75-424D499D82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3926-70CE-440F-BE94-7A5D72C12AED}">
  <dimension ref="A1:AU2"/>
  <sheetViews>
    <sheetView workbookViewId="0">
      <pane xSplit="2" ySplit="1" topLeftCell="C2" activePane="bottomRight" state="frozen"/>
      <selection pane="topRight" activeCell="C1" sqref="C1"/>
      <selection pane="bottomLeft" activeCell="A2" sqref="A2"/>
      <selection pane="bottomRight" activeCell="F7" sqref="F7"/>
    </sheetView>
  </sheetViews>
  <sheetFormatPr defaultRowHeight="14.4" x14ac:dyDescent="0.3"/>
  <cols>
    <col min="1" max="1" width="13.6640625" bestFit="1" customWidth="1"/>
    <col min="2" max="2" width="29.5546875" customWidth="1"/>
    <col min="3" max="3" width="3.33203125" customWidth="1"/>
    <col min="4" max="4" width="1.21875" customWidth="1"/>
  </cols>
  <sheetData>
    <row r="1" spans="1:47" x14ac:dyDescent="0.3">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c r="Z1" s="2" t="s">
        <v>34</v>
      </c>
      <c r="AA1" s="2" t="s">
        <v>35</v>
      </c>
      <c r="AB1" s="2" t="s">
        <v>36</v>
      </c>
      <c r="AC1" s="2" t="s">
        <v>37</v>
      </c>
      <c r="AD1" s="2" t="s">
        <v>38</v>
      </c>
      <c r="AE1" s="3" t="s">
        <v>39</v>
      </c>
      <c r="AF1" s="3" t="s">
        <v>40</v>
      </c>
      <c r="AG1" s="4" t="s">
        <v>41</v>
      </c>
      <c r="AH1" s="5" t="s">
        <v>42</v>
      </c>
      <c r="AI1" s="6" t="s">
        <v>43</v>
      </c>
      <c r="AJ1" s="7" t="s">
        <v>44</v>
      </c>
      <c r="AK1" s="8" t="s">
        <v>45</v>
      </c>
      <c r="AL1" s="9" t="s">
        <v>46</v>
      </c>
      <c r="AM1" s="10" t="s">
        <v>47</v>
      </c>
      <c r="AN1" s="10" t="s">
        <v>48</v>
      </c>
      <c r="AO1" s="10" t="s">
        <v>49</v>
      </c>
      <c r="AP1" s="10" t="s">
        <v>50</v>
      </c>
      <c r="AQ1" s="10" t="s">
        <v>51</v>
      </c>
      <c r="AR1" s="10" t="s">
        <v>52</v>
      </c>
      <c r="AS1" s="10" t="s">
        <v>53</v>
      </c>
      <c r="AT1" s="10" t="s">
        <v>54</v>
      </c>
      <c r="AU1" s="10" t="s">
        <v>55</v>
      </c>
    </row>
    <row r="2" spans="1:47" ht="122.4" customHeight="1" x14ac:dyDescent="0.3">
      <c r="A2" s="14" t="s">
        <v>77</v>
      </c>
      <c r="B2" s="15" t="e" vm="1">
        <f>_xlfn.IMAGE(C2,2)</f>
        <v>#VALUE!</v>
      </c>
      <c r="C2" s="16" t="s">
        <v>78</v>
      </c>
      <c r="D2" t="str">
        <f>""</f>
        <v/>
      </c>
      <c r="E2" s="25" t="s">
        <v>62</v>
      </c>
      <c r="F2" s="25" t="s">
        <v>61</v>
      </c>
      <c r="G2" s="25" t="s">
        <v>61</v>
      </c>
      <c r="H2" s="25" t="s">
        <v>62</v>
      </c>
      <c r="I2" s="25" t="s">
        <v>61</v>
      </c>
      <c r="J2" s="25" t="s">
        <v>61</v>
      </c>
      <c r="K2" s="25" t="s">
        <v>61</v>
      </c>
      <c r="L2" s="25" t="s">
        <v>61</v>
      </c>
      <c r="M2" s="25" t="s">
        <v>61</v>
      </c>
      <c r="N2" s="25" t="s">
        <v>61</v>
      </c>
      <c r="O2" s="25" t="s">
        <v>61</v>
      </c>
      <c r="P2" s="25" t="s">
        <v>61</v>
      </c>
      <c r="Q2" s="25" t="s">
        <v>61</v>
      </c>
      <c r="R2" s="25" t="s">
        <v>61</v>
      </c>
      <c r="S2" s="25" t="s">
        <v>61</v>
      </c>
      <c r="T2" s="25" t="s">
        <v>61</v>
      </c>
      <c r="U2" s="25" t="s">
        <v>61</v>
      </c>
      <c r="V2" s="25" t="s">
        <v>61</v>
      </c>
      <c r="W2" s="25" t="s">
        <v>61</v>
      </c>
      <c r="X2" s="25" t="s">
        <v>61</v>
      </c>
      <c r="Y2" s="25" t="s">
        <v>61</v>
      </c>
      <c r="Z2" s="25" t="s">
        <v>61</v>
      </c>
      <c r="AA2" s="25" t="s">
        <v>61</v>
      </c>
      <c r="AB2" s="25" t="s">
        <v>61</v>
      </c>
      <c r="AC2" s="26">
        <v>3</v>
      </c>
      <c r="AD2" s="27">
        <v>0</v>
      </c>
      <c r="AE2" s="28"/>
      <c r="AF2" s="28"/>
      <c r="AG2" s="30"/>
      <c r="AH2" s="28" t="s">
        <v>66</v>
      </c>
      <c r="AI2" s="29" t="s">
        <v>63</v>
      </c>
      <c r="AJ2" s="31" t="s">
        <v>71</v>
      </c>
      <c r="AK2" s="32" t="s">
        <v>67</v>
      </c>
      <c r="AL2" s="28"/>
      <c r="AM2" s="29"/>
      <c r="AN2" s="29" t="s">
        <v>66</v>
      </c>
      <c r="AO2" s="29"/>
      <c r="AP2" s="29"/>
      <c r="AQ2" s="29"/>
      <c r="AR2" s="29"/>
      <c r="AS2" s="29" t="s">
        <v>71</v>
      </c>
      <c r="AT2" s="29" t="s">
        <v>63</v>
      </c>
      <c r="AU2" s="29"/>
    </row>
  </sheetData>
  <conditionalFormatting sqref="A2">
    <cfRule type="expression" dxfId="24" priority="22">
      <formula>B2=1</formula>
    </cfRule>
    <cfRule type="expression" dxfId="23" priority="23">
      <formula>B2 = "2b"</formula>
    </cfRule>
    <cfRule type="expression" dxfId="22" priority="24">
      <formula>LEFT(B2,1)="2"</formula>
    </cfRule>
    <cfRule type="expression" dxfId="21" priority="25">
      <formula>LEFT(B2,1)="3"</formula>
    </cfRule>
  </conditionalFormatting>
  <conditionalFormatting sqref="A2">
    <cfRule type="expression" dxfId="20" priority="18">
      <formula>B2=1</formula>
    </cfRule>
    <cfRule type="expression" dxfId="19" priority="19">
      <formula>B2 = "2b"</formula>
    </cfRule>
    <cfRule type="expression" dxfId="18" priority="20">
      <formula>LEFT(B2,1)="2"</formula>
    </cfRule>
    <cfRule type="expression" dxfId="17" priority="21">
      <formula>LEFT(B2,1)="3"</formula>
    </cfRule>
  </conditionalFormatting>
  <conditionalFormatting sqref="E2:AB2">
    <cfRule type="cellIs" dxfId="16" priority="13" stopIfTrue="1" operator="equal">
      <formula>"n"</formula>
    </cfRule>
    <cfRule type="cellIs" dxfId="15" priority="14" operator="equal">
      <formula>"y"</formula>
    </cfRule>
  </conditionalFormatting>
  <conditionalFormatting sqref="I2:J2 M2:N2">
    <cfRule type="containsText" dxfId="14" priority="15" operator="containsText" text="y">
      <formula>NOT(ISERROR(SEARCH(("y"),(M2))))</formula>
    </cfRule>
  </conditionalFormatting>
  <conditionalFormatting sqref="Q2:S2">
    <cfRule type="containsText" dxfId="13" priority="17" operator="containsText" text="y">
      <formula>NOT(ISERROR(SEARCH(("y"),(W2))))</formula>
    </cfRule>
  </conditionalFormatting>
  <conditionalFormatting sqref="W2:Z2">
    <cfRule type="containsText" dxfId="12" priority="16" operator="containsText" text="y">
      <formula>NOT(ISERROR(SEARCH(("y"),(AD2))))</formula>
    </cfRule>
  </conditionalFormatting>
  <conditionalFormatting sqref="AE2:AU2">
    <cfRule type="containsText" dxfId="11" priority="1" stopIfTrue="1" operator="containsText" text="BLA">
      <formula>NOT(ISERROR(SEARCH(("BLA"),(AE2))))</formula>
    </cfRule>
    <cfRule type="containsText" dxfId="10" priority="2" stopIfTrue="1" operator="containsText" text="RED">
      <formula>NOT(ISERROR(SEARCH(("RED"),(AE2))))</formula>
    </cfRule>
    <cfRule type="containsText" dxfId="9" priority="3" stopIfTrue="1" operator="containsText" text="BLU">
      <formula>NOT(ISERROR(SEARCH(("BLU"),(AE2))))</formula>
    </cfRule>
    <cfRule type="containsText" dxfId="8" priority="4" stopIfTrue="1" operator="containsText" text="GRE">
      <formula>NOT(ISERROR(SEARCH(("GRE"),(AE2))))</formula>
    </cfRule>
    <cfRule type="containsText" dxfId="7" priority="5" stopIfTrue="1" operator="containsText" text="ORA">
      <formula>NOT(ISERROR(SEARCH(("ORA"),(AE2))))</formula>
    </cfRule>
    <cfRule type="containsText" dxfId="6" priority="6" stopIfTrue="1" operator="containsText" text="YEL">
      <formula>NOT(ISERROR(SEARCH(("YEL"),(AE2))))</formula>
    </cfRule>
    <cfRule type="containsText" dxfId="5" priority="7" stopIfTrue="1" operator="containsText" text="GRA">
      <formula>NOT(ISERROR(SEARCH(("GRA"),(AE2))))</formula>
    </cfRule>
    <cfRule type="containsText" dxfId="4" priority="8" stopIfTrue="1" operator="containsText" text="PUR">
      <formula>NOT(ISERROR(SEARCH(("PUR"),(AE2))))</formula>
    </cfRule>
    <cfRule type="containsText" dxfId="3" priority="9" stopIfTrue="1" operator="containsText" text="BRO">
      <formula>NOT(ISERROR(SEARCH(("BRO"),(AE2))))</formula>
    </cfRule>
    <cfRule type="containsText" dxfId="2" priority="10" stopIfTrue="1" operator="containsText" text="EQ">
      <formula>NOT(ISERROR(SEARCH(("EQ"),(#REF!))))</formula>
    </cfRule>
    <cfRule type="cellIs" dxfId="1" priority="11" stopIfTrue="1" operator="equal">
      <formula>""</formula>
    </cfRule>
    <cfRule type="cellIs" dxfId="0" priority="12" stopIfTrue="1" operator="equal">
      <formula>"WHI"</formula>
    </cfRule>
  </conditionalFormatting>
  <hyperlinks>
    <hyperlink ref="C2" r:id="rId1" xr:uid="{5652270B-7AFA-461D-A4B2-2C686EAB74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J</dc:creator>
  <cp:lastModifiedBy>J J</cp:lastModifiedBy>
  <dcterms:created xsi:type="dcterms:W3CDTF">2025-06-06T17:09:12Z</dcterms:created>
  <dcterms:modified xsi:type="dcterms:W3CDTF">2025-06-06T17:31:39Z</dcterms:modified>
</cp:coreProperties>
</file>