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werhub V4" sheetId="1" state="visible" r:id="rId2"/>
    <sheet name="Codes" sheetId="2" state="visible" r:id="rId3"/>
    <sheet name="BMP Images" sheetId="3" state="visible" r:id="rId4"/>
    <sheet name="Config Items Explanation" sheetId="4" state="visible" r:id="rId5"/>
    <sheet name="280620 V2 Product Codes" sheetId="5" state="visible" r:id="rId6"/>
    <sheet name="071120 V3 Product Codes" sheetId="6" state="visible" r:id="rId7"/>
  </sheets>
  <definedNames>
    <definedName function="false" hidden="false" localSheetId="0" name="_xlnm.Print_Area" vbProcedure="false">'powerhub V4'!$B$1:$U$12</definedName>
    <definedName function="false" hidden="false" name="Product_Code" vbProcedure="false">Codes!$A$2:$A$24</definedName>
    <definedName function="false" hidden="false" name="Product_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<sst xmlns="http://schemas.openxmlformats.org/spreadsheetml/2006/main" count="412" uniqueCount="165">
  <si>
    <t xml:space="preserve">Serial #</t>
  </si>
  <si>
    <t xml:space="preserve">Product Name (from List)</t>
  </si>
  <si>
    <t xml:space="preserve">Product Type</t>
  </si>
  <si>
    <t xml:space="preserve">Product Code</t>
  </si>
  <si>
    <t xml:space="preserve">Config 1</t>
  </si>
  <si>
    <t xml:space="preserve">Config 2</t>
  </si>
  <si>
    <t xml:space="preserve">Config 3</t>
  </si>
  <si>
    <t xml:space="preserve">Config 4</t>
  </si>
  <si>
    <t xml:space="preserve">Config 5</t>
  </si>
  <si>
    <t xml:space="preserve">Config 6</t>
  </si>
  <si>
    <t xml:space="preserve">Config 7</t>
  </si>
  <si>
    <t xml:space="preserve">Config 8</t>
  </si>
  <si>
    <t xml:space="preserve">Config 9</t>
  </si>
  <si>
    <t xml:space="preserve">Device ID</t>
  </si>
  <si>
    <t xml:space="preserve">MAC Address</t>
  </si>
  <si>
    <t xml:space="preserve">SD Card Version</t>
  </si>
  <si>
    <t xml:space="preserve">Firmware Version</t>
  </si>
  <si>
    <t xml:space="preserve">Customer/Use</t>
  </si>
  <si>
    <t xml:space="preserve">Product</t>
  </si>
  <si>
    <t xml:space="preserve">Owner</t>
  </si>
  <si>
    <t xml:space="preserve">AC-Control PCB</t>
  </si>
  <si>
    <t xml:space="preserve">Display PCB</t>
  </si>
  <si>
    <t xml:space="preserve">HUB4D-L100-2M2U-UK</t>
  </si>
  <si>
    <t xml:space="preserve">350045001647363335343834</t>
  </si>
  <si>
    <t xml:space="preserve">RHUBV400</t>
  </si>
  <si>
    <t xml:space="preserve">Test Rig for AA Development</t>
  </si>
  <si>
    <t xml:space="preserve">None</t>
  </si>
  <si>
    <t xml:space="preserve">Rev3</t>
  </si>
  <si>
    <t xml:space="preserve">Rev8e</t>
  </si>
  <si>
    <t xml:space="preserve">HUB4T-L100-4M4U-UK</t>
  </si>
  <si>
    <t xml:space="preserve">3c0036001147363335343834</t>
  </si>
  <si>
    <t xml:space="preserve">Select Code from list</t>
  </si>
  <si>
    <t xml:space="preserve">Product Name</t>
  </si>
  <si>
    <t xml:space="preserve">PNG Image Name</t>
  </si>
  <si>
    <t xml:space="preserve">Short Description</t>
  </si>
  <si>
    <t xml:space="preserve">R</t>
  </si>
  <si>
    <t xml:space="preserve">L</t>
  </si>
  <si>
    <t xml:space="preserve">r10h4m0u</t>
  </si>
  <si>
    <t xml:space="preserve">C</t>
  </si>
  <si>
    <t xml:space="preserve">r10h4m4u</t>
  </si>
  <si>
    <t xml:space="preserve">r15h4m0u</t>
  </si>
  <si>
    <t xml:space="preserve">r15h4m4u</t>
  </si>
  <si>
    <t xml:space="preserve">r10h2m2u</t>
  </si>
  <si>
    <t xml:space="preserve">r10h3m0u</t>
  </si>
  <si>
    <t xml:space="preserve">r10ts80</t>
  </si>
  <si>
    <t xml:space="preserve">r10ts100</t>
  </si>
  <si>
    <t xml:space="preserve">r10ts120</t>
  </si>
  <si>
    <t xml:space="preserve">r10tp60</t>
  </si>
  <si>
    <t xml:space="preserve">Eventually we will only use 12A charger once all 10A stocks consumed</t>
  </si>
  <si>
    <t xml:space="preserve">r05h2m2u.bmp</t>
  </si>
  <si>
    <t xml:space="preserve">r10h2m2u.bmp</t>
  </si>
  <si>
    <t xml:space="preserve">r10h4m0u.bmp</t>
  </si>
  <si>
    <t xml:space="preserve">r10h4m4u.bmp</t>
  </si>
  <si>
    <t xml:space="preserve">r15h4m0u.bmp</t>
  </si>
  <si>
    <t xml:space="preserve">r15h4m4u.bmp</t>
  </si>
  <si>
    <t xml:space="preserve">r10h0m6u.bmp</t>
  </si>
  <si>
    <t xml:space="preserve">r10h3m0u.bmp</t>
  </si>
  <si>
    <t xml:space="preserve">r05h0m6u.bmp</t>
  </si>
  <si>
    <t xml:space="preserve">no longer used</t>
  </si>
  <si>
    <t xml:space="preserve">r10ts80.bmp</t>
  </si>
  <si>
    <t xml:space="preserve">r10ts100.bmp</t>
  </si>
  <si>
    <t xml:space="preserve">r10ts120.bmp</t>
  </si>
  <si>
    <t xml:space="preserve">r05tct60.bmp</t>
  </si>
  <si>
    <t xml:space="preserve">r10tp60.bmp</t>
  </si>
  <si>
    <t xml:space="preserve">Item</t>
  </si>
  <si>
    <t xml:space="preserve">Config1</t>
  </si>
  <si>
    <t xml:space="preserve">Power source - [W]ired or [R]echargeable</t>
  </si>
  <si>
    <t xml:space="preserve">Config2</t>
  </si>
  <si>
    <t xml:space="preserve">Battery Technology - [V]RLA or [L]FP</t>
  </si>
  <si>
    <t xml:space="preserve">Config3</t>
  </si>
  <si>
    <t xml:space="preserve">Battery Capacity - 50, 100, 150, 200 Ah</t>
  </si>
  <si>
    <t xml:space="preserve">Config4</t>
  </si>
  <si>
    <t xml:space="preserve">AC voltage- 230 or 110 V RMS</t>
  </si>
  <si>
    <t xml:space="preserve">Config5</t>
  </si>
  <si>
    <t xml:space="preserve">Product image name</t>
  </si>
  <si>
    <t xml:space="preserve">Config6</t>
  </si>
  <si>
    <t xml:space="preserve">User Login Method - None, Code</t>
  </si>
  <si>
    <t xml:space="preserve">Config7</t>
  </si>
  <si>
    <t xml:space="preserve">Charger Current - 10, 12 A</t>
  </si>
  <si>
    <t xml:space="preserve">Config8</t>
  </si>
  <si>
    <t xml:space="preserve">Maximum Inverter Output power - 500 W</t>
  </si>
  <si>
    <t xml:space="preserve">Config9</t>
  </si>
  <si>
    <t xml:space="preserve">Nominal Inverter Output power - 300 W</t>
  </si>
  <si>
    <t xml:space="preserve">onView Rechargeable powerHub4 &amp; hubTable4 sales codes</t>
  </si>
  <si>
    <t xml:space="preserve">onView.io .png reference</t>
  </si>
  <si>
    <t xml:space="preserve">Product (Variant)</t>
  </si>
  <si>
    <t xml:space="preserve">UK versions</t>
  </si>
  <si>
    <t xml:space="preserve">Rechargeable powerHub</t>
  </si>
  <si>
    <t xml:space="preserve">HUB4-OV-L100-4M</t>
  </si>
  <si>
    <t xml:space="preserve">Rechargeable powerHub4</t>
  </si>
  <si>
    <t xml:space="preserve">powerHub4</t>
  </si>
  <si>
    <t xml:space="preserve">Rechargeable powerHub4 with 4 Mains sockets, 1000 Wh</t>
  </si>
  <si>
    <t xml:space="preserve">HUB4-OV-L100-4M4U</t>
  </si>
  <si>
    <t xml:space="preserve">Rechargeable powerHub4 with 4 Mains &amp; 4 USB skts, 1000 Wh</t>
  </si>
  <si>
    <t xml:space="preserve">HUB4-OV-L150-4M</t>
  </si>
  <si>
    <t xml:space="preserve">Rechargeable powerHub4 with 4 Mains sockets, 1500 Wh</t>
  </si>
  <si>
    <t xml:space="preserve">HUB4-OV-L150-4M4U</t>
  </si>
  <si>
    <t xml:space="preserve">Rechargeable powerHub4 with 4 Mains &amp; 4 USB skts, 1500 Wh</t>
  </si>
  <si>
    <t xml:space="preserve">New</t>
  </si>
  <si>
    <t xml:space="preserve">HUB4D-OV-L100-2M2U</t>
  </si>
  <si>
    <t xml:space="preserve">Rechargeable Midi (D) powerHub4 with 2 Mains &amp; 2 USB powerDome, 1000 Wh</t>
  </si>
  <si>
    <t xml:space="preserve">HUB4D-OV-L100-6U</t>
  </si>
  <si>
    <t xml:space="preserve">Rechargeable Midi powerHub4 with 6 USB powerDome, 1000 Wh</t>
  </si>
  <si>
    <t xml:space="preserve">HUB4D-OV-L100-3M</t>
  </si>
  <si>
    <t xml:space="preserve">Rechargeable Midi powerHub4 with 3 Mains powerDome, 1000 Wh</t>
  </si>
  <si>
    <t xml:space="preserve">HUB4N-OV-L50-2M2U</t>
  </si>
  <si>
    <t xml:space="preserve">Rechargeable Mini (N) powerHub4 with 2 Mains &amp; 2 USB powerDome, 500 Wh</t>
  </si>
  <si>
    <t xml:space="preserve">HUB4N-OV-L50-6U</t>
  </si>
  <si>
    <t xml:space="preserve">Rechargeable Mini powerHub4 with 6 USB powerDome, 500 Wh</t>
  </si>
  <si>
    <t xml:space="preserve">Rechargeable hubTable</t>
  </si>
  <si>
    <t xml:space="preserve">HTAB4-OV-80-S5-C-L100</t>
  </si>
  <si>
    <t xml:space="preserve">Rechargeable hubTable4</t>
  </si>
  <si>
    <t xml:space="preserve">hubTable4</t>
  </si>
  <si>
    <t xml:space="preserve">Rechargeable Circular hubTable4 with 2 Mains &amp; 2 USB skts, 1000 Wh</t>
  </si>
  <si>
    <t xml:space="preserve">HTAB4-OV-100-S5-C-L100</t>
  </si>
  <si>
    <t xml:space="preserve">HTAB4-OV-120-S5-C-L100</t>
  </si>
  <si>
    <t xml:space="preserve">HTAB4-OV-60-CT-C-L50</t>
  </si>
  <si>
    <t xml:space="preserve">Rechargeable Coffee hubTable4 with 2 Mains &amp; 2 USB skts, 500 Wh</t>
  </si>
  <si>
    <t xml:space="preserve">HTAB4-OV-P60-C-L100</t>
  </si>
  <si>
    <t xml:space="preserve">Rechargeable Poseur height  hubTable4 with 2 Mains &amp; 2 USB skts, 1000 Wh</t>
  </si>
  <si>
    <t xml:space="preserve">EU versions</t>
  </si>
  <si>
    <t xml:space="preserve">HUB4-OV-L100-4M-EU</t>
  </si>
  <si>
    <t xml:space="preserve">Rechargeable powerHub4 with 4 EU Mains sockets, 1000 Wh</t>
  </si>
  <si>
    <t xml:space="preserve">HUB4-OV-L100-4M4U-EU</t>
  </si>
  <si>
    <t xml:space="preserve">Rechargeable powerHub4 with 4 EU Mains &amp; 4 USB skts, 1000 Wh</t>
  </si>
  <si>
    <t xml:space="preserve">HUB4-OV-L150-4M-EU</t>
  </si>
  <si>
    <t xml:space="preserve">Rechargeable powerHub4 with 4 EU Mains sockets, 1500 Wh</t>
  </si>
  <si>
    <t xml:space="preserve">HUB4-OV-L150-4M4U-EU</t>
  </si>
  <si>
    <t xml:space="preserve">Rechargeable powerHub4 with 4 EU Mains &amp; 4 USB skts, 1500 Wh</t>
  </si>
  <si>
    <t xml:space="preserve">HUB4D-OV-L100-2M2U-EU</t>
  </si>
  <si>
    <t xml:space="preserve">Rechargeable Midi powerHub4 with 2 EU Mains &amp; 2 USB powerDome, 1000 Wh</t>
  </si>
  <si>
    <t xml:space="preserve">HUB4D-OV-L100-6U-EU</t>
  </si>
  <si>
    <t xml:space="preserve">HUB4D-OV-L100-3M-EU</t>
  </si>
  <si>
    <t xml:space="preserve">Rechargeable Midi powerHub4 with 3 EU Mains powerDome, 1000 Wh</t>
  </si>
  <si>
    <t xml:space="preserve">HUB4N-OV-L50-2M2U-EU</t>
  </si>
  <si>
    <t xml:space="preserve">Rechargeable Mini powerHub4 with 2 EU Mains &amp; 2 USB powerDome, 500 Wh</t>
  </si>
  <si>
    <t xml:space="preserve">HUB4N-OV-L50-6U-EU</t>
  </si>
  <si>
    <t xml:space="preserve">HTAB4-OV-80-S5-C-L100-EU</t>
  </si>
  <si>
    <t xml:space="preserve">Rechargeable Circular hubTable4 with 2 EU Mains &amp; 2 USB skts, 1000 Wh</t>
  </si>
  <si>
    <t xml:space="preserve">HTAB4-OV-100-S5-C-L100-EU</t>
  </si>
  <si>
    <t xml:space="preserve">HTAB4-OV-120-S5-C-L100-EU</t>
  </si>
  <si>
    <t xml:space="preserve">HTAB4-OV-60-CT-C-L50-EU</t>
  </si>
  <si>
    <t xml:space="preserve">Rechargeable Coffee hubTable4 with 2 EU Mains &amp; 2 USB skts, 500 Wh</t>
  </si>
  <si>
    <t xml:space="preserve">HTAB4-OV-P60-C-L100-EU</t>
  </si>
  <si>
    <t xml:space="preserve">Rechargeable Poseur height  hubTable4 with 2 EU Mains &amp; 2 USB skts, 1000 Wh</t>
  </si>
  <si>
    <t xml:space="preserve">HUB4T-L100-4M-UK</t>
  </si>
  <si>
    <t xml:space="preserve">HUB4T-L150-4M-UK</t>
  </si>
  <si>
    <t xml:space="preserve">HUB4T-L150-4M4U-UK</t>
  </si>
  <si>
    <t xml:space="preserve">HUB4D-L100-3M-UK</t>
  </si>
  <si>
    <t xml:space="preserve">HT4-80-S5-C-L100-UK</t>
  </si>
  <si>
    <t xml:space="preserve">HT4-100-S5-C-L100-UK</t>
  </si>
  <si>
    <t xml:space="preserve">HT4-120-S5-C-L100-UK</t>
  </si>
  <si>
    <t xml:space="preserve">HT4-60-P-C-L100-UK</t>
  </si>
  <si>
    <t xml:space="preserve">HT4-80-P-C-L100-UK</t>
  </si>
  <si>
    <t xml:space="preserve">HUB4T-L100-4M-EU</t>
  </si>
  <si>
    <t xml:space="preserve">HUB4T-L100-4M4U-EU</t>
  </si>
  <si>
    <t xml:space="preserve">HUB4T-L150-4M-EU</t>
  </si>
  <si>
    <t xml:space="preserve">HUB4T-L150-4M4U-EU</t>
  </si>
  <si>
    <t xml:space="preserve">HUB4D-L100-2M2U-EU</t>
  </si>
  <si>
    <t xml:space="preserve">HUB4D-L100-3M-EU</t>
  </si>
  <si>
    <t xml:space="preserve">HT4-80-S5-C-L100-EU</t>
  </si>
  <si>
    <t xml:space="preserve">HT4-100-S5-C-L100-EU</t>
  </si>
  <si>
    <t xml:space="preserve">HT4-120-S5-C-L100-EU</t>
  </si>
  <si>
    <t xml:space="preserve">HT4-60-P-C-L100-EU</t>
  </si>
  <si>
    <t xml:space="preserve">HT4-80-P-C-L100-EU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</si>
</sst>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£* #,##0.00_-;&quot;-£&quot;* #,##0.00_-;_-\£* \-??_-;_-@_-"/>
    <numFmt numFmtId="166" formatCode="General"/>
    <numFmt numFmtId="167" formatCode="dd/mm/yyyy"/>
  </numFmts>
  <fonts count="14">
    <font>
      <sz val="12"/>
      <color rgb="FF000000"/>
      <name val="Calibri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CCFFCC"/>
        <bgColor rgb="FFCCFFFF"/>
      </patternFill>
    </fill>
    <fill>
      <patternFill patternType="solid">
        <fgColor rgb="FF00FF00"/>
        <bgColor rgb="FF00B050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21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177840</xdr:colOff>
      <xdr:row>7</xdr:row>
      <xdr:rowOff>25560</xdr:rowOff>
    </xdr:from>
    <xdr:to>
      <xdr:col>2</xdr:col>
      <xdr:colOff>634680</xdr:colOff>
      <xdr:row>7</xdr:row>
      <xdr:rowOff>482400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061080" y="29718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175320</xdr:colOff>
      <xdr:row>6</xdr:row>
      <xdr:rowOff>35640</xdr:rowOff>
    </xdr:from>
    <xdr:to>
      <xdr:col>2</xdr:col>
      <xdr:colOff>632160</xdr:colOff>
      <xdr:row>6</xdr:row>
      <xdr:rowOff>492480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3058560" y="24739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173160</xdr:colOff>
      <xdr:row>5</xdr:row>
      <xdr:rowOff>46080</xdr:rowOff>
    </xdr:from>
    <xdr:to>
      <xdr:col>2</xdr:col>
      <xdr:colOff>630000</xdr:colOff>
      <xdr:row>5</xdr:row>
      <xdr:rowOff>502920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3056400" y="19764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183240</xdr:colOff>
      <xdr:row>4</xdr:row>
      <xdr:rowOff>56160</xdr:rowOff>
    </xdr:from>
    <xdr:to>
      <xdr:col>2</xdr:col>
      <xdr:colOff>640080</xdr:colOff>
      <xdr:row>5</xdr:row>
      <xdr:rowOff>5040</xdr:rowOff>
    </xdr:to>
    <xdr:pic>
      <xdr:nvPicPr>
        <xdr:cNvPr id="3" name="Picture 8" descr=""/>
        <xdr:cNvPicPr/>
      </xdr:nvPicPr>
      <xdr:blipFill>
        <a:blip r:embed="rId4"/>
        <a:stretch/>
      </xdr:blipFill>
      <xdr:spPr>
        <a:xfrm>
          <a:off x="3066480" y="14785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181080</xdr:colOff>
      <xdr:row>3</xdr:row>
      <xdr:rowOff>54000</xdr:rowOff>
    </xdr:from>
    <xdr:to>
      <xdr:col>2</xdr:col>
      <xdr:colOff>599760</xdr:colOff>
      <xdr:row>3</xdr:row>
      <xdr:rowOff>472680</xdr:rowOff>
    </xdr:to>
    <xdr:pic>
      <xdr:nvPicPr>
        <xdr:cNvPr id="4" name="Picture 10" descr=""/>
        <xdr:cNvPicPr/>
      </xdr:nvPicPr>
      <xdr:blipFill>
        <a:blip r:embed="rId5"/>
        <a:stretch/>
      </xdr:blipFill>
      <xdr:spPr>
        <a:xfrm>
          <a:off x="3064320" y="968400"/>
          <a:ext cx="418680" cy="41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178560</xdr:colOff>
      <xdr:row>2</xdr:row>
      <xdr:rowOff>64080</xdr:rowOff>
    </xdr:from>
    <xdr:to>
      <xdr:col>2</xdr:col>
      <xdr:colOff>597240</xdr:colOff>
      <xdr:row>2</xdr:row>
      <xdr:rowOff>482760</xdr:rowOff>
    </xdr:to>
    <xdr:pic>
      <xdr:nvPicPr>
        <xdr:cNvPr id="5" name="Picture 12" descr=""/>
        <xdr:cNvPicPr/>
      </xdr:nvPicPr>
      <xdr:blipFill>
        <a:blip r:embed="rId6"/>
        <a:stretch/>
      </xdr:blipFill>
      <xdr:spPr>
        <a:xfrm>
          <a:off x="3061800" y="470160"/>
          <a:ext cx="418680" cy="41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178560</xdr:colOff>
      <xdr:row>10</xdr:row>
      <xdr:rowOff>64080</xdr:rowOff>
    </xdr:from>
    <xdr:to>
      <xdr:col>2</xdr:col>
      <xdr:colOff>635400</xdr:colOff>
      <xdr:row>11</xdr:row>
      <xdr:rowOff>12960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3061800" y="4534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181080</xdr:colOff>
      <xdr:row>8</xdr:row>
      <xdr:rowOff>54000</xdr:rowOff>
    </xdr:from>
    <xdr:to>
      <xdr:col>2</xdr:col>
      <xdr:colOff>637920</xdr:colOff>
      <xdr:row>9</xdr:row>
      <xdr:rowOff>2880</xdr:rowOff>
    </xdr:to>
    <xdr:pic>
      <xdr:nvPicPr>
        <xdr:cNvPr id="7" name="Picture 11" descr=""/>
        <xdr:cNvPicPr/>
      </xdr:nvPicPr>
      <xdr:blipFill>
        <a:blip r:embed="rId8"/>
        <a:stretch/>
      </xdr:blipFill>
      <xdr:spPr>
        <a:xfrm>
          <a:off x="3064320" y="3508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181080</xdr:colOff>
      <xdr:row>9</xdr:row>
      <xdr:rowOff>54000</xdr:rowOff>
    </xdr:from>
    <xdr:to>
      <xdr:col>2</xdr:col>
      <xdr:colOff>637920</xdr:colOff>
      <xdr:row>10</xdr:row>
      <xdr:rowOff>2880</xdr:rowOff>
    </xdr:to>
    <xdr:pic>
      <xdr:nvPicPr>
        <xdr:cNvPr id="8" name="Picture 13" descr=""/>
        <xdr:cNvPicPr/>
      </xdr:nvPicPr>
      <xdr:blipFill>
        <a:blip r:embed="rId9"/>
        <a:stretch/>
      </xdr:blipFill>
      <xdr:spPr>
        <a:xfrm>
          <a:off x="3064320" y="40161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165240</xdr:colOff>
      <xdr:row>15</xdr:row>
      <xdr:rowOff>38160</xdr:rowOff>
    </xdr:from>
    <xdr:to>
      <xdr:col>2</xdr:col>
      <xdr:colOff>622080</xdr:colOff>
      <xdr:row>15</xdr:row>
      <xdr:rowOff>495000</xdr:rowOff>
    </xdr:to>
    <xdr:pic>
      <xdr:nvPicPr>
        <xdr:cNvPr id="9" name="Picture 3" descr=""/>
        <xdr:cNvPicPr/>
      </xdr:nvPicPr>
      <xdr:blipFill>
        <a:blip r:embed="rId10"/>
        <a:stretch/>
      </xdr:blipFill>
      <xdr:spPr>
        <a:xfrm>
          <a:off x="3048480" y="7048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175320</xdr:colOff>
      <xdr:row>14</xdr:row>
      <xdr:rowOff>23040</xdr:rowOff>
    </xdr:from>
    <xdr:to>
      <xdr:col>2</xdr:col>
      <xdr:colOff>632160</xdr:colOff>
      <xdr:row>14</xdr:row>
      <xdr:rowOff>479880</xdr:rowOff>
    </xdr:to>
    <xdr:pic>
      <xdr:nvPicPr>
        <xdr:cNvPr id="10" name="Picture 9" descr=""/>
        <xdr:cNvPicPr/>
      </xdr:nvPicPr>
      <xdr:blipFill>
        <a:blip r:embed="rId11"/>
        <a:stretch/>
      </xdr:blipFill>
      <xdr:spPr>
        <a:xfrm>
          <a:off x="3058560" y="65253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173160</xdr:colOff>
      <xdr:row>11</xdr:row>
      <xdr:rowOff>33480</xdr:rowOff>
    </xdr:from>
    <xdr:to>
      <xdr:col>2</xdr:col>
      <xdr:colOff>630000</xdr:colOff>
      <xdr:row>11</xdr:row>
      <xdr:rowOff>490320</xdr:rowOff>
    </xdr:to>
    <xdr:pic>
      <xdr:nvPicPr>
        <xdr:cNvPr id="11" name="Picture 15" descr=""/>
        <xdr:cNvPicPr/>
      </xdr:nvPicPr>
      <xdr:blipFill>
        <a:blip r:embed="rId12"/>
        <a:stretch/>
      </xdr:blipFill>
      <xdr:spPr>
        <a:xfrm>
          <a:off x="3056400" y="5011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183240</xdr:colOff>
      <xdr:row>13</xdr:row>
      <xdr:rowOff>30960</xdr:rowOff>
    </xdr:from>
    <xdr:to>
      <xdr:col>2</xdr:col>
      <xdr:colOff>640080</xdr:colOff>
      <xdr:row>13</xdr:row>
      <xdr:rowOff>487800</xdr:rowOff>
    </xdr:to>
    <xdr:pic>
      <xdr:nvPicPr>
        <xdr:cNvPr id="12" name="Picture 17" descr=""/>
        <xdr:cNvPicPr/>
      </xdr:nvPicPr>
      <xdr:blipFill>
        <a:blip r:embed="rId13"/>
        <a:stretch/>
      </xdr:blipFill>
      <xdr:spPr>
        <a:xfrm>
          <a:off x="3066480" y="60253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181080</xdr:colOff>
      <xdr:row>12</xdr:row>
      <xdr:rowOff>28440</xdr:rowOff>
    </xdr:from>
    <xdr:to>
      <xdr:col>2</xdr:col>
      <xdr:colOff>637920</xdr:colOff>
      <xdr:row>12</xdr:row>
      <xdr:rowOff>485280</xdr:rowOff>
    </xdr:to>
    <xdr:pic>
      <xdr:nvPicPr>
        <xdr:cNvPr id="13" name="Picture 19" descr=""/>
        <xdr:cNvPicPr/>
      </xdr:nvPicPr>
      <xdr:blipFill>
        <a:blip r:embed="rId14"/>
        <a:stretch/>
      </xdr:blipFill>
      <xdr:spPr>
        <a:xfrm>
          <a:off x="3064320" y="5514840"/>
          <a:ext cx="456840" cy="45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A24:N24 E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2"/>
    <col collapsed="false" customWidth="true" hidden="false" outlineLevel="0" max="3" min="3" style="0" width="22.5"/>
    <col collapsed="false" customWidth="true" hidden="false" outlineLevel="0" max="4" min="4" style="0" width="27.33"/>
    <col collapsed="false" customWidth="true" hidden="false" outlineLevel="0" max="5" min="5" style="0" width="26.66"/>
    <col collapsed="false" customWidth="true" hidden="false" outlineLevel="0" max="6" min="6" style="0" width="9.66"/>
    <col collapsed="false" customWidth="true" hidden="false" outlineLevel="0" max="7" min="7" style="0" width="9.34"/>
    <col collapsed="false" customWidth="true" hidden="false" outlineLevel="0" max="8" min="8" style="0" width="10.17"/>
    <col collapsed="false" customWidth="true" hidden="false" outlineLevel="0" max="9" min="9" style="0" width="9.34"/>
    <col collapsed="false" customWidth="true" hidden="false" outlineLevel="0" max="10" min="10" style="0" width="13.33"/>
    <col collapsed="false" customWidth="true" hidden="false" outlineLevel="0" max="11" min="11" style="1" width="10.17"/>
    <col collapsed="false" customWidth="true" hidden="false" outlineLevel="0" max="12" min="12" style="0" width="9.17"/>
    <col collapsed="false" customWidth="true" hidden="false" outlineLevel="0" max="14" min="13" style="0" width="9.5"/>
    <col collapsed="false" customWidth="true" hidden="false" outlineLevel="0" max="15" min="15" style="0" width="27.33"/>
    <col collapsed="false" customWidth="true" hidden="true" outlineLevel="0" max="16" min="16" style="0" width="16.16"/>
    <col collapsed="false" customWidth="true" hidden="false" outlineLevel="0" max="18" min="17" style="0" width="17.5"/>
    <col collapsed="false" customWidth="true" hidden="false" outlineLevel="0" max="19" min="19" style="0" width="30.67"/>
    <col collapsed="false" customWidth="true" hidden="false" outlineLevel="0" max="20" min="20" style="0" width="7.5"/>
    <col collapsed="false" customWidth="true" hidden="false" outlineLevel="0" max="21" min="21" style="0" width="29"/>
    <col collapsed="false" customWidth="true" hidden="false" outlineLevel="0" max="22" min="22" style="0" width="14.16"/>
    <col collapsed="false" customWidth="true" hidden="false" outlineLevel="0" max="23" min="23" style="0" width="12.5"/>
    <col collapsed="false" customWidth="true" hidden="false" outlineLevel="0" max="24" min="24" style="0" width="44.67"/>
  </cols>
  <sheetData>
    <row r="1" customFormat="false" ht="16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/>
    </row>
    <row r="2" customFormat="false" ht="16" hidden="false" customHeight="false" outlineLevel="0" collapsed="false">
      <c r="A2" s="0" t="n">
        <v>400000</v>
      </c>
      <c r="B2" s="0" t="str">
        <f aca="false">"zhub"&amp;TEXT(A2,"000000")</f>
        <v>zhub400000</v>
      </c>
      <c r="C2" s="5" t="str">
        <f aca="false">VLOOKUP($E2,Codes!$A$2:$K$24,3,0)</f>
        <v>powerHub4</v>
      </c>
      <c r="D2" s="5" t="str">
        <f aca="false">VLOOKUP($E2,Codes!$A$2:$K$24,2,0)</f>
        <v>Rechargeable powerHub4</v>
      </c>
      <c r="E2" s="6" t="s">
        <v>22</v>
      </c>
      <c r="F2" s="1" t="str">
        <f aca="false">VLOOKUP($E2,Codes!$A$2:$K$24,4,0)</f>
        <v>R</v>
      </c>
      <c r="G2" s="1" t="str">
        <f aca="false">VLOOKUP($E2,Codes!$A$2:$K$24,5,0)</f>
        <v>L</v>
      </c>
      <c r="H2" s="1" t="n">
        <f aca="false">VLOOKUP($E2,Codes!$A$2:$K$24,6,0)</f>
        <v>100</v>
      </c>
      <c r="I2" s="1" t="n">
        <f aca="false">VLOOKUP($E2,Codes!$A$2:$K$24,7,0)</f>
        <v>230</v>
      </c>
      <c r="J2" s="1" t="str">
        <f aca="false">VLOOKUP($E2,Codes!$A$2:$K$24,8,0)</f>
        <v>r10h2m2u</v>
      </c>
      <c r="K2" s="1" t="str">
        <f aca="false">VLOOKUP($E2,Codes!$A$2:$K$24,9,0)</f>
        <v>C</v>
      </c>
      <c r="L2" s="1" t="n">
        <f aca="false">VLOOKUP($E2,Codes!$A$2:$K$24,10,0)</f>
        <v>12</v>
      </c>
      <c r="M2" s="1" t="n">
        <f aca="false">VLOOKUP($E2,Codes!$A$2:$K$24,11,0)</f>
        <v>500</v>
      </c>
      <c r="N2" s="1" t="n">
        <f aca="false">VLOOKUP($E2,Codes!$A$2:$L$24,12,0)</f>
        <v>300</v>
      </c>
      <c r="O2" s="6" t="s">
        <v>23</v>
      </c>
      <c r="Q2" s="0" t="s">
        <v>24</v>
      </c>
      <c r="R2" s="6"/>
      <c r="S2" s="0" t="s">
        <v>25</v>
      </c>
      <c r="T2" s="0" t="n">
        <v>11526</v>
      </c>
      <c r="U2" s="0" t="s">
        <v>26</v>
      </c>
      <c r="V2" s="6" t="s">
        <v>27</v>
      </c>
      <c r="W2" s="0" t="s">
        <v>28</v>
      </c>
      <c r="X2" s="4"/>
    </row>
    <row r="3" customFormat="false" ht="16" hidden="false" customHeight="false" outlineLevel="0" collapsed="false">
      <c r="A3" s="0" t="n">
        <v>400001</v>
      </c>
      <c r="B3" s="0" t="str">
        <f aca="false">"zhub"&amp;TEXT(A3,"000000")</f>
        <v>zhub400001</v>
      </c>
      <c r="C3" s="5" t="str">
        <f aca="false">VLOOKUP($E3,Codes!$A$2:$K$24,3,0)</f>
        <v>powerHub4</v>
      </c>
      <c r="D3" s="5" t="str">
        <f aca="false">VLOOKUP($E3,Codes!$A$2:$K$24,2,0)</f>
        <v>Rechargeable powerHub4</v>
      </c>
      <c r="E3" s="6" t="s">
        <v>29</v>
      </c>
      <c r="F3" s="1" t="str">
        <f aca="false">VLOOKUP($E3,Codes!$A$2:$K$24,4,0)</f>
        <v>R</v>
      </c>
      <c r="G3" s="1" t="str">
        <f aca="false">VLOOKUP($E3,Codes!$A$2:$K$24,5,0)</f>
        <v>L</v>
      </c>
      <c r="H3" s="1" t="n">
        <f aca="false">VLOOKUP($E3,Codes!$A$2:$K$24,6,0)</f>
        <v>100</v>
      </c>
      <c r="I3" s="1" t="n">
        <f aca="false">VLOOKUP($E3,Codes!$A$2:$K$24,7,0)</f>
        <v>230</v>
      </c>
      <c r="J3" s="1" t="str">
        <f aca="false">VLOOKUP($E3,Codes!$A$2:$K$24,8,0)</f>
        <v>r10h4m4u</v>
      </c>
      <c r="K3" s="1" t="str">
        <f aca="false">VLOOKUP($E3,Codes!$A$2:$K$24,9,0)</f>
        <v>C</v>
      </c>
      <c r="L3" s="1" t="n">
        <f aca="false">VLOOKUP($E3,Codes!$A$2:$K$24,10,0)</f>
        <v>10</v>
      </c>
      <c r="M3" s="1" t="n">
        <f aca="false">VLOOKUP($E3,Codes!$A$2:$K$24,11,0)</f>
        <v>500</v>
      </c>
      <c r="N3" s="1" t="n">
        <f aca="false">VLOOKUP($E3,Codes!$A$2:$L$24,12,0)</f>
        <v>300</v>
      </c>
      <c r="O3" s="6" t="s">
        <v>30</v>
      </c>
      <c r="Q3" s="0" t="s">
        <v>24</v>
      </c>
      <c r="R3" s="6"/>
      <c r="S3" s="0" t="s">
        <v>25</v>
      </c>
      <c r="T3" s="0" t="n">
        <v>11526</v>
      </c>
      <c r="U3" s="0" t="s">
        <v>26</v>
      </c>
      <c r="V3" s="6" t="s">
        <v>27</v>
      </c>
      <c r="W3" s="0" t="s">
        <v>28</v>
      </c>
    </row>
    <row r="4" customFormat="false" ht="16" hidden="false" customHeight="false" outlineLevel="0" collapsed="false">
      <c r="A4" s="0" t="n">
        <v>400002</v>
      </c>
      <c r="B4" s="0" t="str">
        <f aca="false">"zhub"&amp;TEXT(A4,"000000")</f>
        <v>zhub400002</v>
      </c>
      <c r="C4" s="5" t="e">
        <f aca="false">VLOOKUP($E4,Codes!$A$2:$K$24,3,0)</f>
        <v>#N/A</v>
      </c>
      <c r="D4" s="5" t="e">
        <f aca="false">VLOOKUP($E4,Codes!$A$2:$K$24,2,0)</f>
        <v>#N/A</v>
      </c>
      <c r="E4" s="6" t="s">
        <v>31</v>
      </c>
      <c r="F4" s="1" t="e">
        <f aca="false">VLOOKUP($E4,Codes!$A$2:$K$24,4,0)</f>
        <v>#N/A</v>
      </c>
      <c r="G4" s="1" t="e">
        <f aca="false">VLOOKUP($E4,Codes!$A$2:$K$24,5,0)</f>
        <v>#N/A</v>
      </c>
      <c r="H4" s="1" t="e">
        <f aca="false">VLOOKUP($E4,Codes!$A$2:$K$24,6,0)</f>
        <v>#N/A</v>
      </c>
      <c r="I4" s="1" t="e">
        <f aca="false">VLOOKUP($E4,Codes!$A$2:$K$24,7,0)</f>
        <v>#N/A</v>
      </c>
      <c r="J4" s="1" t="e">
        <f aca="false">VLOOKUP($E4,Codes!$A$2:$K$24,8,0)</f>
        <v>#N/A</v>
      </c>
      <c r="K4" s="1" t="e">
        <f aca="false">VLOOKUP($E4,Codes!$A$2:$K$24,9,0)</f>
        <v>#N/A</v>
      </c>
      <c r="L4" s="1" t="e">
        <f aca="false">VLOOKUP($E4,Codes!$A$2:$K$24,10,0)</f>
        <v>#N/A</v>
      </c>
      <c r="M4" s="1" t="e">
        <f aca="false">VLOOKUP($E4,Codes!$A$2:$K$24,11,0)</f>
        <v>#N/A</v>
      </c>
      <c r="N4" s="1" t="e">
        <f aca="false">VLOOKUP($E4,Codes!$A$2:$L$24,12,0)</f>
        <v>#N/A</v>
      </c>
      <c r="P4" s="6"/>
      <c r="Q4" s="6"/>
      <c r="R4" s="6"/>
      <c r="V4" s="6"/>
      <c r="X4" s="6"/>
    </row>
    <row r="5" customFormat="false" ht="16" hidden="false" customHeight="false" outlineLevel="0" collapsed="false">
      <c r="A5" s="0" t="n">
        <v>400003</v>
      </c>
      <c r="B5" s="0" t="str">
        <f aca="false">"zhub"&amp;TEXT(A5,"000000")</f>
        <v>zhub400003</v>
      </c>
      <c r="C5" s="5" t="e">
        <f aca="false">VLOOKUP($E5,Codes!$A$2:$K$24,3,0)</f>
        <v>#N/A</v>
      </c>
      <c r="D5" s="5" t="e">
        <f aca="false">VLOOKUP($E5,Codes!$A$2:$K$24,2,0)</f>
        <v>#N/A</v>
      </c>
      <c r="E5" s="6" t="s">
        <v>31</v>
      </c>
      <c r="F5" s="1" t="e">
        <f aca="false">VLOOKUP($E5,Codes!$A$2:$K$24,4,0)</f>
        <v>#N/A</v>
      </c>
      <c r="G5" s="1" t="e">
        <f aca="false">VLOOKUP($E5,Codes!$A$2:$K$24,5,0)</f>
        <v>#N/A</v>
      </c>
      <c r="H5" s="1" t="e">
        <f aca="false">VLOOKUP($E5,Codes!$A$2:$K$24,6,0)</f>
        <v>#N/A</v>
      </c>
      <c r="I5" s="1" t="e">
        <f aca="false">VLOOKUP($E5,Codes!$A$2:$K$24,7,0)</f>
        <v>#N/A</v>
      </c>
      <c r="J5" s="1" t="e">
        <f aca="false">VLOOKUP($E5,Codes!$A$2:$K$24,8,0)</f>
        <v>#N/A</v>
      </c>
      <c r="K5" s="1" t="e">
        <f aca="false">VLOOKUP($E5,Codes!$A$2:$K$24,9,0)</f>
        <v>#N/A</v>
      </c>
      <c r="L5" s="1" t="e">
        <f aca="false">VLOOKUP($E5,Codes!$A$2:$K$24,10,0)</f>
        <v>#N/A</v>
      </c>
      <c r="M5" s="1" t="e">
        <f aca="false">VLOOKUP($E5,Codes!$A$2:$K$24,11,0)</f>
        <v>#N/A</v>
      </c>
      <c r="N5" s="1" t="e">
        <f aca="false">VLOOKUP($E5,Codes!$A$2:$L$24,12,0)</f>
        <v>#N/A</v>
      </c>
      <c r="O5" s="6"/>
      <c r="P5" s="6"/>
      <c r="R5" s="6"/>
      <c r="V5" s="6"/>
      <c r="X5" s="6"/>
    </row>
    <row r="6" customFormat="false" ht="16" hidden="false" customHeight="false" outlineLevel="0" collapsed="false">
      <c r="A6" s="0" t="n">
        <v>400004</v>
      </c>
      <c r="B6" s="0" t="str">
        <f aca="false">"zhub"&amp;TEXT(A6,"000000")</f>
        <v>zhub400004</v>
      </c>
      <c r="C6" s="5" t="e">
        <f aca="false">VLOOKUP($E6,Codes!$A$2:$K$24,3,0)</f>
        <v>#N/A</v>
      </c>
      <c r="D6" s="5" t="e">
        <f aca="false">VLOOKUP($E6,Codes!$A$2:$K$24,2,0)</f>
        <v>#N/A</v>
      </c>
      <c r="E6" s="6" t="s">
        <v>31</v>
      </c>
      <c r="F6" s="1" t="e">
        <f aca="false">VLOOKUP($E6,Codes!$A$2:$K$24,4,0)</f>
        <v>#N/A</v>
      </c>
      <c r="G6" s="1" t="e">
        <f aca="false">VLOOKUP($E6,Codes!$A$2:$K$24,5,0)</f>
        <v>#N/A</v>
      </c>
      <c r="H6" s="1" t="e">
        <f aca="false">VLOOKUP($E6,Codes!$A$2:$K$24,6,0)</f>
        <v>#N/A</v>
      </c>
      <c r="I6" s="1" t="e">
        <f aca="false">VLOOKUP($E6,Codes!$A$2:$K$24,7,0)</f>
        <v>#N/A</v>
      </c>
      <c r="J6" s="1" t="e">
        <f aca="false">VLOOKUP($E6,Codes!$A$2:$K$24,8,0)</f>
        <v>#N/A</v>
      </c>
      <c r="K6" s="1" t="e">
        <f aca="false">VLOOKUP($E6,Codes!$A$2:$K$24,9,0)</f>
        <v>#N/A</v>
      </c>
      <c r="L6" s="1" t="e">
        <f aca="false">VLOOKUP($E6,Codes!$A$2:$K$24,10,0)</f>
        <v>#N/A</v>
      </c>
      <c r="M6" s="1" t="e">
        <f aca="false">VLOOKUP($E6,Codes!$A$2:$K$24,11,0)</f>
        <v>#N/A</v>
      </c>
      <c r="N6" s="1" t="e">
        <f aca="false">VLOOKUP($E6,Codes!$A$2:$L$24,12,0)</f>
        <v>#N/A</v>
      </c>
      <c r="R6" s="6"/>
      <c r="V6" s="6"/>
    </row>
    <row r="7" customFormat="false" ht="16" hidden="false" customHeight="false" outlineLevel="0" collapsed="false">
      <c r="A7" s="0" t="n">
        <v>400005</v>
      </c>
      <c r="B7" s="0" t="str">
        <f aca="false">"zhub"&amp;TEXT(A7,"000000")</f>
        <v>zhub400005</v>
      </c>
      <c r="C7" s="5" t="e">
        <f aca="false">VLOOKUP($E7,Codes!$A$2:$K$24,3,0)</f>
        <v>#N/A</v>
      </c>
      <c r="D7" s="5" t="e">
        <f aca="false">VLOOKUP($E7,Codes!$A$2:$K$24,2,0)</f>
        <v>#N/A</v>
      </c>
      <c r="E7" s="6" t="s">
        <v>31</v>
      </c>
      <c r="F7" s="1" t="e">
        <f aca="false">VLOOKUP($E7,Codes!$A$2:$K$24,4,0)</f>
        <v>#N/A</v>
      </c>
      <c r="G7" s="1" t="e">
        <f aca="false">VLOOKUP($E7,Codes!$A$2:$K$24,5,0)</f>
        <v>#N/A</v>
      </c>
      <c r="H7" s="1" t="e">
        <f aca="false">VLOOKUP($E7,Codes!$A$2:$K$24,6,0)</f>
        <v>#N/A</v>
      </c>
      <c r="I7" s="1" t="e">
        <f aca="false">VLOOKUP($E7,Codes!$A$2:$K$24,7,0)</f>
        <v>#N/A</v>
      </c>
      <c r="J7" s="1" t="e">
        <f aca="false">VLOOKUP($E7,Codes!$A$2:$K$24,8,0)</f>
        <v>#N/A</v>
      </c>
      <c r="K7" s="1" t="e">
        <f aca="false">VLOOKUP($E7,Codes!$A$2:$K$24,9,0)</f>
        <v>#N/A</v>
      </c>
      <c r="L7" s="1" t="e">
        <f aca="false">VLOOKUP($E7,Codes!$A$2:$K$24,10,0)</f>
        <v>#N/A</v>
      </c>
      <c r="M7" s="1" t="e">
        <f aca="false">VLOOKUP($E7,Codes!$A$2:$K$24,11,0)</f>
        <v>#N/A</v>
      </c>
      <c r="N7" s="1" t="e">
        <f aca="false">VLOOKUP($E7,Codes!$A$2:$L$24,12,0)</f>
        <v>#N/A</v>
      </c>
      <c r="O7" s="6"/>
      <c r="R7" s="6"/>
      <c r="V7" s="6"/>
    </row>
    <row r="8" customFormat="false" ht="16" hidden="false" customHeight="false" outlineLevel="0" collapsed="false">
      <c r="A8" s="0" t="n">
        <v>400006</v>
      </c>
      <c r="B8" s="0" t="str">
        <f aca="false">"zhub"&amp;TEXT(A8,"000000")</f>
        <v>zhub400006</v>
      </c>
      <c r="C8" s="5" t="e">
        <f aca="false">VLOOKUP($E8,Codes!$A$2:$K$24,3,0)</f>
        <v>#N/A</v>
      </c>
      <c r="D8" s="5" t="e">
        <f aca="false">VLOOKUP($E8,Codes!$A$2:$K$24,2,0)</f>
        <v>#N/A</v>
      </c>
      <c r="E8" s="6" t="s">
        <v>31</v>
      </c>
      <c r="F8" s="1" t="e">
        <f aca="false">VLOOKUP($E8,Codes!$A$2:$K$24,4,0)</f>
        <v>#N/A</v>
      </c>
      <c r="G8" s="1" t="e">
        <f aca="false">VLOOKUP($E8,Codes!$A$2:$K$24,5,0)</f>
        <v>#N/A</v>
      </c>
      <c r="H8" s="1" t="e">
        <f aca="false">VLOOKUP($E8,Codes!$A$2:$K$24,6,0)</f>
        <v>#N/A</v>
      </c>
      <c r="I8" s="1" t="e">
        <f aca="false">VLOOKUP($E8,Codes!$A$2:$K$24,7,0)</f>
        <v>#N/A</v>
      </c>
      <c r="J8" s="1" t="e">
        <f aca="false">VLOOKUP($E8,Codes!$A$2:$K$24,8,0)</f>
        <v>#N/A</v>
      </c>
      <c r="K8" s="1" t="e">
        <f aca="false">VLOOKUP($E8,Codes!$A$2:$K$24,9,0)</f>
        <v>#N/A</v>
      </c>
      <c r="L8" s="1" t="e">
        <f aca="false">VLOOKUP($E8,Codes!$A$2:$K$24,10,0)</f>
        <v>#N/A</v>
      </c>
      <c r="M8" s="1" t="e">
        <f aca="false">VLOOKUP($E8,Codes!$A$2:$K$24,11,0)</f>
        <v>#N/A</v>
      </c>
      <c r="N8" s="1" t="e">
        <f aca="false">VLOOKUP($E8,Codes!$A$2:$L$24,12,0)</f>
        <v>#N/A</v>
      </c>
      <c r="O8" s="6"/>
      <c r="R8" s="6"/>
      <c r="V8" s="6"/>
    </row>
    <row r="9" customFormat="false" ht="16" hidden="false" customHeight="false" outlineLevel="0" collapsed="false">
      <c r="A9" s="0" t="n">
        <v>400007</v>
      </c>
      <c r="B9" s="0" t="str">
        <f aca="false">"zhub"&amp;TEXT(A9,"000000")</f>
        <v>zhub400007</v>
      </c>
      <c r="C9" s="5" t="e">
        <f aca="false">VLOOKUP($E9,Codes!$A$2:$K$24,3,0)</f>
        <v>#N/A</v>
      </c>
      <c r="D9" s="5" t="e">
        <f aca="false">VLOOKUP($E9,Codes!$A$2:$K$24,2,0)</f>
        <v>#N/A</v>
      </c>
      <c r="E9" s="6" t="s">
        <v>31</v>
      </c>
      <c r="F9" s="1" t="e">
        <f aca="false">VLOOKUP($E9,Codes!$A$2:$K$24,4,0)</f>
        <v>#N/A</v>
      </c>
      <c r="G9" s="1" t="e">
        <f aca="false">VLOOKUP($E9,Codes!$A$2:$K$24,5,0)</f>
        <v>#N/A</v>
      </c>
      <c r="H9" s="1" t="e">
        <f aca="false">VLOOKUP($E9,Codes!$A$2:$K$24,6,0)</f>
        <v>#N/A</v>
      </c>
      <c r="I9" s="1" t="e">
        <f aca="false">VLOOKUP($E9,Codes!$A$2:$K$24,7,0)</f>
        <v>#N/A</v>
      </c>
      <c r="J9" s="1" t="e">
        <f aca="false">VLOOKUP($E9,Codes!$A$2:$K$24,8,0)</f>
        <v>#N/A</v>
      </c>
      <c r="K9" s="1" t="e">
        <f aca="false">VLOOKUP($E9,Codes!$A$2:$K$24,9,0)</f>
        <v>#N/A</v>
      </c>
      <c r="L9" s="1" t="e">
        <f aca="false">VLOOKUP($E9,Codes!$A$2:$K$24,10,0)</f>
        <v>#N/A</v>
      </c>
      <c r="M9" s="1" t="e">
        <f aca="false">VLOOKUP($E9,Codes!$A$2:$K$24,11,0)</f>
        <v>#N/A</v>
      </c>
      <c r="N9" s="1" t="e">
        <f aca="false">VLOOKUP($E9,Codes!$A$2:$L$24,12,0)</f>
        <v>#N/A</v>
      </c>
      <c r="O9" s="6"/>
      <c r="P9" s="5"/>
      <c r="Q9" s="6"/>
      <c r="R9" s="6"/>
      <c r="V9" s="6"/>
    </row>
    <row r="10" customFormat="false" ht="16" hidden="false" customHeight="false" outlineLevel="0" collapsed="false">
      <c r="A10" s="0" t="n">
        <v>400008</v>
      </c>
      <c r="B10" s="0" t="str">
        <f aca="false">"zhub"&amp;TEXT(A10,"000000")</f>
        <v>zhub400008</v>
      </c>
      <c r="C10" s="5" t="e">
        <f aca="false">VLOOKUP($E10,Codes!$A$2:$K$24,3,0)</f>
        <v>#N/A</v>
      </c>
      <c r="D10" s="5" t="e">
        <f aca="false">VLOOKUP($E10,Codes!$A$2:$K$24,2,0)</f>
        <v>#N/A</v>
      </c>
      <c r="E10" s="6" t="s">
        <v>31</v>
      </c>
      <c r="F10" s="1" t="e">
        <f aca="false">VLOOKUP($E10,Codes!$A$2:$K$24,4,0)</f>
        <v>#N/A</v>
      </c>
      <c r="G10" s="1" t="e">
        <f aca="false">VLOOKUP($E10,Codes!$A$2:$K$24,5,0)</f>
        <v>#N/A</v>
      </c>
      <c r="H10" s="1" t="e">
        <f aca="false">VLOOKUP($E10,Codes!$A$2:$K$24,6,0)</f>
        <v>#N/A</v>
      </c>
      <c r="I10" s="1" t="e">
        <f aca="false">VLOOKUP($E10,Codes!$A$2:$K$24,7,0)</f>
        <v>#N/A</v>
      </c>
      <c r="J10" s="1" t="e">
        <f aca="false">VLOOKUP($E10,Codes!$A$2:$K$24,8,0)</f>
        <v>#N/A</v>
      </c>
      <c r="K10" s="1" t="e">
        <f aca="false">VLOOKUP($E10,Codes!$A$2:$K$24,9,0)</f>
        <v>#N/A</v>
      </c>
      <c r="L10" s="1" t="e">
        <f aca="false">VLOOKUP($E10,Codes!$A$2:$K$24,10,0)</f>
        <v>#N/A</v>
      </c>
      <c r="M10" s="1" t="e">
        <f aca="false">VLOOKUP($E10,Codes!$A$2:$K$24,11,0)</f>
        <v>#N/A</v>
      </c>
      <c r="N10" s="1" t="e">
        <f aca="false">VLOOKUP($E10,Codes!$A$2:$L$24,12,0)</f>
        <v>#N/A</v>
      </c>
      <c r="O10" s="6"/>
      <c r="P10" s="5"/>
      <c r="Q10" s="6"/>
      <c r="R10" s="6"/>
      <c r="V10" s="6"/>
    </row>
    <row r="11" customFormat="false" ht="16" hidden="false" customHeight="false" outlineLevel="0" collapsed="false">
      <c r="A11" s="0" t="n">
        <v>400009</v>
      </c>
      <c r="B11" s="0" t="str">
        <f aca="false">"zhub"&amp;TEXT(A11,"000000")</f>
        <v>zhub400009</v>
      </c>
      <c r="C11" s="5" t="e">
        <f aca="false">VLOOKUP($E11,Codes!$A$2:$K$24,3,0)</f>
        <v>#N/A</v>
      </c>
      <c r="D11" s="5" t="e">
        <f aca="false">VLOOKUP($E11,Codes!$A$2:$K$24,2,0)</f>
        <v>#N/A</v>
      </c>
      <c r="E11" s="6" t="s">
        <v>31</v>
      </c>
      <c r="F11" s="1" t="e">
        <f aca="false">VLOOKUP($E11,Codes!$A$2:$K$24,4,0)</f>
        <v>#N/A</v>
      </c>
      <c r="G11" s="1" t="e">
        <f aca="false">VLOOKUP($E11,Codes!$A$2:$K$24,5,0)</f>
        <v>#N/A</v>
      </c>
      <c r="H11" s="1" t="e">
        <f aca="false">VLOOKUP($E11,Codes!$A$2:$K$24,6,0)</f>
        <v>#N/A</v>
      </c>
      <c r="I11" s="1" t="e">
        <f aca="false">VLOOKUP($E11,Codes!$A$2:$K$24,7,0)</f>
        <v>#N/A</v>
      </c>
      <c r="J11" s="1" t="e">
        <f aca="false">VLOOKUP($E11,Codes!$A$2:$K$24,8,0)</f>
        <v>#N/A</v>
      </c>
      <c r="K11" s="1" t="e">
        <f aca="false">VLOOKUP($E11,Codes!$A$2:$K$24,9,0)</f>
        <v>#N/A</v>
      </c>
      <c r="L11" s="1" t="e">
        <f aca="false">VLOOKUP($E11,Codes!$A$2:$K$24,10,0)</f>
        <v>#N/A</v>
      </c>
      <c r="M11" s="1" t="e">
        <f aca="false">VLOOKUP($E11,Codes!$A$2:$K$24,11,0)</f>
        <v>#N/A</v>
      </c>
      <c r="N11" s="1" t="e">
        <f aca="false">VLOOKUP($E11,Codes!$A$2:$L$24,12,0)</f>
        <v>#N/A</v>
      </c>
      <c r="O11" s="6"/>
      <c r="P11" s="6"/>
      <c r="Q11" s="6"/>
      <c r="R11" s="6"/>
      <c r="V11" s="6"/>
    </row>
    <row r="12" customFormat="false" ht="16" hidden="false" customHeight="false" outlineLevel="0" collapsed="false">
      <c r="A12" s="0" t="n">
        <v>400010</v>
      </c>
      <c r="B12" s="0" t="str">
        <f aca="false">"zhub"&amp;TEXT(A12,"000000")</f>
        <v>zhub400010</v>
      </c>
      <c r="C12" s="5" t="e">
        <f aca="false">VLOOKUP($E12,Codes!$A$2:$K$24,3,0)</f>
        <v>#N/A</v>
      </c>
      <c r="D12" s="5" t="e">
        <f aca="false">VLOOKUP($E12,Codes!$A$2:$K$24,2,0)</f>
        <v>#N/A</v>
      </c>
      <c r="E12" s="6" t="s">
        <v>31</v>
      </c>
      <c r="F12" s="1" t="e">
        <f aca="false">VLOOKUP($E12,Codes!$A$2:$K$24,4,0)</f>
        <v>#N/A</v>
      </c>
      <c r="G12" s="1" t="e">
        <f aca="false">VLOOKUP($E12,Codes!$A$2:$K$24,5,0)</f>
        <v>#N/A</v>
      </c>
      <c r="H12" s="1" t="e">
        <f aca="false">VLOOKUP($E12,Codes!$A$2:$K$24,6,0)</f>
        <v>#N/A</v>
      </c>
      <c r="I12" s="1" t="e">
        <f aca="false">VLOOKUP($E12,Codes!$A$2:$K$24,7,0)</f>
        <v>#N/A</v>
      </c>
      <c r="J12" s="1" t="e">
        <f aca="false">VLOOKUP($E12,Codes!$A$2:$K$24,8,0)</f>
        <v>#N/A</v>
      </c>
      <c r="K12" s="1" t="e">
        <f aca="false">VLOOKUP($E12,Codes!$A$2:$K$24,9,0)</f>
        <v>#N/A</v>
      </c>
      <c r="L12" s="1" t="e">
        <f aca="false">VLOOKUP($E12,Codes!$A$2:$K$24,10,0)</f>
        <v>#N/A</v>
      </c>
      <c r="M12" s="1" t="e">
        <f aca="false">VLOOKUP($E12,Codes!$A$2:$K$24,11,0)</f>
        <v>#N/A</v>
      </c>
      <c r="N12" s="1" t="e">
        <f aca="false">VLOOKUP($E12,Codes!$A$2:$L$24,12,0)</f>
        <v>#N/A</v>
      </c>
      <c r="O12" s="6"/>
      <c r="P12" s="6"/>
      <c r="Q12" s="6"/>
      <c r="R12" s="6"/>
      <c r="V12" s="6"/>
    </row>
    <row r="13" customFormat="false" ht="16" hidden="false" customHeight="false" outlineLevel="0" collapsed="false">
      <c r="A13" s="0" t="n">
        <v>400011</v>
      </c>
      <c r="B13" s="0" t="str">
        <f aca="false">"zhub"&amp;TEXT(A13,"000000")</f>
        <v>zhub400011</v>
      </c>
      <c r="C13" s="5" t="e">
        <f aca="false">VLOOKUP($E13,Codes!$A$2:$K$24,3,0)</f>
        <v>#N/A</v>
      </c>
      <c r="D13" s="5" t="e">
        <f aca="false">VLOOKUP($E13,Codes!$A$2:$K$24,2,0)</f>
        <v>#N/A</v>
      </c>
      <c r="E13" s="6" t="s">
        <v>31</v>
      </c>
      <c r="F13" s="1" t="e">
        <f aca="false">VLOOKUP($E13,Codes!$A$2:$K$24,4,0)</f>
        <v>#N/A</v>
      </c>
      <c r="G13" s="1" t="e">
        <f aca="false">VLOOKUP($E13,Codes!$A$2:$K$24,5,0)</f>
        <v>#N/A</v>
      </c>
      <c r="H13" s="1" t="e">
        <f aca="false">VLOOKUP($E13,Codes!$A$2:$K$24,6,0)</f>
        <v>#N/A</v>
      </c>
      <c r="I13" s="1" t="e">
        <f aca="false">VLOOKUP($E13,Codes!$A$2:$K$24,7,0)</f>
        <v>#N/A</v>
      </c>
      <c r="J13" s="1" t="e">
        <f aca="false">VLOOKUP($E13,Codes!$A$2:$K$24,8,0)</f>
        <v>#N/A</v>
      </c>
      <c r="K13" s="1" t="e">
        <f aca="false">VLOOKUP($E13,Codes!$A$2:$K$24,9,0)</f>
        <v>#N/A</v>
      </c>
      <c r="L13" s="1" t="e">
        <f aca="false">VLOOKUP($E13,Codes!$A$2:$K$24,10,0)</f>
        <v>#N/A</v>
      </c>
      <c r="M13" s="1" t="e">
        <f aca="false">VLOOKUP($E13,Codes!$A$2:$K$24,11,0)</f>
        <v>#N/A</v>
      </c>
      <c r="N13" s="1" t="e">
        <f aca="false">VLOOKUP($E13,Codes!$A$2:$L$24,12,0)</f>
        <v>#N/A</v>
      </c>
      <c r="O13" s="6"/>
      <c r="P13" s="6"/>
      <c r="Q13" s="6"/>
      <c r="R13" s="6"/>
      <c r="V13" s="6"/>
    </row>
    <row r="14" customFormat="false" ht="16" hidden="false" customHeight="false" outlineLevel="0" collapsed="false">
      <c r="A14" s="0" t="n">
        <v>400012</v>
      </c>
      <c r="B14" s="0" t="str">
        <f aca="false">"zhub"&amp;TEXT(A14,"000000")</f>
        <v>zhub400012</v>
      </c>
      <c r="C14" s="5" t="e">
        <f aca="false">VLOOKUP($E14,Codes!$A$2:$K$24,3,0)</f>
        <v>#N/A</v>
      </c>
      <c r="D14" s="5" t="e">
        <f aca="false">VLOOKUP($E14,Codes!$A$2:$K$24,2,0)</f>
        <v>#N/A</v>
      </c>
      <c r="E14" s="6" t="s">
        <v>31</v>
      </c>
      <c r="F14" s="1" t="e">
        <f aca="false">VLOOKUP($E14,Codes!$A$2:$K$24,4,0)</f>
        <v>#N/A</v>
      </c>
      <c r="G14" s="1" t="e">
        <f aca="false">VLOOKUP($E14,Codes!$A$2:$K$24,5,0)</f>
        <v>#N/A</v>
      </c>
      <c r="H14" s="1" t="e">
        <f aca="false">VLOOKUP($E14,Codes!$A$2:$K$24,6,0)</f>
        <v>#N/A</v>
      </c>
      <c r="I14" s="1" t="e">
        <f aca="false">VLOOKUP($E14,Codes!$A$2:$K$24,7,0)</f>
        <v>#N/A</v>
      </c>
      <c r="J14" s="1" t="e">
        <f aca="false">VLOOKUP($E14,Codes!$A$2:$K$24,8,0)</f>
        <v>#N/A</v>
      </c>
      <c r="K14" s="1" t="e">
        <f aca="false">VLOOKUP($E14,Codes!$A$2:$K$24,9,0)</f>
        <v>#N/A</v>
      </c>
      <c r="L14" s="1" t="e">
        <f aca="false">VLOOKUP($E14,Codes!$A$2:$K$24,10,0)</f>
        <v>#N/A</v>
      </c>
      <c r="M14" s="1" t="e">
        <f aca="false">VLOOKUP($E14,Codes!$A$2:$K$24,11,0)</f>
        <v>#N/A</v>
      </c>
      <c r="N14" s="1" t="e">
        <f aca="false">VLOOKUP($E14,Codes!$A$2:$L$24,12,0)</f>
        <v>#N/A</v>
      </c>
      <c r="O14" s="6"/>
      <c r="P14" s="6"/>
      <c r="Q14" s="6"/>
      <c r="R14" s="6"/>
      <c r="V14" s="6"/>
    </row>
    <row r="15" customFormat="false" ht="16" hidden="false" customHeight="false" outlineLevel="0" collapsed="false">
      <c r="A15" s="0" t="n">
        <v>400013</v>
      </c>
      <c r="B15" s="0" t="str">
        <f aca="false">"zhub"&amp;TEXT(A15,"000000")</f>
        <v>zhub400013</v>
      </c>
      <c r="C15" s="5" t="e">
        <f aca="false">VLOOKUP($E15,Codes!$A$2:$K$24,3,0)</f>
        <v>#N/A</v>
      </c>
      <c r="D15" s="5" t="e">
        <f aca="false">VLOOKUP($E15,Codes!$A$2:$K$24,2,0)</f>
        <v>#N/A</v>
      </c>
      <c r="E15" s="6" t="s">
        <v>31</v>
      </c>
      <c r="F15" s="1" t="e">
        <f aca="false">VLOOKUP($E15,Codes!$A$2:$K$24,4,0)</f>
        <v>#N/A</v>
      </c>
      <c r="G15" s="1" t="e">
        <f aca="false">VLOOKUP($E15,Codes!$A$2:$K$24,5,0)</f>
        <v>#N/A</v>
      </c>
      <c r="H15" s="1" t="e">
        <f aca="false">VLOOKUP($E15,Codes!$A$2:$K$24,6,0)</f>
        <v>#N/A</v>
      </c>
      <c r="I15" s="1" t="e">
        <f aca="false">VLOOKUP($E15,Codes!$A$2:$K$24,7,0)</f>
        <v>#N/A</v>
      </c>
      <c r="J15" s="1" t="e">
        <f aca="false">VLOOKUP($E15,Codes!$A$2:$K$24,8,0)</f>
        <v>#N/A</v>
      </c>
      <c r="K15" s="1" t="e">
        <f aca="false">VLOOKUP($E15,Codes!$A$2:$K$24,9,0)</f>
        <v>#N/A</v>
      </c>
      <c r="L15" s="1" t="e">
        <f aca="false">VLOOKUP($E15,Codes!$A$2:$K$24,10,0)</f>
        <v>#N/A</v>
      </c>
      <c r="M15" s="1" t="e">
        <f aca="false">VLOOKUP($E15,Codes!$A$2:$K$24,11,0)</f>
        <v>#N/A</v>
      </c>
      <c r="N15" s="1" t="e">
        <f aca="false">VLOOKUP($E15,Codes!$A$2:$L$24,12,0)</f>
        <v>#N/A</v>
      </c>
      <c r="O15" s="6"/>
      <c r="P15" s="6"/>
      <c r="Q15" s="6"/>
      <c r="R15" s="6"/>
      <c r="V15" s="6"/>
    </row>
    <row r="16" customFormat="false" ht="16" hidden="false" customHeight="false" outlineLevel="0" collapsed="false">
      <c r="A16" s="0" t="n">
        <v>400014</v>
      </c>
      <c r="B16" s="0" t="str">
        <f aca="false">"zhub"&amp;TEXT(A16,"000000")</f>
        <v>zhub400014</v>
      </c>
      <c r="C16" s="5" t="e">
        <f aca="false">VLOOKUP($E16,Codes!$A$2:$K$24,3,0)</f>
        <v>#N/A</v>
      </c>
      <c r="D16" s="5" t="e">
        <f aca="false">VLOOKUP($E16,Codes!$A$2:$K$24,2,0)</f>
        <v>#N/A</v>
      </c>
      <c r="E16" s="6" t="s">
        <v>31</v>
      </c>
      <c r="F16" s="1" t="e">
        <f aca="false">VLOOKUP($E16,Codes!$A$2:$K$24,4,0)</f>
        <v>#N/A</v>
      </c>
      <c r="G16" s="1" t="e">
        <f aca="false">VLOOKUP($E16,Codes!$A$2:$K$24,5,0)</f>
        <v>#N/A</v>
      </c>
      <c r="H16" s="1" t="e">
        <f aca="false">VLOOKUP($E16,Codes!$A$2:$K$24,6,0)</f>
        <v>#N/A</v>
      </c>
      <c r="I16" s="1" t="e">
        <f aca="false">VLOOKUP($E16,Codes!$A$2:$K$24,7,0)</f>
        <v>#N/A</v>
      </c>
      <c r="J16" s="1" t="e">
        <f aca="false">VLOOKUP($E16,Codes!$A$2:$K$24,8,0)</f>
        <v>#N/A</v>
      </c>
      <c r="K16" s="1" t="e">
        <f aca="false">VLOOKUP($E16,Codes!$A$2:$K$24,9,0)</f>
        <v>#N/A</v>
      </c>
      <c r="L16" s="1" t="e">
        <f aca="false">VLOOKUP($E16,Codes!$A$2:$K$24,10,0)</f>
        <v>#N/A</v>
      </c>
      <c r="M16" s="1" t="e">
        <f aca="false">VLOOKUP($E16,Codes!$A$2:$K$24,11,0)</f>
        <v>#N/A</v>
      </c>
      <c r="N16" s="1" t="e">
        <f aca="false">VLOOKUP($E16,Codes!$A$2:$L$24,12,0)</f>
        <v>#N/A</v>
      </c>
      <c r="O16" s="6"/>
      <c r="P16" s="6"/>
      <c r="Q16" s="6"/>
      <c r="R16" s="6"/>
      <c r="V16" s="6"/>
    </row>
  </sheetData>
  <dataValidations count="1">
    <dataValidation allowBlank="true" operator="between" showDropDown="false" showErrorMessage="true" showInputMessage="true" sqref="E2:E16" type="list">
      <formula1>Product_Code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:N24"/>
    </sheetView>
  </sheetViews>
  <sheetFormatPr defaultColWidth="11.0078125" defaultRowHeight="16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7.16"/>
    <col collapsed="false" customWidth="true" hidden="false" outlineLevel="0" max="3" min="3" style="0" width="17.33"/>
    <col collapsed="false" customWidth="true" hidden="false" outlineLevel="0" max="6" min="4" style="0" width="15.5"/>
    <col collapsed="false" customWidth="true" hidden="false" outlineLevel="0" max="12" min="7" style="0" width="14.33"/>
    <col collapsed="false" customWidth="true" hidden="false" outlineLevel="0" max="13" min="13" style="0" width="35.5"/>
    <col collapsed="false" customWidth="true" hidden="false" outlineLevel="0" max="14" min="14" style="0" width="68.5"/>
    <col collapsed="false" customWidth="true" hidden="false" outlineLevel="0" max="15" min="15" style="0" width="25"/>
    <col collapsed="false" customWidth="true" hidden="false" outlineLevel="0" max="16" min="16" style="0" width="22"/>
    <col collapsed="false" customWidth="true" hidden="false" outlineLevel="0" max="17" min="17" style="0" width="75.16"/>
  </cols>
  <sheetData>
    <row r="1" customFormat="false" ht="16" hidden="false" customHeight="false" outlineLevel="0" collapsed="false">
      <c r="A1" s="7" t="s">
        <v>3</v>
      </c>
      <c r="B1" s="7" t="s">
        <v>2</v>
      </c>
      <c r="C1" s="7" t="s">
        <v>32</v>
      </c>
      <c r="D1" s="7" t="str">
        <f aca="false">'Config Items Explanation'!A2</f>
        <v>Config1</v>
      </c>
      <c r="E1" s="7" t="str">
        <f aca="false">'Config Items Explanation'!A3</f>
        <v>Config2</v>
      </c>
      <c r="F1" s="7" t="str">
        <f aca="false">'Config Items Explanation'!A4</f>
        <v>Config3</v>
      </c>
      <c r="G1" s="8" t="str">
        <f aca="false">'Config Items Explanation'!A5</f>
        <v>Config4</v>
      </c>
      <c r="H1" s="8" t="str">
        <f aca="false">'Config Items Explanation'!A6</f>
        <v>Config5</v>
      </c>
      <c r="I1" s="8" t="str">
        <f aca="false">'Config Items Explanation'!A7</f>
        <v>Config6</v>
      </c>
      <c r="J1" s="8" t="str">
        <f aca="false">'Config Items Explanation'!A8</f>
        <v>Config7</v>
      </c>
      <c r="K1" s="8" t="str">
        <f aca="false">'Config Items Explanation'!A9</f>
        <v>Config8</v>
      </c>
      <c r="L1" s="8" t="str">
        <f aca="false">'Config Items Explanation'!A10</f>
        <v>Config9</v>
      </c>
      <c r="M1" s="7" t="s">
        <v>33</v>
      </c>
      <c r="N1" s="8" t="s">
        <v>34</v>
      </c>
    </row>
    <row r="2" customFormat="false" ht="16" hidden="false" customHeight="false" outlineLevel="0" collapsed="false">
      <c r="A2" s="0" t="str">
        <f aca="false">'071120 V3 Product Codes'!C8</f>
        <v>HUB4T-L100-4M-UK</v>
      </c>
      <c r="B2" s="0" t="str">
        <f aca="false">'071120 V3 Product Codes'!E8</f>
        <v>Rechargeable powerHub4</v>
      </c>
      <c r="C2" s="0" t="str">
        <f aca="false">'071120 V3 Product Codes'!F8</f>
        <v>powerHub4</v>
      </c>
      <c r="D2" s="9" t="s">
        <v>35</v>
      </c>
      <c r="E2" s="9" t="s">
        <v>36</v>
      </c>
      <c r="F2" s="9" t="n">
        <v>100</v>
      </c>
      <c r="G2" s="10" t="n">
        <v>230</v>
      </c>
      <c r="H2" s="0" t="s">
        <v>37</v>
      </c>
      <c r="I2" s="11" t="s">
        <v>38</v>
      </c>
      <c r="J2" s="12" t="n">
        <v>10</v>
      </c>
      <c r="K2" s="11" t="n">
        <v>500</v>
      </c>
      <c r="L2" s="11" t="n">
        <v>300</v>
      </c>
      <c r="M2" s="0" t="str">
        <f aca="false">'071120 V3 Product Codes'!D8</f>
        <v>HUB4T-L100-4M-UK</v>
      </c>
      <c r="N2" s="13" t="str">
        <f aca="false">'071120 V3 Product Codes'!G8</f>
        <v>Rechargeable powerHub4 with 4 Mains sockets, 1000 Wh</v>
      </c>
      <c r="O2" s="14"/>
      <c r="P2" s="14"/>
    </row>
    <row r="3" customFormat="false" ht="16" hidden="false" customHeight="false" outlineLevel="0" collapsed="false">
      <c r="A3" s="0" t="str">
        <f aca="false">'071120 V3 Product Codes'!C9</f>
        <v>HUB4T-L100-4M4U-UK</v>
      </c>
      <c r="B3" s="0" t="str">
        <f aca="false">'071120 V3 Product Codes'!E9</f>
        <v>Rechargeable powerHub4</v>
      </c>
      <c r="C3" s="0" t="str">
        <f aca="false">'071120 V3 Product Codes'!F9</f>
        <v>powerHub4</v>
      </c>
      <c r="D3" s="9" t="s">
        <v>35</v>
      </c>
      <c r="E3" s="9" t="s">
        <v>36</v>
      </c>
      <c r="F3" s="9" t="n">
        <v>100</v>
      </c>
      <c r="G3" s="10" t="n">
        <v>230</v>
      </c>
      <c r="H3" s="0" t="s">
        <v>39</v>
      </c>
      <c r="I3" s="11" t="s">
        <v>38</v>
      </c>
      <c r="J3" s="12" t="n">
        <v>10</v>
      </c>
      <c r="K3" s="11" t="n">
        <v>500</v>
      </c>
      <c r="L3" s="11" t="n">
        <v>300</v>
      </c>
      <c r="M3" s="0" t="str">
        <f aca="false">'071120 V3 Product Codes'!D9</f>
        <v>HUB4T-L100-4M4U-UK</v>
      </c>
      <c r="N3" s="13" t="str">
        <f aca="false">'071120 V3 Product Codes'!G9</f>
        <v>Rechargeable powerHub4 with 4 Mains &amp; 4 USB skts, 1000 Wh</v>
      </c>
      <c r="O3" s="14"/>
      <c r="P3" s="14"/>
    </row>
    <row r="4" customFormat="false" ht="16" hidden="false" customHeight="false" outlineLevel="0" collapsed="false">
      <c r="A4" s="0" t="str">
        <f aca="false">'071120 V3 Product Codes'!C10</f>
        <v>HUB4T-L150-4M-UK</v>
      </c>
      <c r="B4" s="0" t="str">
        <f aca="false">'071120 V3 Product Codes'!E10</f>
        <v>Rechargeable powerHub4</v>
      </c>
      <c r="C4" s="0" t="str">
        <f aca="false">'071120 V3 Product Codes'!F10</f>
        <v>powerHub4</v>
      </c>
      <c r="D4" s="9" t="s">
        <v>35</v>
      </c>
      <c r="E4" s="9" t="s">
        <v>36</v>
      </c>
      <c r="F4" s="9" t="n">
        <v>150</v>
      </c>
      <c r="G4" s="10" t="n">
        <v>230</v>
      </c>
      <c r="H4" s="0" t="s">
        <v>40</v>
      </c>
      <c r="I4" s="11" t="s">
        <v>38</v>
      </c>
      <c r="J4" s="12" t="n">
        <v>10</v>
      </c>
      <c r="K4" s="11" t="n">
        <v>500</v>
      </c>
      <c r="L4" s="11" t="n">
        <v>300</v>
      </c>
      <c r="M4" s="0" t="str">
        <f aca="false">'071120 V3 Product Codes'!D10</f>
        <v>HUB4T-L150-4M-UK</v>
      </c>
      <c r="N4" s="13" t="str">
        <f aca="false">'071120 V3 Product Codes'!G10</f>
        <v>Rechargeable powerHub4 with 4 Mains sockets, 1500 Wh</v>
      </c>
      <c r="O4" s="14"/>
      <c r="P4" s="14"/>
    </row>
    <row r="5" customFormat="false" ht="16" hidden="false" customHeight="false" outlineLevel="0" collapsed="false">
      <c r="A5" s="0" t="str">
        <f aca="false">'071120 V3 Product Codes'!C11</f>
        <v>HUB4T-L150-4M4U-UK</v>
      </c>
      <c r="B5" s="0" t="str">
        <f aca="false">'071120 V3 Product Codes'!E11</f>
        <v>Rechargeable powerHub4</v>
      </c>
      <c r="C5" s="0" t="str">
        <f aca="false">'071120 V3 Product Codes'!F11</f>
        <v>powerHub4</v>
      </c>
      <c r="D5" s="9" t="s">
        <v>35</v>
      </c>
      <c r="E5" s="9" t="s">
        <v>36</v>
      </c>
      <c r="F5" s="9" t="n">
        <v>150</v>
      </c>
      <c r="G5" s="10" t="n">
        <v>230</v>
      </c>
      <c r="H5" s="0" t="s">
        <v>41</v>
      </c>
      <c r="I5" s="11" t="s">
        <v>38</v>
      </c>
      <c r="J5" s="10" t="n">
        <v>12</v>
      </c>
      <c r="K5" s="11" t="n">
        <v>500</v>
      </c>
      <c r="L5" s="11" t="n">
        <v>300</v>
      </c>
      <c r="M5" s="0" t="str">
        <f aca="false">'071120 V3 Product Codes'!D11</f>
        <v>HUB4T-L150-4M4U-UK</v>
      </c>
      <c r="N5" s="13" t="str">
        <f aca="false">'071120 V3 Product Codes'!G11</f>
        <v>Rechargeable powerHub4 with 4 Mains &amp; 4 USB skts, 1500 Wh</v>
      </c>
      <c r="O5" s="14"/>
      <c r="P5" s="14"/>
    </row>
    <row r="6" customFormat="false" ht="16" hidden="false" customHeight="false" outlineLevel="0" collapsed="false">
      <c r="A6" s="0" t="str">
        <f aca="false">'071120 V3 Product Codes'!C12</f>
        <v>HUB4D-L100-2M2U-UK</v>
      </c>
      <c r="B6" s="0" t="str">
        <f aca="false">'071120 V3 Product Codes'!E12</f>
        <v>Rechargeable powerHub4</v>
      </c>
      <c r="C6" s="0" t="str">
        <f aca="false">'071120 V3 Product Codes'!F12</f>
        <v>powerHub4</v>
      </c>
      <c r="D6" s="9" t="s">
        <v>35</v>
      </c>
      <c r="E6" s="9" t="s">
        <v>36</v>
      </c>
      <c r="F6" s="9" t="n">
        <v>100</v>
      </c>
      <c r="G6" s="10" t="n">
        <v>230</v>
      </c>
      <c r="H6" s="0" t="s">
        <v>42</v>
      </c>
      <c r="I6" s="11" t="s">
        <v>38</v>
      </c>
      <c r="J6" s="10" t="n">
        <v>12</v>
      </c>
      <c r="K6" s="11" t="n">
        <v>500</v>
      </c>
      <c r="L6" s="11" t="n">
        <v>300</v>
      </c>
      <c r="M6" s="0" t="str">
        <f aca="false">'071120 V3 Product Codes'!D12</f>
        <v>HUB4D-L100-2M2U-UK</v>
      </c>
      <c r="N6" s="13" t="str">
        <f aca="false">'071120 V3 Product Codes'!G12</f>
        <v>Rechargeable Midi (D) powerHub4 with 2 Mains &amp; 2 USB powerDome, 1000 Wh</v>
      </c>
      <c r="O6" s="14"/>
      <c r="P6" s="14"/>
    </row>
    <row r="7" customFormat="false" ht="16" hidden="false" customHeight="false" outlineLevel="0" collapsed="false">
      <c r="A7" s="0" t="str">
        <f aca="false">'071120 V3 Product Codes'!C13</f>
        <v>HUB4D-L100-3M-UK</v>
      </c>
      <c r="B7" s="0" t="str">
        <f aca="false">'071120 V3 Product Codes'!E13</f>
        <v>Rechargeable powerHub4</v>
      </c>
      <c r="C7" s="0" t="str">
        <f aca="false">'071120 V3 Product Codes'!F13</f>
        <v>powerHub4</v>
      </c>
      <c r="D7" s="9" t="s">
        <v>35</v>
      </c>
      <c r="E7" s="9" t="s">
        <v>36</v>
      </c>
      <c r="F7" s="9" t="n">
        <v>100</v>
      </c>
      <c r="G7" s="10" t="n">
        <v>230</v>
      </c>
      <c r="H7" s="0" t="s">
        <v>43</v>
      </c>
      <c r="I7" s="11" t="s">
        <v>38</v>
      </c>
      <c r="J7" s="12" t="n">
        <v>10</v>
      </c>
      <c r="K7" s="11" t="n">
        <v>500</v>
      </c>
      <c r="L7" s="11" t="n">
        <v>300</v>
      </c>
      <c r="M7" s="0" t="str">
        <f aca="false">'071120 V3 Product Codes'!D13</f>
        <v>HUB4D-L100-3M-UK</v>
      </c>
      <c r="N7" s="13" t="str">
        <f aca="false">'071120 V3 Product Codes'!G13</f>
        <v>Rechargeable Midi powerHub4 with 3 Mains powerDome, 1000 Wh</v>
      </c>
      <c r="O7" s="14"/>
      <c r="P7" s="14"/>
    </row>
    <row r="8" customFormat="false" ht="16" hidden="false" customHeight="false" outlineLevel="0" collapsed="false">
      <c r="A8" s="0" t="str">
        <f aca="false">'071120 V3 Product Codes'!C15</f>
        <v>HT4-80-S5-C-L100-UK</v>
      </c>
      <c r="B8" s="0" t="str">
        <f aca="false">'071120 V3 Product Codes'!E15</f>
        <v>Rechargeable hubTable4</v>
      </c>
      <c r="C8" s="0" t="str">
        <f aca="false">'071120 V3 Product Codes'!F15</f>
        <v>hubTable4</v>
      </c>
      <c r="D8" s="9" t="s">
        <v>35</v>
      </c>
      <c r="E8" s="9" t="s">
        <v>36</v>
      </c>
      <c r="F8" s="9" t="n">
        <v>100</v>
      </c>
      <c r="G8" s="10" t="n">
        <v>230</v>
      </c>
      <c r="H8" s="0" t="s">
        <v>44</v>
      </c>
      <c r="I8" s="11" t="s">
        <v>38</v>
      </c>
      <c r="J8" s="12" t="n">
        <v>10</v>
      </c>
      <c r="K8" s="11" t="n">
        <v>500</v>
      </c>
      <c r="L8" s="11" t="n">
        <v>300</v>
      </c>
      <c r="M8" s="0" t="str">
        <f aca="false">'071120 V3 Product Codes'!D15</f>
        <v>HT4-80-S5-C-L100-UK</v>
      </c>
      <c r="N8" s="0" t="str">
        <f aca="false">'071120 V3 Product Codes'!G15</f>
        <v>Rechargeable Circular hubTable4 with 2 Mains &amp; 2 USB skts, 1000 Wh</v>
      </c>
      <c r="O8" s="14"/>
      <c r="P8" s="14"/>
    </row>
    <row r="9" customFormat="false" ht="16" hidden="false" customHeight="false" outlineLevel="0" collapsed="false">
      <c r="A9" s="0" t="str">
        <f aca="false">'071120 V3 Product Codes'!C16</f>
        <v>HT4-100-S5-C-L100-UK</v>
      </c>
      <c r="B9" s="0" t="str">
        <f aca="false">'071120 V3 Product Codes'!E16</f>
        <v>Rechargeable hubTable4</v>
      </c>
      <c r="C9" s="0" t="str">
        <f aca="false">'071120 V3 Product Codes'!F16</f>
        <v>hubTable4</v>
      </c>
      <c r="D9" s="9" t="s">
        <v>35</v>
      </c>
      <c r="E9" s="9" t="s">
        <v>36</v>
      </c>
      <c r="F9" s="9" t="n">
        <v>100</v>
      </c>
      <c r="G9" s="10" t="n">
        <v>230</v>
      </c>
      <c r="H9" s="0" t="s">
        <v>45</v>
      </c>
      <c r="I9" s="11" t="s">
        <v>38</v>
      </c>
      <c r="J9" s="12" t="n">
        <v>10</v>
      </c>
      <c r="K9" s="11" t="n">
        <v>500</v>
      </c>
      <c r="L9" s="11" t="n">
        <v>300</v>
      </c>
      <c r="M9" s="0" t="str">
        <f aca="false">'071120 V3 Product Codes'!D16</f>
        <v>HT4-100-S5-C-L100-UK</v>
      </c>
      <c r="N9" s="0" t="str">
        <f aca="false">'071120 V3 Product Codes'!G16</f>
        <v>Rechargeable Circular hubTable4 with 2 Mains &amp; 2 USB skts, 1000 Wh</v>
      </c>
      <c r="O9" s="14"/>
      <c r="P9" s="14"/>
    </row>
    <row r="10" customFormat="false" ht="16" hidden="false" customHeight="false" outlineLevel="0" collapsed="false">
      <c r="A10" s="0" t="str">
        <f aca="false">'071120 V3 Product Codes'!C17</f>
        <v>HT4-120-S5-C-L100-UK</v>
      </c>
      <c r="B10" s="0" t="str">
        <f aca="false">'071120 V3 Product Codes'!E17</f>
        <v>Rechargeable hubTable4</v>
      </c>
      <c r="C10" s="0" t="str">
        <f aca="false">'071120 V3 Product Codes'!F17</f>
        <v>hubTable4</v>
      </c>
      <c r="D10" s="9" t="s">
        <v>35</v>
      </c>
      <c r="E10" s="9" t="s">
        <v>36</v>
      </c>
      <c r="F10" s="9" t="n">
        <v>100</v>
      </c>
      <c r="G10" s="10" t="n">
        <v>230</v>
      </c>
      <c r="H10" s="0" t="s">
        <v>46</v>
      </c>
      <c r="I10" s="11" t="s">
        <v>38</v>
      </c>
      <c r="J10" s="12" t="n">
        <v>10</v>
      </c>
      <c r="K10" s="11" t="n">
        <v>500</v>
      </c>
      <c r="L10" s="11" t="n">
        <v>300</v>
      </c>
      <c r="M10" s="0" t="str">
        <f aca="false">'071120 V3 Product Codes'!D17</f>
        <v>HT4-120-S5-C-L100-UK</v>
      </c>
      <c r="N10" s="0" t="str">
        <f aca="false">'071120 V3 Product Codes'!G17</f>
        <v>Rechargeable Circular hubTable4 with 2 Mains &amp; 2 USB skts, 1000 Wh</v>
      </c>
      <c r="O10" s="14"/>
      <c r="P10" s="14"/>
    </row>
    <row r="11" customFormat="false" ht="16" hidden="false" customHeight="false" outlineLevel="0" collapsed="false">
      <c r="A11" s="0" t="str">
        <f aca="false">'071120 V3 Product Codes'!C18</f>
        <v>HT4-60-P-C-L100-UK</v>
      </c>
      <c r="B11" s="0" t="str">
        <f aca="false">'071120 V3 Product Codes'!E18</f>
        <v>Rechargeable hubTable4</v>
      </c>
      <c r="C11" s="0" t="str">
        <f aca="false">'071120 V3 Product Codes'!F18</f>
        <v>hubTable4</v>
      </c>
      <c r="D11" s="9" t="s">
        <v>35</v>
      </c>
      <c r="E11" s="9" t="s">
        <v>36</v>
      </c>
      <c r="F11" s="9" t="n">
        <v>100</v>
      </c>
      <c r="G11" s="10" t="n">
        <v>230</v>
      </c>
      <c r="H11" s="0" t="s">
        <v>47</v>
      </c>
      <c r="I11" s="11" t="s">
        <v>38</v>
      </c>
      <c r="J11" s="15" t="n">
        <v>10</v>
      </c>
      <c r="K11" s="11" t="n">
        <v>500</v>
      </c>
      <c r="L11" s="11" t="n">
        <v>300</v>
      </c>
      <c r="M11" s="0" t="str">
        <f aca="false">'071120 V3 Product Codes'!D18</f>
        <v>HT4-60-P-C-L100-UK</v>
      </c>
      <c r="N11" s="0" t="str">
        <f aca="false">'071120 V3 Product Codes'!G18</f>
        <v>Rechargeable Poseur height  hubTable4 with 2 Mains &amp; 2 USB skts, 1000 Wh</v>
      </c>
    </row>
    <row r="12" customFormat="false" ht="16" hidden="false" customHeight="false" outlineLevel="0" collapsed="false">
      <c r="A12" s="0" t="str">
        <f aca="false">'071120 V3 Product Codes'!C19</f>
        <v>HT4-80-P-C-L100-UK</v>
      </c>
      <c r="B12" s="0" t="str">
        <f aca="false">'071120 V3 Product Codes'!E19</f>
        <v>Rechargeable hubTable4</v>
      </c>
      <c r="C12" s="0" t="str">
        <f aca="false">'071120 V3 Product Codes'!F19</f>
        <v>hubTable4</v>
      </c>
      <c r="D12" s="9" t="s">
        <v>35</v>
      </c>
      <c r="E12" s="9" t="s">
        <v>36</v>
      </c>
      <c r="F12" s="9" t="n">
        <v>100</v>
      </c>
      <c r="G12" s="10" t="n">
        <v>230</v>
      </c>
      <c r="H12" s="0" t="s">
        <v>47</v>
      </c>
      <c r="I12" s="11" t="s">
        <v>38</v>
      </c>
      <c r="J12" s="15" t="n">
        <v>10</v>
      </c>
      <c r="K12" s="11" t="n">
        <v>500</v>
      </c>
      <c r="L12" s="11" t="n">
        <v>300</v>
      </c>
      <c r="M12" s="0" t="str">
        <f aca="false">'071120 V3 Product Codes'!D19</f>
        <v>HT4-80-P-C-L100-UK</v>
      </c>
      <c r="N12" s="0" t="str">
        <f aca="false">'071120 V3 Product Codes'!G19</f>
        <v>Rechargeable Poseur height  hubTable4 with 2 Mains &amp; 2 USB skts, 1000 Wh</v>
      </c>
    </row>
    <row r="13" customFormat="false" ht="16" hidden="false" customHeight="false" outlineLevel="0" collapsed="false">
      <c r="A13" s="0" t="str">
        <f aca="false">'071120 V3 Product Codes'!C23</f>
        <v>HUB4T-L100-4M-EU</v>
      </c>
      <c r="B13" s="0" t="str">
        <f aca="false">'071120 V3 Product Codes'!E23</f>
        <v>Rechargeable powerHub4</v>
      </c>
      <c r="C13" s="0" t="str">
        <f aca="false">'071120 V3 Product Codes'!F23</f>
        <v>powerHub4</v>
      </c>
      <c r="D13" s="9" t="s">
        <v>35</v>
      </c>
      <c r="E13" s="9" t="s">
        <v>36</v>
      </c>
      <c r="F13" s="9" t="n">
        <v>100</v>
      </c>
      <c r="G13" s="10" t="n">
        <v>230</v>
      </c>
      <c r="H13" s="0" t="s">
        <v>37</v>
      </c>
      <c r="I13" s="11" t="s">
        <v>38</v>
      </c>
      <c r="J13" s="12" t="n">
        <v>10</v>
      </c>
      <c r="K13" s="11" t="n">
        <v>500</v>
      </c>
      <c r="L13" s="11" t="n">
        <v>300</v>
      </c>
      <c r="M13" s="0" t="str">
        <f aca="false">'071120 V3 Product Codes'!D23</f>
        <v>HUB4T-L100-4M-EU</v>
      </c>
      <c r="N13" s="0" t="str">
        <f aca="false">'071120 V3 Product Codes'!G23</f>
        <v>Rechargeable powerHub4 with 4 EU Mains sockets, 1000 Wh</v>
      </c>
      <c r="O13" s="14"/>
      <c r="P13" s="16"/>
    </row>
    <row r="14" customFormat="false" ht="16" hidden="false" customHeight="false" outlineLevel="0" collapsed="false">
      <c r="A14" s="0" t="str">
        <f aca="false">'071120 V3 Product Codes'!C24</f>
        <v>HUB4T-L100-4M4U-EU</v>
      </c>
      <c r="B14" s="0" t="str">
        <f aca="false">'071120 V3 Product Codes'!E24</f>
        <v>Rechargeable powerHub4</v>
      </c>
      <c r="C14" s="0" t="str">
        <f aca="false">'071120 V3 Product Codes'!F24</f>
        <v>powerHub4</v>
      </c>
      <c r="D14" s="9" t="s">
        <v>35</v>
      </c>
      <c r="E14" s="9" t="s">
        <v>36</v>
      </c>
      <c r="F14" s="9" t="n">
        <v>100</v>
      </c>
      <c r="G14" s="10" t="n">
        <v>230</v>
      </c>
      <c r="H14" s="0" t="s">
        <v>39</v>
      </c>
      <c r="I14" s="11" t="s">
        <v>38</v>
      </c>
      <c r="J14" s="15" t="n">
        <v>10</v>
      </c>
      <c r="K14" s="11" t="n">
        <v>500</v>
      </c>
      <c r="L14" s="11" t="n">
        <v>300</v>
      </c>
      <c r="M14" s="0" t="str">
        <f aca="false">'071120 V3 Product Codes'!D24</f>
        <v>HUB4T-L100-4M4U-EU</v>
      </c>
      <c r="N14" s="0" t="str">
        <f aca="false">'071120 V3 Product Codes'!G24</f>
        <v>Rechargeable powerHub4 with 4 EU Mains &amp; 4 USB skts, 1000 Wh</v>
      </c>
    </row>
    <row r="15" customFormat="false" ht="16" hidden="false" customHeight="false" outlineLevel="0" collapsed="false">
      <c r="A15" s="0" t="str">
        <f aca="false">'071120 V3 Product Codes'!C25</f>
        <v>HUB4T-L150-4M-EU</v>
      </c>
      <c r="B15" s="0" t="str">
        <f aca="false">'071120 V3 Product Codes'!E25</f>
        <v>Rechargeable powerHub4</v>
      </c>
      <c r="C15" s="0" t="str">
        <f aca="false">'071120 V3 Product Codes'!F25</f>
        <v>powerHub4</v>
      </c>
      <c r="D15" s="9" t="s">
        <v>35</v>
      </c>
      <c r="E15" s="9" t="s">
        <v>36</v>
      </c>
      <c r="F15" s="17" t="n">
        <v>150</v>
      </c>
      <c r="G15" s="10" t="n">
        <v>230</v>
      </c>
      <c r="H15" s="0" t="s">
        <v>40</v>
      </c>
      <c r="I15" s="11" t="s">
        <v>38</v>
      </c>
      <c r="J15" s="15" t="n">
        <v>10</v>
      </c>
      <c r="K15" s="11" t="n">
        <v>500</v>
      </c>
      <c r="L15" s="11" t="n">
        <v>300</v>
      </c>
      <c r="M15" s="0" t="str">
        <f aca="false">'071120 V3 Product Codes'!D25</f>
        <v>HUB4T-L150-4M-EU</v>
      </c>
      <c r="N15" s="0" t="str">
        <f aca="false">'071120 V3 Product Codes'!G25</f>
        <v>Rechargeable powerHub4 with 4 EU Mains sockets, 1500 Wh</v>
      </c>
    </row>
    <row r="16" customFormat="false" ht="16" hidden="false" customHeight="false" outlineLevel="0" collapsed="false">
      <c r="A16" s="0" t="str">
        <f aca="false">'071120 V3 Product Codes'!C26</f>
        <v>HUB4T-L150-4M4U-EU</v>
      </c>
      <c r="B16" s="0" t="str">
        <f aca="false">'071120 V3 Product Codes'!E26</f>
        <v>Rechargeable powerHub4</v>
      </c>
      <c r="C16" s="0" t="str">
        <f aca="false">'071120 V3 Product Codes'!F26</f>
        <v>powerHub4</v>
      </c>
      <c r="D16" s="9" t="s">
        <v>35</v>
      </c>
      <c r="E16" s="9" t="s">
        <v>36</v>
      </c>
      <c r="F16" s="17" t="n">
        <v>150</v>
      </c>
      <c r="G16" s="10" t="n">
        <v>230</v>
      </c>
      <c r="H16" s="0" t="s">
        <v>41</v>
      </c>
      <c r="I16" s="11" t="s">
        <v>38</v>
      </c>
      <c r="J16" s="10" t="n">
        <v>12</v>
      </c>
      <c r="K16" s="11" t="n">
        <v>500</v>
      </c>
      <c r="L16" s="11" t="n">
        <v>300</v>
      </c>
      <c r="M16" s="0" t="str">
        <f aca="false">'071120 V3 Product Codes'!D26</f>
        <v>HUB4T-L150-4M4U-EU</v>
      </c>
      <c r="N16" s="0" t="str">
        <f aca="false">'071120 V3 Product Codes'!G26</f>
        <v>Rechargeable powerHub4 with 4 EU Mains &amp; 4 USB skts, 1500 Wh</v>
      </c>
      <c r="O16" s="18"/>
      <c r="P16" s="18"/>
      <c r="Q16" s="18"/>
    </row>
    <row r="17" customFormat="false" ht="16" hidden="false" customHeight="false" outlineLevel="0" collapsed="false">
      <c r="A17" s="0" t="str">
        <f aca="false">'071120 V3 Product Codes'!C27</f>
        <v>HUB4D-L100-2M2U-EU</v>
      </c>
      <c r="B17" s="0" t="str">
        <f aca="false">'071120 V3 Product Codes'!E27</f>
        <v>Rechargeable powerHub4</v>
      </c>
      <c r="C17" s="0" t="str">
        <f aca="false">'071120 V3 Product Codes'!F27</f>
        <v>powerHub4</v>
      </c>
      <c r="D17" s="9" t="s">
        <v>35</v>
      </c>
      <c r="E17" s="9" t="s">
        <v>36</v>
      </c>
      <c r="F17" s="17" t="n">
        <v>100</v>
      </c>
      <c r="G17" s="10" t="n">
        <v>230</v>
      </c>
      <c r="H17" s="0" t="s">
        <v>42</v>
      </c>
      <c r="I17" s="11" t="s">
        <v>38</v>
      </c>
      <c r="J17" s="11" t="n">
        <v>12</v>
      </c>
      <c r="K17" s="11" t="n">
        <v>500</v>
      </c>
      <c r="L17" s="11" t="n">
        <v>300</v>
      </c>
      <c r="M17" s="0" t="str">
        <f aca="false">'071120 V3 Product Codes'!D27</f>
        <v>HUB4D-L100-2M2U-EU</v>
      </c>
      <c r="N17" s="0" t="str">
        <f aca="false">'071120 V3 Product Codes'!G27</f>
        <v>Rechargeable Midi powerHub4 with 2 EU Mains &amp; 2 USB powerDome, 1000 Wh</v>
      </c>
      <c r="O17" s="14"/>
      <c r="P17" s="14"/>
    </row>
    <row r="18" customFormat="false" ht="16" hidden="false" customHeight="false" outlineLevel="0" collapsed="false">
      <c r="A18" s="0" t="str">
        <f aca="false">'071120 V3 Product Codes'!C28</f>
        <v>HUB4D-L100-3M-EU</v>
      </c>
      <c r="B18" s="0" t="str">
        <f aca="false">'071120 V3 Product Codes'!E28</f>
        <v>Rechargeable powerHub4</v>
      </c>
      <c r="C18" s="0" t="str">
        <f aca="false">'071120 V3 Product Codes'!F28</f>
        <v>powerHub4</v>
      </c>
      <c r="D18" s="9" t="s">
        <v>35</v>
      </c>
      <c r="E18" s="9" t="s">
        <v>36</v>
      </c>
      <c r="F18" s="9" t="n">
        <v>100</v>
      </c>
      <c r="G18" s="10" t="n">
        <v>230</v>
      </c>
      <c r="H18" s="0" t="s">
        <v>43</v>
      </c>
      <c r="I18" s="11" t="s">
        <v>38</v>
      </c>
      <c r="J18" s="15" t="n">
        <v>10</v>
      </c>
      <c r="K18" s="11" t="n">
        <v>500</v>
      </c>
      <c r="L18" s="11" t="n">
        <v>300</v>
      </c>
      <c r="M18" s="0" t="str">
        <f aca="false">'071120 V3 Product Codes'!D28</f>
        <v>HUB4D-L100-3M-EU</v>
      </c>
      <c r="N18" s="0" t="str">
        <f aca="false">'071120 V3 Product Codes'!G28</f>
        <v>Rechargeable Midi powerHub4 with 3 EU Mains powerDome, 1000 Wh</v>
      </c>
      <c r="O18" s="14"/>
      <c r="P18" s="14"/>
    </row>
    <row r="19" customFormat="false" ht="16" hidden="false" customHeight="false" outlineLevel="0" collapsed="false">
      <c r="A19" s="0" t="str">
        <f aca="false">'071120 V3 Product Codes'!C31</f>
        <v>HT4-80-S5-C-L100-EU</v>
      </c>
      <c r="B19" s="0" t="str">
        <f aca="false">'071120 V3 Product Codes'!E31</f>
        <v>Rechargeable hubTable4</v>
      </c>
      <c r="C19" s="0" t="str">
        <f aca="false">'071120 V3 Product Codes'!F31</f>
        <v>hubTable4</v>
      </c>
      <c r="D19" s="9" t="s">
        <v>35</v>
      </c>
      <c r="E19" s="9" t="s">
        <v>36</v>
      </c>
      <c r="F19" s="9" t="n">
        <v>100</v>
      </c>
      <c r="G19" s="10" t="n">
        <v>230</v>
      </c>
      <c r="H19" s="0" t="s">
        <v>44</v>
      </c>
      <c r="I19" s="11" t="s">
        <v>38</v>
      </c>
      <c r="J19" s="15" t="n">
        <v>10</v>
      </c>
      <c r="K19" s="11" t="n">
        <v>500</v>
      </c>
      <c r="L19" s="11" t="n">
        <v>300</v>
      </c>
      <c r="M19" s="0" t="str">
        <f aca="false">'071120 V3 Product Codes'!D31</f>
        <v>HT4-80-S5-C-L100-EU</v>
      </c>
      <c r="N19" s="0" t="str">
        <f aca="false">'071120 V3 Product Codes'!G31</f>
        <v>Rechargeable Circular hubTable4 with 2 EU Mains &amp; 2 USB skts, 1000 Wh</v>
      </c>
      <c r="O19" s="14"/>
      <c r="P19" s="14"/>
    </row>
    <row r="20" customFormat="false" ht="16" hidden="false" customHeight="false" outlineLevel="0" collapsed="false">
      <c r="A20" s="0" t="str">
        <f aca="false">'071120 V3 Product Codes'!C32</f>
        <v>HT4-100-S5-C-L100-EU</v>
      </c>
      <c r="B20" s="0" t="str">
        <f aca="false">'071120 V3 Product Codes'!E32</f>
        <v>Rechargeable hubTable4</v>
      </c>
      <c r="C20" s="0" t="str">
        <f aca="false">'071120 V3 Product Codes'!F32</f>
        <v>hubTable4</v>
      </c>
      <c r="D20" s="9" t="s">
        <v>35</v>
      </c>
      <c r="E20" s="9" t="s">
        <v>36</v>
      </c>
      <c r="F20" s="9" t="n">
        <v>100</v>
      </c>
      <c r="G20" s="10" t="n">
        <v>230</v>
      </c>
      <c r="H20" s="0" t="s">
        <v>45</v>
      </c>
      <c r="I20" s="11" t="s">
        <v>38</v>
      </c>
      <c r="J20" s="12" t="n">
        <v>10</v>
      </c>
      <c r="K20" s="11" t="n">
        <v>500</v>
      </c>
      <c r="L20" s="11" t="n">
        <v>300</v>
      </c>
      <c r="M20" s="0" t="str">
        <f aca="false">'071120 V3 Product Codes'!D32</f>
        <v>HT4-100-S5-C-L100-EU</v>
      </c>
      <c r="N20" s="0" t="str">
        <f aca="false">'071120 V3 Product Codes'!G32</f>
        <v>Rechargeable Circular hubTable4 with 2 EU Mains &amp; 2 USB skts, 1000 Wh</v>
      </c>
      <c r="O20" s="14"/>
      <c r="P20" s="14"/>
    </row>
    <row r="21" customFormat="false" ht="16" hidden="false" customHeight="false" outlineLevel="0" collapsed="false">
      <c r="A21" s="0" t="str">
        <f aca="false">'071120 V3 Product Codes'!C33</f>
        <v>HT4-120-S5-C-L100-EU</v>
      </c>
      <c r="B21" s="0" t="str">
        <f aca="false">'071120 V3 Product Codes'!E33</f>
        <v>Rechargeable hubTable4</v>
      </c>
      <c r="C21" s="0" t="str">
        <f aca="false">'071120 V3 Product Codes'!F33</f>
        <v>hubTable4</v>
      </c>
      <c r="D21" s="9" t="s">
        <v>35</v>
      </c>
      <c r="E21" s="9" t="s">
        <v>36</v>
      </c>
      <c r="F21" s="9" t="n">
        <v>100</v>
      </c>
      <c r="G21" s="10" t="n">
        <v>230</v>
      </c>
      <c r="H21" s="0" t="s">
        <v>46</v>
      </c>
      <c r="I21" s="11" t="s">
        <v>38</v>
      </c>
      <c r="J21" s="10" t="n">
        <v>12</v>
      </c>
      <c r="K21" s="11" t="n">
        <v>500</v>
      </c>
      <c r="L21" s="11" t="n">
        <v>300</v>
      </c>
      <c r="M21" s="0" t="str">
        <f aca="false">'071120 V3 Product Codes'!D33</f>
        <v>HT4-120-S5-C-L100-EU</v>
      </c>
      <c r="N21" s="0" t="str">
        <f aca="false">'071120 V3 Product Codes'!G33</f>
        <v>Rechargeable Circular hubTable4 with 2 EU Mains &amp; 2 USB skts, 1000 Wh</v>
      </c>
    </row>
    <row r="22" customFormat="false" ht="16" hidden="false" customHeight="false" outlineLevel="0" collapsed="false">
      <c r="A22" s="0" t="str">
        <f aca="false">'071120 V3 Product Codes'!C34</f>
        <v>HT4-60-P-C-L100-EU</v>
      </c>
      <c r="B22" s="0" t="str">
        <f aca="false">'071120 V3 Product Codes'!E34</f>
        <v>Rechargeable hubTable4</v>
      </c>
      <c r="C22" s="0" t="str">
        <f aca="false">'071120 V3 Product Codes'!F34</f>
        <v>hubTable4</v>
      </c>
      <c r="D22" s="9" t="s">
        <v>35</v>
      </c>
      <c r="E22" s="9" t="s">
        <v>36</v>
      </c>
      <c r="F22" s="9" t="n">
        <v>100</v>
      </c>
      <c r="G22" s="10" t="n">
        <v>230</v>
      </c>
      <c r="H22" s="0" t="s">
        <v>47</v>
      </c>
      <c r="I22" s="11" t="s">
        <v>38</v>
      </c>
      <c r="J22" s="10" t="n">
        <v>12</v>
      </c>
      <c r="K22" s="11" t="n">
        <v>500</v>
      </c>
      <c r="L22" s="11" t="n">
        <v>300</v>
      </c>
      <c r="M22" s="0" t="str">
        <f aca="false">'071120 V3 Product Codes'!D34</f>
        <v>HT4-60-P-C-L100-EU</v>
      </c>
      <c r="N22" s="0" t="str">
        <f aca="false">'071120 V3 Product Codes'!G34</f>
        <v>Rechargeable Poseur height  hubTable4 with 2 EU Mains &amp; 2 USB skts, 1000 Wh</v>
      </c>
    </row>
    <row r="23" customFormat="false" ht="16" hidden="false" customHeight="false" outlineLevel="0" collapsed="false">
      <c r="A23" s="0" t="str">
        <f aca="false">'071120 V3 Product Codes'!C35</f>
        <v>HT4-80-P-C-L100-EU</v>
      </c>
      <c r="B23" s="0" t="str">
        <f aca="false">'071120 V3 Product Codes'!E35</f>
        <v>Rechargeable hubTable4</v>
      </c>
      <c r="C23" s="0" t="str">
        <f aca="false">'071120 V3 Product Codes'!F35</f>
        <v>hubTable4</v>
      </c>
      <c r="D23" s="9" t="s">
        <v>35</v>
      </c>
      <c r="E23" s="9" t="s">
        <v>36</v>
      </c>
      <c r="F23" s="9" t="n">
        <v>100</v>
      </c>
      <c r="G23" s="10" t="n">
        <v>230</v>
      </c>
      <c r="H23" s="0" t="s">
        <v>47</v>
      </c>
      <c r="I23" s="11" t="s">
        <v>38</v>
      </c>
      <c r="J23" s="10" t="n">
        <v>12</v>
      </c>
      <c r="K23" s="11" t="n">
        <v>500</v>
      </c>
      <c r="L23" s="11" t="n">
        <v>300</v>
      </c>
      <c r="M23" s="0" t="str">
        <f aca="false">'071120 V3 Product Codes'!D35</f>
        <v>HT4-80-P-C-L100-EU</v>
      </c>
      <c r="N23" s="0" t="str">
        <f aca="false">'071120 V3 Product Codes'!G35</f>
        <v>Rechargeable Poseur height  hubTable4 with 2 EU Mains &amp; 2 USB skts, 1000 Wh</v>
      </c>
    </row>
    <row r="24" customFormat="false" ht="15" hidden="false" customHeight="false" outlineLevel="0" collapsed="false">
      <c r="A24" s="19"/>
      <c r="B24" s="19"/>
      <c r="C24" s="20"/>
      <c r="D24" s="21"/>
      <c r="E24" s="21"/>
      <c r="F24" s="21"/>
      <c r="G24" s="22"/>
      <c r="H24" s="22"/>
      <c r="I24" s="22"/>
      <c r="J24" s="22"/>
      <c r="K24" s="22"/>
      <c r="L24" s="22"/>
      <c r="M24" s="23"/>
      <c r="N24" s="13"/>
      <c r="O24" s="14"/>
      <c r="P24" s="16"/>
    </row>
    <row r="25" customFormat="false" ht="16" hidden="false" customHeight="false" outlineLevel="0" collapsed="false">
      <c r="A25" s="23"/>
      <c r="B25" s="2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13"/>
      <c r="O25" s="14"/>
      <c r="P25" s="16"/>
    </row>
    <row r="26" customFormat="false" ht="16" hidden="false" customHeight="false" outlineLevel="0" collapsed="false">
      <c r="A26" s="23"/>
      <c r="B26" s="23"/>
      <c r="C26" s="22"/>
      <c r="D26" s="21"/>
      <c r="E26" s="21"/>
      <c r="F26" s="21"/>
      <c r="G26" s="22"/>
      <c r="H26" s="22"/>
      <c r="I26" s="22"/>
      <c r="J26" s="24" t="s">
        <v>48</v>
      </c>
      <c r="K26" s="24"/>
      <c r="L26" s="24"/>
      <c r="M26" s="25"/>
      <c r="N26" s="13"/>
      <c r="O26" s="14"/>
      <c r="P26" s="16"/>
    </row>
    <row r="27" customFormat="false" ht="16" hidden="false" customHeight="false" outlineLevel="0" collapsed="false">
      <c r="A27" s="23"/>
      <c r="B27" s="23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3"/>
      <c r="O27" s="14"/>
      <c r="P27" s="16"/>
    </row>
    <row r="28" customFormat="false" ht="16" hidden="false" customHeight="false" outlineLevel="0" collapsed="false">
      <c r="A28" s="23"/>
      <c r="B28" s="23"/>
      <c r="C28" s="22"/>
      <c r="D28" s="21"/>
      <c r="E28" s="21"/>
      <c r="F28" s="21"/>
      <c r="G28" s="22"/>
      <c r="H28" s="22"/>
      <c r="I28" s="22"/>
      <c r="J28" s="22"/>
      <c r="K28" s="22"/>
      <c r="L28" s="22"/>
      <c r="M28" s="23"/>
      <c r="N28" s="13"/>
      <c r="O28" s="14"/>
      <c r="P28" s="16"/>
    </row>
    <row r="29" customFormat="false" ht="16" hidden="false" customHeight="false" outlineLevel="0" collapsed="false">
      <c r="A29" s="23"/>
      <c r="B29" s="2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3"/>
      <c r="O29" s="14"/>
      <c r="P29" s="1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1" sqref="A24:N24 D16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6.5"/>
    <col collapsed="false" customWidth="true" hidden="false" outlineLevel="0" max="4" min="4" style="0" width="15.16"/>
  </cols>
  <sheetData>
    <row r="1" customFormat="false" ht="16" hidden="false" customHeight="false" outlineLevel="0" collapsed="false">
      <c r="C1" s="1"/>
    </row>
    <row r="2" customFormat="false" ht="16" hidden="false" customHeight="false" outlineLevel="0" collapsed="false">
      <c r="C2" s="1"/>
    </row>
    <row r="3" customFormat="false" ht="40" hidden="false" customHeight="true" outlineLevel="0" collapsed="false">
      <c r="A3" s="26"/>
      <c r="B3" s="26" t="s">
        <v>49</v>
      </c>
      <c r="C3" s="27"/>
    </row>
    <row r="4" customFormat="false" ht="40" hidden="false" customHeight="true" outlineLevel="0" collapsed="false">
      <c r="A4" s="26"/>
      <c r="B4" s="26" t="s">
        <v>50</v>
      </c>
      <c r="C4" s="27"/>
    </row>
    <row r="5" customFormat="false" ht="40" hidden="false" customHeight="true" outlineLevel="0" collapsed="false">
      <c r="A5" s="26"/>
      <c r="B5" s="26" t="s">
        <v>51</v>
      </c>
      <c r="C5" s="27"/>
    </row>
    <row r="6" customFormat="false" ht="40" hidden="false" customHeight="true" outlineLevel="0" collapsed="false">
      <c r="A6" s="26"/>
      <c r="B6" s="26" t="s">
        <v>52</v>
      </c>
      <c r="C6" s="27"/>
    </row>
    <row r="7" customFormat="false" ht="40" hidden="false" customHeight="true" outlineLevel="0" collapsed="false">
      <c r="A7" s="26"/>
      <c r="B7" s="26" t="s">
        <v>53</v>
      </c>
      <c r="C7" s="27"/>
    </row>
    <row r="8" customFormat="false" ht="40" hidden="false" customHeight="true" outlineLevel="0" collapsed="false">
      <c r="A8" s="26"/>
      <c r="B8" s="26" t="s">
        <v>54</v>
      </c>
      <c r="C8" s="27"/>
    </row>
    <row r="9" customFormat="false" ht="40" hidden="false" customHeight="true" outlineLevel="0" collapsed="false">
      <c r="A9" s="26"/>
      <c r="B9" s="26" t="s">
        <v>55</v>
      </c>
      <c r="C9" s="27"/>
      <c r="D9" s="28"/>
    </row>
    <row r="10" customFormat="false" ht="40" hidden="false" customHeight="true" outlineLevel="0" collapsed="false">
      <c r="A10" s="26"/>
      <c r="B10" s="26" t="s">
        <v>56</v>
      </c>
      <c r="C10" s="27"/>
      <c r="D10" s="28"/>
    </row>
    <row r="11" customFormat="false" ht="40" hidden="false" customHeight="true" outlineLevel="0" collapsed="false">
      <c r="A11" s="26"/>
      <c r="B11" s="26" t="s">
        <v>57</v>
      </c>
      <c r="C11" s="27"/>
      <c r="D11" s="28" t="s">
        <v>58</v>
      </c>
    </row>
    <row r="12" customFormat="false" ht="40" hidden="false" customHeight="true" outlineLevel="0" collapsed="false">
      <c r="B12" s="26" t="s">
        <v>59</v>
      </c>
      <c r="C12" s="29"/>
      <c r="D12" s="28"/>
    </row>
    <row r="13" customFormat="false" ht="40" hidden="false" customHeight="true" outlineLevel="0" collapsed="false">
      <c r="B13" s="26" t="s">
        <v>60</v>
      </c>
      <c r="C13" s="29"/>
      <c r="D13" s="28"/>
    </row>
    <row r="14" customFormat="false" ht="40" hidden="false" customHeight="true" outlineLevel="0" collapsed="false">
      <c r="B14" s="26" t="s">
        <v>61</v>
      </c>
      <c r="C14" s="29"/>
      <c r="D14" s="28"/>
    </row>
    <row r="15" customFormat="false" ht="40" hidden="false" customHeight="true" outlineLevel="0" collapsed="false">
      <c r="B15" s="26" t="s">
        <v>62</v>
      </c>
      <c r="C15" s="29"/>
      <c r="D15" s="28" t="s">
        <v>58</v>
      </c>
    </row>
    <row r="16" customFormat="false" ht="40" hidden="false" customHeight="true" outlineLevel="0" collapsed="false">
      <c r="B16" s="26" t="s">
        <v>63</v>
      </c>
      <c r="C16" s="29"/>
      <c r="D16" s="30"/>
    </row>
    <row r="17" customFormat="false" ht="40" hidden="false" customHeight="true" outlineLevel="0" collapsed="false">
      <c r="B17" s="26"/>
      <c r="C17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6" activeCellId="1" sqref="A24:N24 G46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2" t="s">
        <v>64</v>
      </c>
    </row>
    <row r="2" customFormat="false" ht="16" hidden="false" customHeight="false" outlineLevel="0" collapsed="false">
      <c r="A2" s="0" t="s">
        <v>65</v>
      </c>
      <c r="B2" s="0" t="s">
        <v>66</v>
      </c>
    </row>
    <row r="3" customFormat="false" ht="16" hidden="false" customHeight="false" outlineLevel="0" collapsed="false">
      <c r="A3" s="0" t="s">
        <v>67</v>
      </c>
      <c r="B3" s="0" t="s">
        <v>68</v>
      </c>
    </row>
    <row r="4" customFormat="false" ht="16" hidden="false" customHeight="false" outlineLevel="0" collapsed="false">
      <c r="A4" s="0" t="s">
        <v>69</v>
      </c>
      <c r="B4" s="0" t="s">
        <v>70</v>
      </c>
    </row>
    <row r="5" customFormat="false" ht="16" hidden="false" customHeight="false" outlineLevel="0" collapsed="false">
      <c r="A5" s="0" t="s">
        <v>71</v>
      </c>
      <c r="B5" s="0" t="s">
        <v>72</v>
      </c>
    </row>
    <row r="6" customFormat="false" ht="16" hidden="false" customHeight="false" outlineLevel="0" collapsed="false">
      <c r="A6" s="0" t="s">
        <v>73</v>
      </c>
      <c r="B6" s="0" t="s">
        <v>74</v>
      </c>
    </row>
    <row r="7" customFormat="false" ht="16" hidden="false" customHeight="false" outlineLevel="0" collapsed="false">
      <c r="A7" s="0" t="s">
        <v>75</v>
      </c>
      <c r="B7" s="0" t="s">
        <v>76</v>
      </c>
    </row>
    <row r="8" customFormat="false" ht="16" hidden="false" customHeight="false" outlineLevel="0" collapsed="false">
      <c r="A8" s="0" t="s">
        <v>77</v>
      </c>
      <c r="B8" s="0" t="s">
        <v>78</v>
      </c>
    </row>
    <row r="9" customFormat="false" ht="16" hidden="false" customHeight="false" outlineLevel="0" collapsed="false">
      <c r="A9" s="0" t="s">
        <v>79</v>
      </c>
      <c r="B9" s="0" t="s">
        <v>80</v>
      </c>
    </row>
    <row r="10" customFormat="false" ht="16" hidden="false" customHeight="false" outlineLevel="0" collapsed="false">
      <c r="A10" s="0" t="s">
        <v>81</v>
      </c>
      <c r="B10" s="0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1" sqref="A24:N24 D7"/>
    </sheetView>
  </sheetViews>
  <sheetFormatPr defaultColWidth="11.0078125" defaultRowHeight="16" zeroHeight="false" outlineLevelRow="0" outlineLevelCol="0"/>
  <cols>
    <col collapsed="false" customWidth="true" hidden="false" outlineLevel="0" max="2" min="1" style="0" width="5.83"/>
    <col collapsed="false" customWidth="true" hidden="false" outlineLevel="0" max="3" min="3" style="0" width="30.84"/>
    <col collapsed="false" customWidth="true" hidden="false" outlineLevel="0" max="4" min="4" style="0" width="39.5"/>
    <col collapsed="false" customWidth="true" hidden="false" outlineLevel="0" max="5" min="5" style="0" width="42.84"/>
    <col collapsed="false" customWidth="true" hidden="false" outlineLevel="0" max="7" min="7" style="0" width="73.83"/>
  </cols>
  <sheetData>
    <row r="2" customFormat="false" ht="19" hidden="false" customHeight="false" outlineLevel="0" collapsed="false">
      <c r="E2" s="31" t="s">
        <v>83</v>
      </c>
    </row>
    <row r="3" customFormat="false" ht="19" hidden="false" customHeight="false" outlineLevel="0" collapsed="false">
      <c r="C3" s="32" t="n">
        <v>44010</v>
      </c>
      <c r="E3" s="31"/>
    </row>
    <row r="5" customFormat="false" ht="32" hidden="false" customHeight="false" outlineLevel="0" collapsed="false">
      <c r="A5" s="7"/>
      <c r="B5" s="7"/>
      <c r="C5" s="7" t="s">
        <v>3</v>
      </c>
      <c r="D5" s="7" t="s">
        <v>84</v>
      </c>
      <c r="E5" s="7" t="s">
        <v>85</v>
      </c>
      <c r="F5" s="7" t="s">
        <v>2</v>
      </c>
      <c r="G5" s="7" t="s">
        <v>34</v>
      </c>
    </row>
    <row r="6" customFormat="false" ht="16" hidden="false" customHeight="false" outlineLevel="0" collapsed="false">
      <c r="A6" s="33" t="s">
        <v>86</v>
      </c>
      <c r="B6" s="33"/>
      <c r="C6" s="34"/>
      <c r="D6" s="35"/>
      <c r="E6" s="35"/>
      <c r="F6" s="35"/>
      <c r="G6" s="35"/>
    </row>
    <row r="7" customFormat="false" ht="22" hidden="false" customHeight="true" outlineLevel="0" collapsed="false">
      <c r="A7" s="2"/>
      <c r="B7" s="36" t="s">
        <v>87</v>
      </c>
      <c r="C7" s="36"/>
      <c r="D7" s="35"/>
      <c r="E7" s="35"/>
      <c r="F7" s="35"/>
      <c r="G7" s="35"/>
    </row>
    <row r="8" customFormat="false" ht="16" hidden="false" customHeight="false" outlineLevel="0" collapsed="false">
      <c r="C8" s="37" t="s">
        <v>88</v>
      </c>
      <c r="D8" s="38" t="str">
        <f aca="false">C8</f>
        <v>HUB4-OV-L100-4M</v>
      </c>
      <c r="E8" s="37" t="s">
        <v>89</v>
      </c>
      <c r="F8" s="37" t="s">
        <v>90</v>
      </c>
      <c r="G8" s="37" t="s">
        <v>91</v>
      </c>
    </row>
    <row r="9" customFormat="false" ht="16" hidden="false" customHeight="false" outlineLevel="0" collapsed="false">
      <c r="C9" s="37" t="s">
        <v>92</v>
      </c>
      <c r="D9" s="38" t="str">
        <f aca="false">C9</f>
        <v>HUB4-OV-L100-4M4U</v>
      </c>
      <c r="E9" s="37" t="s">
        <v>89</v>
      </c>
      <c r="F9" s="37" t="s">
        <v>90</v>
      </c>
      <c r="G9" s="37" t="s">
        <v>93</v>
      </c>
    </row>
    <row r="10" customFormat="false" ht="16" hidden="false" customHeight="false" outlineLevel="0" collapsed="false">
      <c r="C10" s="37" t="s">
        <v>94</v>
      </c>
      <c r="D10" s="38" t="str">
        <f aca="false">C10</f>
        <v>HUB4-OV-L150-4M</v>
      </c>
      <c r="E10" s="37" t="s">
        <v>89</v>
      </c>
      <c r="F10" s="37" t="s">
        <v>90</v>
      </c>
      <c r="G10" s="37" t="s">
        <v>95</v>
      </c>
    </row>
    <row r="11" customFormat="false" ht="16" hidden="false" customHeight="false" outlineLevel="0" collapsed="false">
      <c r="C11" s="37" t="s">
        <v>96</v>
      </c>
      <c r="D11" s="38" t="str">
        <f aca="false">C11</f>
        <v>HUB4-OV-L150-4M4U</v>
      </c>
      <c r="E11" s="37" t="s">
        <v>89</v>
      </c>
      <c r="F11" s="37" t="s">
        <v>90</v>
      </c>
      <c r="G11" s="37" t="s">
        <v>97</v>
      </c>
    </row>
    <row r="12" customFormat="false" ht="16" hidden="false" customHeight="false" outlineLevel="0" collapsed="false">
      <c r="B12" s="39" t="s">
        <v>98</v>
      </c>
      <c r="C12" s="37" t="s">
        <v>99</v>
      </c>
      <c r="D12" s="38" t="str">
        <f aca="false">C12</f>
        <v>HUB4D-OV-L100-2M2U</v>
      </c>
      <c r="E12" s="37" t="s">
        <v>89</v>
      </c>
      <c r="F12" s="37" t="s">
        <v>90</v>
      </c>
      <c r="G12" s="37" t="s">
        <v>100</v>
      </c>
    </row>
    <row r="13" customFormat="false" ht="16" hidden="false" customHeight="false" outlineLevel="0" collapsed="false">
      <c r="B13" s="39" t="s">
        <v>98</v>
      </c>
      <c r="C13" s="37" t="s">
        <v>101</v>
      </c>
      <c r="D13" s="38" t="str">
        <f aca="false">C13</f>
        <v>HUB4D-OV-L100-6U</v>
      </c>
      <c r="E13" s="37" t="s">
        <v>89</v>
      </c>
      <c r="F13" s="37" t="s">
        <v>90</v>
      </c>
      <c r="G13" s="37" t="s">
        <v>102</v>
      </c>
    </row>
    <row r="14" customFormat="false" ht="16" hidden="false" customHeight="false" outlineLevel="0" collapsed="false">
      <c r="B14" s="39" t="s">
        <v>98</v>
      </c>
      <c r="C14" s="37" t="s">
        <v>103</v>
      </c>
      <c r="D14" s="38" t="str">
        <f aca="false">C14</f>
        <v>HUB4D-OV-L100-3M</v>
      </c>
      <c r="E14" s="37" t="s">
        <v>89</v>
      </c>
      <c r="F14" s="37" t="s">
        <v>90</v>
      </c>
      <c r="G14" s="37" t="s">
        <v>104</v>
      </c>
    </row>
    <row r="15" customFormat="false" ht="16" hidden="false" customHeight="false" outlineLevel="0" collapsed="false">
      <c r="B15" s="39" t="s">
        <v>98</v>
      </c>
      <c r="C15" s="37" t="s">
        <v>105</v>
      </c>
      <c r="D15" s="38" t="str">
        <f aca="false">C15</f>
        <v>HUB4N-OV-L50-2M2U</v>
      </c>
      <c r="E15" s="37" t="s">
        <v>89</v>
      </c>
      <c r="F15" s="37" t="s">
        <v>90</v>
      </c>
      <c r="G15" s="37" t="s">
        <v>106</v>
      </c>
    </row>
    <row r="16" customFormat="false" ht="16" hidden="false" customHeight="false" outlineLevel="0" collapsed="false">
      <c r="B16" s="39" t="s">
        <v>98</v>
      </c>
      <c r="C16" s="37" t="s">
        <v>107</v>
      </c>
      <c r="D16" s="38" t="str">
        <f aca="false">C16</f>
        <v>HUB4N-OV-L50-6U</v>
      </c>
      <c r="E16" s="37" t="s">
        <v>89</v>
      </c>
      <c r="F16" s="37" t="s">
        <v>90</v>
      </c>
      <c r="G16" s="37" t="s">
        <v>108</v>
      </c>
    </row>
    <row r="17" customFormat="false" ht="20" hidden="false" customHeight="true" outlineLevel="0" collapsed="false">
      <c r="B17" s="36" t="s">
        <v>109</v>
      </c>
      <c r="C17" s="36"/>
      <c r="D17" s="38"/>
    </row>
    <row r="18" customFormat="false" ht="16" hidden="false" customHeight="false" outlineLevel="0" collapsed="false">
      <c r="C18" s="37" t="s">
        <v>110</v>
      </c>
      <c r="D18" s="38" t="str">
        <f aca="false">C18</f>
        <v>HTAB4-OV-80-S5-C-L100</v>
      </c>
      <c r="E18" s="37" t="s">
        <v>111</v>
      </c>
      <c r="F18" s="16" t="s">
        <v>112</v>
      </c>
      <c r="G18" s="37" t="s">
        <v>113</v>
      </c>
    </row>
    <row r="19" customFormat="false" ht="16" hidden="false" customHeight="false" outlineLevel="0" collapsed="false">
      <c r="C19" s="37" t="s">
        <v>114</v>
      </c>
      <c r="D19" s="38" t="str">
        <f aca="false">C19</f>
        <v>HTAB4-OV-100-S5-C-L100</v>
      </c>
      <c r="E19" s="37" t="s">
        <v>111</v>
      </c>
      <c r="F19" s="16" t="s">
        <v>112</v>
      </c>
      <c r="G19" s="37" t="s">
        <v>113</v>
      </c>
    </row>
    <row r="20" customFormat="false" ht="16" hidden="false" customHeight="false" outlineLevel="0" collapsed="false">
      <c r="C20" s="37" t="s">
        <v>115</v>
      </c>
      <c r="D20" s="38" t="str">
        <f aca="false">C20</f>
        <v>HTAB4-OV-120-S5-C-L100</v>
      </c>
      <c r="E20" s="37" t="s">
        <v>111</v>
      </c>
      <c r="F20" s="16" t="s">
        <v>112</v>
      </c>
      <c r="G20" s="37" t="s">
        <v>113</v>
      </c>
    </row>
    <row r="21" customFormat="false" ht="16" hidden="false" customHeight="false" outlineLevel="0" collapsed="false">
      <c r="C21" s="37" t="s">
        <v>116</v>
      </c>
      <c r="D21" s="38" t="str">
        <f aca="false">C21</f>
        <v>HTAB4-OV-60-CT-C-L50</v>
      </c>
      <c r="E21" s="37" t="s">
        <v>111</v>
      </c>
      <c r="F21" s="16" t="s">
        <v>112</v>
      </c>
      <c r="G21" s="37" t="s">
        <v>117</v>
      </c>
    </row>
    <row r="22" customFormat="false" ht="16" hidden="false" customHeight="false" outlineLevel="0" collapsed="false">
      <c r="C22" s="37" t="s">
        <v>118</v>
      </c>
      <c r="D22" s="38" t="str">
        <f aca="false">C22</f>
        <v>HTAB4-OV-P60-C-L100</v>
      </c>
      <c r="E22" s="37" t="s">
        <v>111</v>
      </c>
      <c r="F22" s="16" t="s">
        <v>112</v>
      </c>
      <c r="G22" s="37" t="s">
        <v>119</v>
      </c>
    </row>
    <row r="24" customFormat="false" ht="16" hidden="false" customHeight="false" outlineLevel="0" collapsed="false">
      <c r="A24" s="33" t="s">
        <v>120</v>
      </c>
      <c r="B24" s="40"/>
      <c r="C24" s="40"/>
    </row>
    <row r="25" customFormat="false" ht="16" hidden="false" customHeight="true" outlineLevel="0" collapsed="false">
      <c r="B25" s="36" t="s">
        <v>87</v>
      </c>
      <c r="C25" s="36"/>
      <c r="D25" s="35"/>
      <c r="E25" s="35"/>
      <c r="F25" s="35"/>
      <c r="G25" s="35"/>
    </row>
    <row r="26" customFormat="false" ht="16" hidden="false" customHeight="false" outlineLevel="0" collapsed="false">
      <c r="C26" s="37" t="s">
        <v>121</v>
      </c>
      <c r="D26" s="38" t="str">
        <f aca="false">C26</f>
        <v>HUB4-OV-L100-4M-EU</v>
      </c>
      <c r="E26" s="37" t="s">
        <v>89</v>
      </c>
      <c r="F26" s="37" t="s">
        <v>90</v>
      </c>
      <c r="G26" s="37" t="s">
        <v>122</v>
      </c>
    </row>
    <row r="27" customFormat="false" ht="16" hidden="false" customHeight="false" outlineLevel="0" collapsed="false">
      <c r="C27" s="37" t="s">
        <v>123</v>
      </c>
      <c r="D27" s="38" t="str">
        <f aca="false">C27</f>
        <v>HUB4-OV-L100-4M4U-EU</v>
      </c>
      <c r="E27" s="37" t="s">
        <v>89</v>
      </c>
      <c r="F27" s="37" t="s">
        <v>90</v>
      </c>
      <c r="G27" s="37" t="s">
        <v>124</v>
      </c>
    </row>
    <row r="28" customFormat="false" ht="16" hidden="false" customHeight="false" outlineLevel="0" collapsed="false">
      <c r="C28" s="37" t="s">
        <v>125</v>
      </c>
      <c r="D28" s="38" t="str">
        <f aca="false">C28</f>
        <v>HUB4-OV-L150-4M-EU</v>
      </c>
      <c r="E28" s="37" t="s">
        <v>89</v>
      </c>
      <c r="F28" s="37" t="s">
        <v>90</v>
      </c>
      <c r="G28" s="37" t="s">
        <v>126</v>
      </c>
    </row>
    <row r="29" customFormat="false" ht="16" hidden="false" customHeight="false" outlineLevel="0" collapsed="false">
      <c r="C29" s="37" t="s">
        <v>127</v>
      </c>
      <c r="D29" s="38" t="str">
        <f aca="false">C29</f>
        <v>HUB4-OV-L150-4M4U-EU</v>
      </c>
      <c r="E29" s="37" t="s">
        <v>89</v>
      </c>
      <c r="F29" s="37" t="s">
        <v>90</v>
      </c>
      <c r="G29" s="37" t="s">
        <v>128</v>
      </c>
    </row>
    <row r="30" customFormat="false" ht="16" hidden="false" customHeight="false" outlineLevel="0" collapsed="false">
      <c r="B30" s="39" t="s">
        <v>98</v>
      </c>
      <c r="C30" s="37" t="s">
        <v>129</v>
      </c>
      <c r="D30" s="38" t="str">
        <f aca="false">C30</f>
        <v>HUB4D-OV-L100-2M2U-EU</v>
      </c>
      <c r="E30" s="37" t="s">
        <v>89</v>
      </c>
      <c r="F30" s="37" t="s">
        <v>90</v>
      </c>
      <c r="G30" s="37" t="s">
        <v>130</v>
      </c>
    </row>
    <row r="31" customFormat="false" ht="16" hidden="false" customHeight="false" outlineLevel="0" collapsed="false">
      <c r="B31" s="39" t="s">
        <v>98</v>
      </c>
      <c r="C31" s="37" t="s">
        <v>131</v>
      </c>
      <c r="D31" s="38" t="str">
        <f aca="false">C31</f>
        <v>HUB4D-OV-L100-6U-EU</v>
      </c>
      <c r="E31" s="37" t="s">
        <v>89</v>
      </c>
      <c r="F31" s="37" t="s">
        <v>90</v>
      </c>
      <c r="G31" s="37" t="s">
        <v>102</v>
      </c>
    </row>
    <row r="32" customFormat="false" ht="16" hidden="false" customHeight="false" outlineLevel="0" collapsed="false">
      <c r="B32" s="39" t="s">
        <v>98</v>
      </c>
      <c r="C32" s="37" t="s">
        <v>132</v>
      </c>
      <c r="D32" s="38" t="str">
        <f aca="false">C32</f>
        <v>HUB4D-OV-L100-3M-EU</v>
      </c>
      <c r="E32" s="37" t="s">
        <v>89</v>
      </c>
      <c r="F32" s="37" t="s">
        <v>90</v>
      </c>
      <c r="G32" s="37" t="s">
        <v>133</v>
      </c>
    </row>
    <row r="33" customFormat="false" ht="16" hidden="false" customHeight="false" outlineLevel="0" collapsed="false">
      <c r="B33" s="39" t="s">
        <v>98</v>
      </c>
      <c r="C33" s="37" t="s">
        <v>134</v>
      </c>
      <c r="D33" s="38" t="str">
        <f aca="false">C33</f>
        <v>HUB4N-OV-L50-2M2U-EU</v>
      </c>
      <c r="E33" s="37" t="s">
        <v>89</v>
      </c>
      <c r="F33" s="37" t="s">
        <v>90</v>
      </c>
      <c r="G33" s="37" t="s">
        <v>135</v>
      </c>
    </row>
    <row r="34" customFormat="false" ht="16" hidden="false" customHeight="false" outlineLevel="0" collapsed="false">
      <c r="B34" s="39" t="s">
        <v>98</v>
      </c>
      <c r="C34" s="37" t="s">
        <v>136</v>
      </c>
      <c r="D34" s="38" t="str">
        <f aca="false">C34</f>
        <v>HUB4N-OV-L50-6U-EU</v>
      </c>
      <c r="E34" s="37" t="s">
        <v>89</v>
      </c>
      <c r="F34" s="37" t="s">
        <v>90</v>
      </c>
      <c r="G34" s="37" t="s">
        <v>108</v>
      </c>
    </row>
    <row r="36" customFormat="false" ht="16" hidden="false" customHeight="true" outlineLevel="0" collapsed="false">
      <c r="B36" s="36" t="s">
        <v>109</v>
      </c>
      <c r="C36" s="36"/>
    </row>
    <row r="37" customFormat="false" ht="16" hidden="false" customHeight="false" outlineLevel="0" collapsed="false">
      <c r="C37" s="37" t="s">
        <v>137</v>
      </c>
      <c r="D37" s="38" t="str">
        <f aca="false">C37</f>
        <v>HTAB4-OV-80-S5-C-L100-EU</v>
      </c>
      <c r="E37" s="37" t="s">
        <v>111</v>
      </c>
      <c r="F37" s="16" t="s">
        <v>112</v>
      </c>
      <c r="G37" s="37" t="s">
        <v>138</v>
      </c>
    </row>
    <row r="38" customFormat="false" ht="16" hidden="false" customHeight="false" outlineLevel="0" collapsed="false">
      <c r="C38" s="37" t="s">
        <v>139</v>
      </c>
      <c r="D38" s="38" t="str">
        <f aca="false">C38</f>
        <v>HTAB4-OV-100-S5-C-L100-EU</v>
      </c>
      <c r="E38" s="37" t="s">
        <v>111</v>
      </c>
      <c r="F38" s="16" t="s">
        <v>112</v>
      </c>
      <c r="G38" s="37" t="s">
        <v>138</v>
      </c>
    </row>
    <row r="39" customFormat="false" ht="16" hidden="false" customHeight="false" outlineLevel="0" collapsed="false">
      <c r="C39" s="37" t="s">
        <v>140</v>
      </c>
      <c r="D39" s="38" t="str">
        <f aca="false">C39</f>
        <v>HTAB4-OV-120-S5-C-L100-EU</v>
      </c>
      <c r="E39" s="37" t="s">
        <v>111</v>
      </c>
      <c r="F39" s="16" t="s">
        <v>112</v>
      </c>
      <c r="G39" s="37" t="s">
        <v>138</v>
      </c>
    </row>
    <row r="40" customFormat="false" ht="16" hidden="false" customHeight="false" outlineLevel="0" collapsed="false">
      <c r="C40" s="37" t="s">
        <v>141</v>
      </c>
      <c r="D40" s="38" t="str">
        <f aca="false">C40</f>
        <v>HTAB4-OV-60-CT-C-L50-EU</v>
      </c>
      <c r="E40" s="37" t="s">
        <v>111</v>
      </c>
      <c r="F40" s="16" t="s">
        <v>112</v>
      </c>
      <c r="G40" s="37" t="s">
        <v>142</v>
      </c>
    </row>
    <row r="41" customFormat="false" ht="16" hidden="false" customHeight="false" outlineLevel="0" collapsed="false">
      <c r="C41" s="37" t="s">
        <v>143</v>
      </c>
      <c r="D41" s="38" t="str">
        <f aca="false">C41</f>
        <v>HTAB4-OV-P60-C-L100-EU</v>
      </c>
      <c r="E41" s="37" t="s">
        <v>111</v>
      </c>
      <c r="F41" s="16" t="s">
        <v>112</v>
      </c>
      <c r="G41" s="37" t="s">
        <v>144</v>
      </c>
    </row>
  </sheetData>
  <mergeCells count="4">
    <mergeCell ref="B7:C7"/>
    <mergeCell ref="B17:C17"/>
    <mergeCell ref="B25:C25"/>
    <mergeCell ref="B36:C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1" sqref="A24:N24 C19"/>
    </sheetView>
  </sheetViews>
  <sheetFormatPr defaultColWidth="11.0078125" defaultRowHeight="16" zeroHeight="false" outlineLevelRow="0" outlineLevelCol="0"/>
  <cols>
    <col collapsed="false" customWidth="true" hidden="false" outlineLevel="0" max="2" min="1" style="41" width="5.83"/>
    <col collapsed="false" customWidth="true" hidden="false" outlineLevel="0" max="3" min="3" style="41" width="30.84"/>
    <col collapsed="false" customWidth="true" hidden="false" outlineLevel="0" max="4" min="4" style="41" width="39.5"/>
    <col collapsed="false" customWidth="true" hidden="false" outlineLevel="0" max="5" min="5" style="41" width="42.84"/>
    <col collapsed="false" customWidth="false" hidden="false" outlineLevel="0" max="6" min="6" style="41" width="11"/>
    <col collapsed="false" customWidth="true" hidden="false" outlineLevel="0" max="7" min="7" style="41" width="73.83"/>
    <col collapsed="false" customWidth="false" hidden="false" outlineLevel="0" max="1024" min="8" style="41" width="11"/>
  </cols>
  <sheetData>
    <row r="2" customFormat="false" ht="19" hidden="false" customHeight="false" outlineLevel="0" collapsed="false">
      <c r="E2" s="42" t="s">
        <v>83</v>
      </c>
    </row>
    <row r="3" customFormat="false" ht="19" hidden="false" customHeight="false" outlineLevel="0" collapsed="false">
      <c r="C3" s="43" t="n">
        <v>44141</v>
      </c>
      <c r="E3" s="42"/>
    </row>
    <row r="5" customFormat="false" ht="32" hidden="false" customHeight="false" outlineLevel="0" collapsed="false">
      <c r="A5" s="44"/>
      <c r="B5" s="44"/>
      <c r="C5" s="44" t="s">
        <v>3</v>
      </c>
      <c r="D5" s="44" t="s">
        <v>84</v>
      </c>
      <c r="E5" s="44" t="s">
        <v>85</v>
      </c>
      <c r="F5" s="44" t="s">
        <v>2</v>
      </c>
      <c r="G5" s="44" t="s">
        <v>34</v>
      </c>
    </row>
    <row r="6" customFormat="false" ht="16" hidden="false" customHeight="false" outlineLevel="0" collapsed="false">
      <c r="A6" s="45" t="s">
        <v>86</v>
      </c>
      <c r="B6" s="45"/>
      <c r="C6" s="46"/>
      <c r="D6" s="47"/>
      <c r="E6" s="47"/>
      <c r="F6" s="47"/>
      <c r="G6" s="47"/>
    </row>
    <row r="7" customFormat="false" ht="22" hidden="false" customHeight="true" outlineLevel="0" collapsed="false">
      <c r="A7" s="48"/>
      <c r="B7" s="49" t="s">
        <v>87</v>
      </c>
      <c r="C7" s="49"/>
      <c r="D7" s="47"/>
      <c r="E7" s="47"/>
      <c r="F7" s="47"/>
      <c r="G7" s="47"/>
    </row>
    <row r="8" customFormat="false" ht="16" hidden="false" customHeight="false" outlineLevel="0" collapsed="false">
      <c r="C8" s="50" t="s">
        <v>145</v>
      </c>
      <c r="D8" s="51" t="str">
        <f aca="false">C8</f>
        <v>HUB4T-L100-4M-UK</v>
      </c>
      <c r="E8" s="50" t="s">
        <v>89</v>
      </c>
      <c r="F8" s="50" t="s">
        <v>90</v>
      </c>
      <c r="G8" s="50" t="s">
        <v>91</v>
      </c>
    </row>
    <row r="9" customFormat="false" ht="16" hidden="false" customHeight="false" outlineLevel="0" collapsed="false">
      <c r="C9" s="50" t="s">
        <v>29</v>
      </c>
      <c r="D9" s="51" t="str">
        <f aca="false">C9</f>
        <v>HUB4T-L100-4M4U-UK</v>
      </c>
      <c r="E9" s="50" t="s">
        <v>89</v>
      </c>
      <c r="F9" s="50" t="s">
        <v>90</v>
      </c>
      <c r="G9" s="50" t="s">
        <v>93</v>
      </c>
    </row>
    <row r="10" customFormat="false" ht="16" hidden="false" customHeight="false" outlineLevel="0" collapsed="false">
      <c r="C10" s="50" t="s">
        <v>146</v>
      </c>
      <c r="D10" s="51" t="str">
        <f aca="false">C10</f>
        <v>HUB4T-L150-4M-UK</v>
      </c>
      <c r="E10" s="50" t="s">
        <v>89</v>
      </c>
      <c r="F10" s="50" t="s">
        <v>90</v>
      </c>
      <c r="G10" s="50" t="s">
        <v>95</v>
      </c>
    </row>
    <row r="11" customFormat="false" ht="16" hidden="false" customHeight="false" outlineLevel="0" collapsed="false">
      <c r="C11" s="50" t="s">
        <v>147</v>
      </c>
      <c r="D11" s="51" t="str">
        <f aca="false">C11</f>
        <v>HUB4T-L150-4M4U-UK</v>
      </c>
      <c r="E11" s="50" t="s">
        <v>89</v>
      </c>
      <c r="F11" s="50" t="s">
        <v>90</v>
      </c>
      <c r="G11" s="50" t="s">
        <v>97</v>
      </c>
    </row>
    <row r="12" customFormat="false" ht="16" hidden="false" customHeight="false" outlineLevel="0" collapsed="false">
      <c r="B12" s="52"/>
      <c r="C12" s="50" t="s">
        <v>22</v>
      </c>
      <c r="D12" s="51" t="str">
        <f aca="false">C12</f>
        <v>HUB4D-L100-2M2U-UK</v>
      </c>
      <c r="E12" s="50" t="s">
        <v>89</v>
      </c>
      <c r="F12" s="50" t="s">
        <v>90</v>
      </c>
      <c r="G12" s="50" t="s">
        <v>100</v>
      </c>
    </row>
    <row r="13" customFormat="false" ht="16" hidden="false" customHeight="false" outlineLevel="0" collapsed="false">
      <c r="B13" s="52"/>
      <c r="C13" s="50" t="s">
        <v>148</v>
      </c>
      <c r="D13" s="51" t="str">
        <f aca="false">C13</f>
        <v>HUB4D-L100-3M-UK</v>
      </c>
      <c r="E13" s="50" t="s">
        <v>89</v>
      </c>
      <c r="F13" s="50" t="s">
        <v>90</v>
      </c>
      <c r="G13" s="50" t="s">
        <v>104</v>
      </c>
    </row>
    <row r="14" customFormat="false" ht="20" hidden="false" customHeight="true" outlineLevel="0" collapsed="false">
      <c r="B14" s="49" t="s">
        <v>109</v>
      </c>
      <c r="C14" s="49"/>
      <c r="D14" s="51"/>
    </row>
    <row r="15" customFormat="false" ht="16" hidden="false" customHeight="false" outlineLevel="0" collapsed="false">
      <c r="C15" s="50" t="s">
        <v>149</v>
      </c>
      <c r="D15" s="51" t="str">
        <f aca="false">C15</f>
        <v>HT4-80-S5-C-L100-UK</v>
      </c>
      <c r="E15" s="50" t="s">
        <v>111</v>
      </c>
      <c r="F15" s="53" t="s">
        <v>112</v>
      </c>
      <c r="G15" s="50" t="s">
        <v>113</v>
      </c>
    </row>
    <row r="16" customFormat="false" ht="16" hidden="false" customHeight="false" outlineLevel="0" collapsed="false">
      <c r="C16" s="50" t="s">
        <v>150</v>
      </c>
      <c r="D16" s="51" t="str">
        <f aca="false">C16</f>
        <v>HT4-100-S5-C-L100-UK</v>
      </c>
      <c r="E16" s="50" t="s">
        <v>111</v>
      </c>
      <c r="F16" s="53" t="s">
        <v>112</v>
      </c>
      <c r="G16" s="50" t="s">
        <v>113</v>
      </c>
    </row>
    <row r="17" customFormat="false" ht="16" hidden="false" customHeight="false" outlineLevel="0" collapsed="false">
      <c r="C17" s="50" t="s">
        <v>151</v>
      </c>
      <c r="D17" s="51" t="str">
        <f aca="false">C17</f>
        <v>HT4-120-S5-C-L100-UK</v>
      </c>
      <c r="E17" s="50" t="s">
        <v>111</v>
      </c>
      <c r="F17" s="53" t="s">
        <v>112</v>
      </c>
      <c r="G17" s="50" t="s">
        <v>113</v>
      </c>
    </row>
    <row r="18" customFormat="false" ht="16" hidden="false" customHeight="false" outlineLevel="0" collapsed="false">
      <c r="B18" s="54"/>
      <c r="C18" s="50" t="s">
        <v>152</v>
      </c>
      <c r="D18" s="51" t="str">
        <f aca="false">C18</f>
        <v>HT4-60-P-C-L100-UK</v>
      </c>
      <c r="E18" s="50" t="s">
        <v>111</v>
      </c>
      <c r="F18" s="53" t="s">
        <v>112</v>
      </c>
      <c r="G18" s="50" t="s">
        <v>119</v>
      </c>
    </row>
    <row r="19" customFormat="false" ht="16" hidden="false" customHeight="false" outlineLevel="0" collapsed="false">
      <c r="B19" s="54"/>
      <c r="C19" s="50" t="s">
        <v>153</v>
      </c>
      <c r="D19" s="51" t="str">
        <f aca="false">C19</f>
        <v>HT4-80-P-C-L100-UK</v>
      </c>
      <c r="E19" s="50" t="s">
        <v>111</v>
      </c>
      <c r="F19" s="53" t="s">
        <v>112</v>
      </c>
      <c r="G19" s="50" t="s">
        <v>119</v>
      </c>
    </row>
    <row r="21" customFormat="false" ht="16" hidden="false" customHeight="false" outlineLevel="0" collapsed="false">
      <c r="A21" s="45" t="s">
        <v>120</v>
      </c>
      <c r="B21" s="55"/>
      <c r="C21" s="55"/>
    </row>
    <row r="22" customFormat="false" ht="16" hidden="false" customHeight="true" outlineLevel="0" collapsed="false">
      <c r="B22" s="49" t="s">
        <v>87</v>
      </c>
      <c r="C22" s="49"/>
      <c r="D22" s="47"/>
      <c r="E22" s="47"/>
      <c r="F22" s="47"/>
      <c r="G22" s="47"/>
    </row>
    <row r="23" customFormat="false" ht="16" hidden="false" customHeight="false" outlineLevel="0" collapsed="false">
      <c r="C23" s="50" t="s">
        <v>154</v>
      </c>
      <c r="D23" s="51" t="str">
        <f aca="false">C23</f>
        <v>HUB4T-L100-4M-EU</v>
      </c>
      <c r="E23" s="50" t="s">
        <v>89</v>
      </c>
      <c r="F23" s="50" t="s">
        <v>90</v>
      </c>
      <c r="G23" s="50" t="s">
        <v>122</v>
      </c>
    </row>
    <row r="24" customFormat="false" ht="16" hidden="false" customHeight="false" outlineLevel="0" collapsed="false">
      <c r="C24" s="50" t="s">
        <v>155</v>
      </c>
      <c r="D24" s="51" t="str">
        <f aca="false">C24</f>
        <v>HUB4T-L100-4M4U-EU</v>
      </c>
      <c r="E24" s="50" t="s">
        <v>89</v>
      </c>
      <c r="F24" s="50" t="s">
        <v>90</v>
      </c>
      <c r="G24" s="50" t="s">
        <v>124</v>
      </c>
    </row>
    <row r="25" customFormat="false" ht="16" hidden="false" customHeight="false" outlineLevel="0" collapsed="false">
      <c r="C25" s="50" t="s">
        <v>156</v>
      </c>
      <c r="D25" s="51" t="str">
        <f aca="false">C25</f>
        <v>HUB4T-L150-4M-EU</v>
      </c>
      <c r="E25" s="50" t="s">
        <v>89</v>
      </c>
      <c r="F25" s="50" t="s">
        <v>90</v>
      </c>
      <c r="G25" s="50" t="s">
        <v>126</v>
      </c>
    </row>
    <row r="26" customFormat="false" ht="16" hidden="false" customHeight="false" outlineLevel="0" collapsed="false">
      <c r="C26" s="50" t="s">
        <v>157</v>
      </c>
      <c r="D26" s="51" t="str">
        <f aca="false">C26</f>
        <v>HUB4T-L150-4M4U-EU</v>
      </c>
      <c r="E26" s="50" t="s">
        <v>89</v>
      </c>
      <c r="F26" s="50" t="s">
        <v>90</v>
      </c>
      <c r="G26" s="50" t="s">
        <v>128</v>
      </c>
    </row>
    <row r="27" customFormat="false" ht="16" hidden="false" customHeight="false" outlineLevel="0" collapsed="false">
      <c r="B27" s="52"/>
      <c r="C27" s="50" t="s">
        <v>158</v>
      </c>
      <c r="D27" s="51" t="str">
        <f aca="false">C27</f>
        <v>HUB4D-L100-2M2U-EU</v>
      </c>
      <c r="E27" s="50" t="s">
        <v>89</v>
      </c>
      <c r="F27" s="50" t="s">
        <v>90</v>
      </c>
      <c r="G27" s="50" t="s">
        <v>130</v>
      </c>
    </row>
    <row r="28" customFormat="false" ht="16" hidden="false" customHeight="false" outlineLevel="0" collapsed="false">
      <c r="B28" s="52"/>
      <c r="C28" s="50" t="s">
        <v>159</v>
      </c>
      <c r="D28" s="51" t="str">
        <f aca="false">C28</f>
        <v>HUB4D-L100-3M-EU</v>
      </c>
      <c r="E28" s="50" t="s">
        <v>89</v>
      </c>
      <c r="F28" s="50" t="s">
        <v>90</v>
      </c>
      <c r="G28" s="50" t="s">
        <v>133</v>
      </c>
    </row>
    <row r="30" customFormat="false" ht="16" hidden="false" customHeight="true" outlineLevel="0" collapsed="false">
      <c r="B30" s="49" t="s">
        <v>109</v>
      </c>
      <c r="C30" s="49"/>
    </row>
    <row r="31" customFormat="false" ht="16" hidden="false" customHeight="false" outlineLevel="0" collapsed="false">
      <c r="C31" s="50" t="s">
        <v>160</v>
      </c>
      <c r="D31" s="51" t="str">
        <f aca="false">C31</f>
        <v>HT4-80-S5-C-L100-EU</v>
      </c>
      <c r="E31" s="50" t="s">
        <v>111</v>
      </c>
      <c r="F31" s="53" t="s">
        <v>112</v>
      </c>
      <c r="G31" s="50" t="s">
        <v>138</v>
      </c>
    </row>
    <row r="32" customFormat="false" ht="16" hidden="false" customHeight="false" outlineLevel="0" collapsed="false">
      <c r="C32" s="50" t="s">
        <v>161</v>
      </c>
      <c r="D32" s="51" t="str">
        <f aca="false">C32</f>
        <v>HT4-100-S5-C-L100-EU</v>
      </c>
      <c r="E32" s="50" t="s">
        <v>111</v>
      </c>
      <c r="F32" s="53" t="s">
        <v>112</v>
      </c>
      <c r="G32" s="50" t="s">
        <v>138</v>
      </c>
    </row>
    <row r="33" customFormat="false" ht="16" hidden="false" customHeight="false" outlineLevel="0" collapsed="false">
      <c r="C33" s="50" t="s">
        <v>162</v>
      </c>
      <c r="D33" s="51" t="str">
        <f aca="false">C33</f>
        <v>HT4-120-S5-C-L100-EU</v>
      </c>
      <c r="E33" s="50" t="s">
        <v>111</v>
      </c>
      <c r="F33" s="53" t="s">
        <v>112</v>
      </c>
      <c r="G33" s="50" t="s">
        <v>138</v>
      </c>
    </row>
    <row r="34" customFormat="false" ht="16" hidden="false" customHeight="false" outlineLevel="0" collapsed="false">
      <c r="B34" s="54"/>
      <c r="C34" s="50" t="s">
        <v>163</v>
      </c>
      <c r="D34" s="51" t="str">
        <f aca="false">C34</f>
        <v>HT4-60-P-C-L100-EU</v>
      </c>
      <c r="E34" s="50" t="s">
        <v>111</v>
      </c>
      <c r="F34" s="53" t="s">
        <v>112</v>
      </c>
      <c r="G34" s="50" t="s">
        <v>144</v>
      </c>
    </row>
    <row r="35" customFormat="false" ht="16" hidden="false" customHeight="false" outlineLevel="0" collapsed="false">
      <c r="B35" s="54"/>
      <c r="C35" s="50" t="s">
        <v>164</v>
      </c>
      <c r="D35" s="51" t="str">
        <f aca="false">C35</f>
        <v>HT4-80-P-C-L100-EU</v>
      </c>
      <c r="E35" s="50" t="s">
        <v>111</v>
      </c>
      <c r="F35" s="53" t="s">
        <v>112</v>
      </c>
      <c r="G35" s="50" t="s">
        <v>144</v>
      </c>
    </row>
  </sheetData>
  <mergeCells count="4">
    <mergeCell ref="B7:C7"/>
    <mergeCell ref="B14:C14"/>
    <mergeCell ref="B22:C22"/>
    <mergeCell ref="B30:C3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2017-01-02T19:05:41Z</dcterms:created>
  <dc:creator>Armor Associates</dc:creator>
  <dc:description/>
  <dc:language>en-GB</dc:language>
  <cp:lastModifiedBy/>
  <cp:lastPrinted>2017-01-20T10:21:15Z</cp:lastPrinted>
  <dcterms:modified xsi:type="dcterms:W3CDTF">2021-10-27T19:31:33Z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