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wjwang\Desktop\pongo_1760_IP\Pango_UI_界面测试\xihe_pango_Project\source\"/>
    </mc:Choice>
  </mc:AlternateContent>
  <xr:revisionPtr revIDLastSave="0" documentId="13_ncr:1_{F6292714-5308-4C2A-BBEA-A65576774057}" xr6:coauthVersionLast="36" xr6:coauthVersionMax="36" xr10:uidLastSave="{00000000-0000-0000-0000-000000000000}"/>
  <bookViews>
    <workbookView xWindow="0" yWindow="0" windowWidth="28125" windowHeight="12540" activeTab="1" xr2:uid="{00000000-000D-0000-FFFF-FFFF00000000}"/>
  </bookViews>
  <sheets>
    <sheet name="XIHEV200_SMP_INIT" sheetId="1" r:id="rId1"/>
    <sheet name="XIHEV200_ADC_MEMORYREAD" sheetId="2" r:id="rId2"/>
    <sheet name="XIHEV200 DAC发数" sheetId="3" r:id="rId3"/>
    <sheet name="nco" sheetId="4" r:id="rId4"/>
    <sheet name="test_mem" sheetId="5" r:id="rId5"/>
    <sheet name="nco_1" sheetId="6" r:id="rId6"/>
    <sheet name="config" sheetId="7" r:id="rId7"/>
  </sheets>
  <calcPr calcId="179021"/>
</workbook>
</file>

<file path=xl/calcChain.xml><?xml version="1.0" encoding="utf-8"?>
<calcChain xmlns="http://schemas.openxmlformats.org/spreadsheetml/2006/main">
  <c r="E21" i="3" l="1"/>
  <c r="B11" i="3" s="1"/>
  <c r="G19" i="3"/>
  <c r="D19" i="3"/>
  <c r="G18" i="3"/>
  <c r="D18" i="3"/>
  <c r="C12" i="3"/>
  <c r="B12" i="3"/>
  <c r="E26" i="2"/>
  <c r="M20" i="2" s="1"/>
  <c r="N24" i="2"/>
  <c r="L24" i="2"/>
  <c r="G24" i="2"/>
  <c r="D24" i="2"/>
  <c r="M24" i="2" s="1"/>
  <c r="G23" i="2"/>
  <c r="D23" i="2"/>
  <c r="K23" i="2" s="1"/>
  <c r="N22" i="2"/>
  <c r="L22" i="2"/>
  <c r="K22" i="2"/>
  <c r="G22" i="2"/>
  <c r="D22" i="2"/>
  <c r="M22" i="2" s="1"/>
  <c r="G21" i="2"/>
  <c r="D21" i="2"/>
  <c r="N21" i="2" s="1"/>
  <c r="N20" i="2"/>
  <c r="L20" i="2"/>
  <c r="K20" i="2"/>
  <c r="G20" i="2"/>
  <c r="D20" i="2"/>
  <c r="M19" i="2"/>
  <c r="L19" i="2"/>
  <c r="K19" i="2"/>
  <c r="G19" i="2"/>
  <c r="D19" i="2"/>
  <c r="L18" i="2"/>
  <c r="K18" i="2"/>
  <c r="G18" i="2"/>
  <c r="D18" i="2"/>
  <c r="N18" i="2" s="1"/>
  <c r="M17" i="2"/>
  <c r="L17" i="2"/>
  <c r="G17" i="2"/>
  <c r="D17" i="2"/>
  <c r="N17" i="2" s="1"/>
  <c r="N16" i="2"/>
  <c r="L16" i="2"/>
  <c r="G16" i="2"/>
  <c r="D16" i="2"/>
  <c r="K16" i="2" s="1"/>
  <c r="L23" i="2" l="1"/>
  <c r="M23" i="2"/>
  <c r="N23" i="2"/>
  <c r="M18" i="2"/>
  <c r="K21" i="2"/>
  <c r="L21" i="2"/>
  <c r="M21" i="2"/>
  <c r="K24" i="2"/>
  <c r="M16" i="2"/>
  <c r="N19" i="2"/>
  <c r="B10" i="3"/>
  <c r="K17" i="2"/>
  <c r="C4" i="2" s="1"/>
  <c r="C9" i="2" l="1"/>
  <c r="B14" i="2" s="1"/>
  <c r="B9" i="2"/>
  <c r="C6" i="2"/>
  <c r="B11" i="2" s="1"/>
  <c r="C5" i="2"/>
  <c r="B10" i="2" s="1"/>
</calcChain>
</file>

<file path=xl/sharedStrings.xml><?xml version="1.0" encoding="utf-8"?>
<sst xmlns="http://schemas.openxmlformats.org/spreadsheetml/2006/main" count="329" uniqueCount="131">
  <si>
    <t>0x4d0</t>
  </si>
  <si>
    <t>0x4109</t>
  </si>
  <si>
    <t>0x4d1</t>
  </si>
  <si>
    <t>0x4d2</t>
  </si>
  <si>
    <t>0x4d3</t>
  </si>
  <si>
    <t>0x4d4</t>
  </si>
  <si>
    <t>0x4d5</t>
  </si>
  <si>
    <t>0x4d6</t>
  </si>
  <si>
    <t>0x4d7</t>
  </si>
  <si>
    <t>0x4d8</t>
  </si>
  <si>
    <t>0x410b</t>
  </si>
  <si>
    <t>0x4e3</t>
  </si>
  <si>
    <t>0xe</t>
  </si>
  <si>
    <t>0x4e2</t>
  </si>
  <si>
    <t>0x4</t>
  </si>
  <si>
    <t>0x4e1</t>
  </si>
  <si>
    <t>0x1</t>
  </si>
  <si>
    <t>0x40a</t>
  </si>
  <si>
    <t>0x18</t>
  </si>
  <si>
    <t>temp</t>
  </si>
  <si>
    <t>总sect个数</t>
  </si>
  <si>
    <t>cfg_smp_en</t>
  </si>
  <si>
    <t>ip_sel位宽</t>
  </si>
  <si>
    <t>ip_sel起始bit</t>
  </si>
  <si>
    <t>cfg_smp_node_en起始bit</t>
  </si>
  <si>
    <t>node_sel位宽</t>
  </si>
  <si>
    <t>node_sel起始bit</t>
  </si>
  <si>
    <t>bitnum位宽</t>
  </si>
  <si>
    <t>bitnum起始bit</t>
  </si>
  <si>
    <t>sect位宽</t>
  </si>
  <si>
    <t>start_sect起始bit</t>
  </si>
  <si>
    <t>end_sect起始bit</t>
  </si>
  <si>
    <t>ctrl_smp_trig所在bit</t>
  </si>
  <si>
    <t>0x41a</t>
  </si>
  <si>
    <t>0x42a</t>
  </si>
  <si>
    <t>0x43a</t>
  </si>
  <si>
    <t>0x4e0</t>
  </si>
  <si>
    <t>0x10</t>
  </si>
  <si>
    <t>0x4c4</t>
  </si>
  <si>
    <t>0x0</t>
  </si>
  <si>
    <t>0x203</t>
  </si>
  <si>
    <t>32*2048</t>
  </si>
  <si>
    <t>0x4c1</t>
  </si>
  <si>
    <t>0x4c5</t>
  </si>
  <si>
    <t>0x4c6</t>
  </si>
  <si>
    <t>0x4c7</t>
  </si>
  <si>
    <t>0x3ef</t>
  </si>
  <si>
    <t>0x4c8</t>
  </si>
  <si>
    <t>配置</t>
  </si>
  <si>
    <t>使能</t>
  </si>
  <si>
    <t>采样点</t>
  </si>
  <si>
    <t>采样位宽(bit)</t>
  </si>
  <si>
    <t>端口采样bitnum</t>
  </si>
  <si>
    <t>端口选用节点编号</t>
  </si>
  <si>
    <t>节点对应ip</t>
  </si>
  <si>
    <t>rxadc0</t>
  </si>
  <si>
    <t>sync_fifo0</t>
  </si>
  <si>
    <t>adpll0</t>
  </si>
  <si>
    <t>rxadc1</t>
  </si>
  <si>
    <t>sync_fifo1</t>
  </si>
  <si>
    <t>rxadc2</t>
  </si>
  <si>
    <t>sync_fifo2</t>
  </si>
  <si>
    <t>rxadc3</t>
  </si>
  <si>
    <t>sync_fifo3</t>
  </si>
  <si>
    <t>使能个数</t>
  </si>
  <si>
    <t>注意使能个数不能超过4个</t>
  </si>
  <si>
    <t>绿色填充部分需要用户配置</t>
  </si>
  <si>
    <t>cfg_mem_clk_sel需要根据需要填写，地址0x203</t>
  </si>
  <si>
    <t>0x1001c</t>
  </si>
  <si>
    <t>cfg_send_en</t>
  </si>
  <si>
    <t>cfg_send_node_en位宽</t>
  </si>
  <si>
    <t>cfg_send_node_en起始bit</t>
  </si>
  <si>
    <t>portion位宽</t>
  </si>
  <si>
    <t>portion_high起始bit</t>
  </si>
  <si>
    <t>portion_cycle起始bit</t>
  </si>
  <si>
    <t>tart_sect起始bit</t>
  </si>
  <si>
    <t>0x1101c</t>
  </si>
  <si>
    <t>0x1801c</t>
  </si>
  <si>
    <t>0x1901c</t>
  </si>
  <si>
    <t>0x4dd</t>
  </si>
  <si>
    <t>0xaf</t>
  </si>
  <si>
    <t>0x4c9</t>
  </si>
  <si>
    <t>0x4ca</t>
  </si>
  <si>
    <t>发数节点</t>
  </si>
  <si>
    <t>发数位宽(bit)</t>
  </si>
  <si>
    <t>端口发数bitnum</t>
  </si>
  <si>
    <t>节点0</t>
  </si>
  <si>
    <t>节点1</t>
  </si>
  <si>
    <t>注意使能个数不能超过2个</t>
  </si>
  <si>
    <t>cfg_mem_data_sel根据需要配置</t>
  </si>
  <si>
    <t>0x401</t>
  </si>
  <si>
    <t>0x3</t>
  </si>
  <si>
    <t>0x411</t>
  </si>
  <si>
    <t>0x421</t>
  </si>
  <si>
    <t>ramp</t>
  </si>
  <si>
    <t>0x431</t>
  </si>
  <si>
    <t>0x40b</t>
  </si>
  <si>
    <t>0xf</t>
  </si>
  <si>
    <t>0x409</t>
  </si>
  <si>
    <t>0x40</t>
  </si>
  <si>
    <t>0x41b</t>
  </si>
  <si>
    <t>0x419</t>
  </si>
  <si>
    <t>0x42b</t>
  </si>
  <si>
    <t>0x429</t>
  </si>
  <si>
    <t>0x43b</t>
  </si>
  <si>
    <t>0x439</t>
  </si>
  <si>
    <t>0x404</t>
  </si>
  <si>
    <t>0x1c</t>
  </si>
  <si>
    <t>0x414</t>
  </si>
  <si>
    <t>0x2c</t>
  </si>
  <si>
    <t>0x424</t>
  </si>
  <si>
    <t>0x3c</t>
  </si>
  <si>
    <t>0x434</t>
  </si>
  <si>
    <t>0x4c</t>
  </si>
  <si>
    <t>0x407</t>
  </si>
  <si>
    <t>0x417</t>
  </si>
  <si>
    <t>0x427</t>
  </si>
  <si>
    <t>0x437</t>
  </si>
  <si>
    <t>calib or ddc</t>
  </si>
  <si>
    <t>0x2</t>
  </si>
  <si>
    <t>0x4c0</t>
  </si>
  <si>
    <t>0x40000</t>
  </si>
  <si>
    <t>0x4cc</t>
  </si>
  <si>
    <t>0x1234</t>
  </si>
  <si>
    <t>0x1235</t>
  </si>
  <si>
    <t>0x1236</t>
  </si>
  <si>
    <t>0x1237</t>
  </si>
  <si>
    <t>0x1238</t>
  </si>
  <si>
    <t>0x1239</t>
  </si>
  <si>
    <t>0x1240</t>
  </si>
  <si>
    <t>0x13c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</si>
</sst>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3" borderId="3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25</xdr:row>
      <xdr:rowOff>85725</xdr:rowOff>
    </xdr:from>
    <xdr:to>
      <xdr:col>10</xdr:col>
      <xdr:colOff>762000</xdr:colOff>
      <xdr:row>44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457700"/>
          <a:ext cx="4648200" cy="31718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16</xdr:col>
      <xdr:colOff>95250</xdr:colOff>
      <xdr:row>33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200650"/>
          <a:ext cx="13487400" cy="7715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6</xdr:col>
      <xdr:colOff>1047750</xdr:colOff>
      <xdr:row>50</xdr:row>
      <xdr:rowOff>57150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6950" y="6229350"/>
          <a:ext cx="3695700" cy="262890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B36" sqref="B36"/>
    </sheetView>
  </sheetViews>
  <sheetFormatPr defaultColWidth="9" defaultRowHeight="13.5" x14ac:dyDescent="0.15"/>
  <sheetData>
    <row r="1" spans="1:2" ht="14.25" customHeight="1" x14ac:dyDescent="0.15">
      <c r="A1" s="1" t="s">
        <v>0</v>
      </c>
      <c r="B1" s="1" t="s">
        <v>1</v>
      </c>
    </row>
    <row r="2" spans="1:2" ht="14.25" customHeight="1" x14ac:dyDescent="0.15">
      <c r="A2" s="1" t="s">
        <v>2</v>
      </c>
      <c r="B2" s="1" t="s">
        <v>1</v>
      </c>
    </row>
    <row r="3" spans="1:2" ht="14.25" customHeight="1" x14ac:dyDescent="0.15">
      <c r="A3" s="1" t="s">
        <v>3</v>
      </c>
      <c r="B3" s="1" t="s">
        <v>1</v>
      </c>
    </row>
    <row r="4" spans="1:2" ht="14.25" customHeight="1" x14ac:dyDescent="0.15">
      <c r="A4" s="1" t="s">
        <v>4</v>
      </c>
      <c r="B4" s="1" t="s">
        <v>1</v>
      </c>
    </row>
    <row r="5" spans="1:2" ht="14.25" customHeight="1" x14ac:dyDescent="0.15">
      <c r="A5" s="1" t="s">
        <v>5</v>
      </c>
      <c r="B5" s="1" t="s">
        <v>1</v>
      </c>
    </row>
    <row r="6" spans="1:2" ht="14.25" customHeight="1" x14ac:dyDescent="0.15">
      <c r="A6" s="1" t="s">
        <v>6</v>
      </c>
      <c r="B6" s="1" t="s">
        <v>1</v>
      </c>
    </row>
    <row r="7" spans="1:2" ht="14.25" customHeight="1" x14ac:dyDescent="0.15">
      <c r="A7" s="1" t="s">
        <v>7</v>
      </c>
      <c r="B7" s="1" t="s">
        <v>1</v>
      </c>
    </row>
    <row r="8" spans="1:2" ht="14.25" customHeight="1" x14ac:dyDescent="0.15">
      <c r="A8" s="1" t="s">
        <v>8</v>
      </c>
      <c r="B8" s="1" t="s">
        <v>1</v>
      </c>
    </row>
    <row r="9" spans="1:2" ht="14.25" customHeight="1" x14ac:dyDescent="0.15">
      <c r="A9" s="1" t="s">
        <v>9</v>
      </c>
      <c r="B9" s="1" t="s">
        <v>1</v>
      </c>
    </row>
    <row r="10" spans="1:2" ht="14.25" customHeight="1" x14ac:dyDescent="0.15">
      <c r="A10" s="1" t="s">
        <v>0</v>
      </c>
      <c r="B10" s="1" t="s">
        <v>10</v>
      </c>
    </row>
    <row r="11" spans="1:2" ht="14.25" customHeight="1" x14ac:dyDescent="0.15">
      <c r="A11" s="1" t="s">
        <v>2</v>
      </c>
      <c r="B11" s="1" t="s">
        <v>10</v>
      </c>
    </row>
    <row r="12" spans="1:2" ht="14.25" customHeight="1" x14ac:dyDescent="0.15">
      <c r="A12" s="1" t="s">
        <v>3</v>
      </c>
      <c r="B12" s="1" t="s">
        <v>10</v>
      </c>
    </row>
    <row r="13" spans="1:2" ht="14.25" customHeight="1" x14ac:dyDescent="0.15">
      <c r="A13" s="1" t="s">
        <v>4</v>
      </c>
      <c r="B13" s="1" t="s">
        <v>10</v>
      </c>
    </row>
    <row r="14" spans="1:2" ht="14.25" customHeight="1" x14ac:dyDescent="0.15">
      <c r="A14" s="1" t="s">
        <v>5</v>
      </c>
      <c r="B14" s="1" t="s">
        <v>10</v>
      </c>
    </row>
    <row r="15" spans="1:2" ht="14.25" customHeight="1" x14ac:dyDescent="0.15">
      <c r="A15" s="1" t="s">
        <v>6</v>
      </c>
      <c r="B15" s="1" t="s">
        <v>10</v>
      </c>
    </row>
    <row r="16" spans="1:2" ht="14.25" customHeight="1" x14ac:dyDescent="0.15">
      <c r="A16" s="1" t="s">
        <v>7</v>
      </c>
      <c r="B16" s="1" t="s">
        <v>10</v>
      </c>
    </row>
    <row r="17" spans="1:5" ht="14.25" customHeight="1" x14ac:dyDescent="0.15">
      <c r="A17" s="1" t="s">
        <v>8</v>
      </c>
      <c r="B17" s="1" t="s">
        <v>10</v>
      </c>
    </row>
    <row r="18" spans="1:5" ht="14.25" customHeight="1" x14ac:dyDescent="0.15">
      <c r="A18" s="1" t="s">
        <v>9</v>
      </c>
      <c r="B18" s="1" t="s">
        <v>10</v>
      </c>
    </row>
    <row r="19" spans="1:5" ht="14.25" customHeight="1" x14ac:dyDescent="0.15">
      <c r="A19" s="1" t="s">
        <v>0</v>
      </c>
      <c r="B19" s="1" t="s">
        <v>1</v>
      </c>
    </row>
    <row r="20" spans="1:5" ht="14.25" customHeight="1" x14ac:dyDescent="0.15">
      <c r="A20" s="1" t="s">
        <v>2</v>
      </c>
      <c r="B20" s="1" t="s">
        <v>1</v>
      </c>
    </row>
    <row r="21" spans="1:5" ht="14.25" customHeight="1" x14ac:dyDescent="0.15">
      <c r="A21" s="1" t="s">
        <v>3</v>
      </c>
      <c r="B21" s="1" t="s">
        <v>1</v>
      </c>
    </row>
    <row r="22" spans="1:5" ht="14.25" customHeight="1" x14ac:dyDescent="0.15">
      <c r="A22" s="1" t="s">
        <v>4</v>
      </c>
      <c r="B22" s="1" t="s">
        <v>1</v>
      </c>
    </row>
    <row r="23" spans="1:5" ht="14.25" customHeight="1" x14ac:dyDescent="0.15">
      <c r="A23" s="1" t="s">
        <v>5</v>
      </c>
      <c r="B23" s="1" t="s">
        <v>1</v>
      </c>
    </row>
    <row r="24" spans="1:5" ht="14.25" customHeight="1" x14ac:dyDescent="0.15">
      <c r="A24" s="1" t="s">
        <v>6</v>
      </c>
      <c r="B24" s="1" t="s">
        <v>1</v>
      </c>
    </row>
    <row r="25" spans="1:5" ht="14.25" customHeight="1" x14ac:dyDescent="0.15">
      <c r="A25" s="1" t="s">
        <v>7</v>
      </c>
      <c r="B25" s="1" t="s">
        <v>1</v>
      </c>
    </row>
    <row r="26" spans="1:5" ht="14.25" customHeight="1" x14ac:dyDescent="0.15">
      <c r="A26" s="1" t="s">
        <v>8</v>
      </c>
      <c r="B26" s="1" t="s">
        <v>1</v>
      </c>
    </row>
    <row r="27" spans="1:5" ht="14.25" customHeight="1" x14ac:dyDescent="0.15">
      <c r="A27" s="1" t="s">
        <v>9</v>
      </c>
      <c r="B27" s="1" t="s">
        <v>1</v>
      </c>
    </row>
    <row r="28" spans="1:5" x14ac:dyDescent="0.15">
      <c r="A28" t="s">
        <v>11</v>
      </c>
      <c r="B28" t="s">
        <v>12</v>
      </c>
    </row>
    <row r="29" spans="1:5" x14ac:dyDescent="0.15">
      <c r="A29" t="s">
        <v>13</v>
      </c>
      <c r="B29" t="s">
        <v>14</v>
      </c>
    </row>
    <row r="30" spans="1:5" x14ac:dyDescent="0.15">
      <c r="D30" t="s">
        <v>15</v>
      </c>
      <c r="E30" t="s">
        <v>16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tabSelected="1" workbookViewId="0">
      <selection activeCell="F9" sqref="F9"/>
    </sheetView>
  </sheetViews>
  <sheetFormatPr defaultColWidth="9" defaultRowHeight="13.5" x14ac:dyDescent="0.15"/>
  <cols>
    <col min="2" max="2" width="15" style="14" customWidth="1"/>
    <col min="3" max="3" width="10.375" style="14" customWidth="1"/>
    <col min="4" max="4" width="8" style="3" customWidth="1"/>
    <col min="5" max="5" width="11.125" style="3" customWidth="1"/>
    <col min="6" max="6" width="15.625" style="14" customWidth="1"/>
    <col min="7" max="7" width="14.375" style="3" customWidth="1"/>
    <col min="8" max="8" width="16.25" style="3" customWidth="1"/>
    <col min="9" max="9" width="24.625" style="3" customWidth="1"/>
    <col min="10" max="10" width="17.125" style="3" customWidth="1"/>
    <col min="11" max="11" width="11" style="3" customWidth="1"/>
    <col min="12" max="12" width="14.625" style="3" customWidth="1"/>
    <col min="13" max="13" width="13.5" style="3" customWidth="1"/>
    <col min="14" max="14" width="16.875" style="3" customWidth="1"/>
    <col min="15" max="15" width="10.375" style="3" customWidth="1"/>
    <col min="16" max="16" width="14.625" style="3" customWidth="1"/>
    <col min="17" max="17" width="22.375" style="3" customWidth="1"/>
    <col min="18" max="19" width="9" style="3" customWidth="1"/>
  </cols>
  <sheetData>
    <row r="1" spans="1:17" x14ac:dyDescent="0.15">
      <c r="A1" t="s">
        <v>17</v>
      </c>
      <c r="B1" t="s">
        <v>18</v>
      </c>
      <c r="C1" t="s">
        <v>19</v>
      </c>
      <c r="E1" s="3" t="s">
        <v>20</v>
      </c>
      <c r="F1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</row>
    <row r="2" spans="1:17" x14ac:dyDescent="0.15">
      <c r="A2" t="s">
        <v>33</v>
      </c>
      <c r="B2" t="s">
        <v>18</v>
      </c>
      <c r="E2" s="3">
        <v>32</v>
      </c>
      <c r="F2" s="3">
        <v>1</v>
      </c>
      <c r="G2" s="3">
        <v>2</v>
      </c>
      <c r="H2" s="3">
        <v>13</v>
      </c>
      <c r="I2" s="3">
        <v>25</v>
      </c>
      <c r="J2" s="3">
        <v>2</v>
      </c>
      <c r="K2" s="3">
        <v>12</v>
      </c>
      <c r="L2" s="3">
        <v>2</v>
      </c>
      <c r="M2" s="3">
        <v>0</v>
      </c>
      <c r="N2" s="3">
        <v>5</v>
      </c>
      <c r="O2" s="3">
        <v>0</v>
      </c>
      <c r="P2" s="3">
        <v>0</v>
      </c>
      <c r="Q2" s="3">
        <v>5</v>
      </c>
    </row>
    <row r="3" spans="1:17" x14ac:dyDescent="0.15">
      <c r="A3" t="s">
        <v>34</v>
      </c>
      <c r="B3" t="s">
        <v>18</v>
      </c>
    </row>
    <row r="4" spans="1:17" x14ac:dyDescent="0.15">
      <c r="A4" t="s">
        <v>35</v>
      </c>
      <c r="B4" t="s">
        <v>18</v>
      </c>
      <c r="C4">
        <f>F2+K16+K17+K18+K19+K20+K21+K22+K23+K24</f>
        <v>33554433</v>
      </c>
    </row>
    <row r="5" spans="1:17" x14ac:dyDescent="0.15">
      <c r="A5" t="s">
        <v>36</v>
      </c>
      <c r="B5" t="s">
        <v>37</v>
      </c>
      <c r="C5">
        <f>L16+L17+L18+L19+L20+L21+L22+L23+L24</f>
        <v>2</v>
      </c>
    </row>
    <row r="6" spans="1:17" ht="14.25" customHeight="1" x14ac:dyDescent="0.15">
      <c r="A6" s="1" t="s">
        <v>38</v>
      </c>
      <c r="B6" s="1" t="s">
        <v>39</v>
      </c>
      <c r="C6">
        <f>M16+M17+M18+M19+M20+M21+M22+M23+M24</f>
        <v>0</v>
      </c>
    </row>
    <row r="7" spans="1:17" ht="14.25" customHeight="1" x14ac:dyDescent="0.15">
      <c r="A7" s="1" t="s">
        <v>40</v>
      </c>
      <c r="B7" s="1" t="s">
        <v>39</v>
      </c>
      <c r="C7">
        <v>31</v>
      </c>
      <c r="D7" s="3" t="s">
        <v>41</v>
      </c>
    </row>
    <row r="8" spans="1:17" ht="14.25" customHeight="1" x14ac:dyDescent="0.15">
      <c r="A8" s="1" t="s">
        <v>42</v>
      </c>
      <c r="B8" s="1" t="s">
        <v>39</v>
      </c>
    </row>
    <row r="9" spans="1:17" ht="14.25" customHeight="1" x14ac:dyDescent="0.15">
      <c r="A9" s="1" t="s">
        <v>38</v>
      </c>
      <c r="B9" s="1" t="str">
        <f>CONCATENATE("0x",DEC2HEX(C4))</f>
        <v>0x2000001</v>
      </c>
      <c r="C9">
        <f>C4+2^Q2</f>
        <v>33554465</v>
      </c>
      <c r="K9" s="13"/>
      <c r="L9" s="13"/>
    </row>
    <row r="10" spans="1:17" ht="14.25" customHeight="1" x14ac:dyDescent="0.15">
      <c r="A10" s="1" t="s">
        <v>43</v>
      </c>
      <c r="B10" s="1" t="str">
        <f>CONCATENATE("0x",DEC2HEX(C5))</f>
        <v>0x2</v>
      </c>
    </row>
    <row r="11" spans="1:17" ht="14.25" customHeight="1" x14ac:dyDescent="0.15">
      <c r="A11" s="1" t="s">
        <v>44</v>
      </c>
      <c r="B11" s="1" t="str">
        <f>CONCATENATE("0x",DEC2HEX(C6))</f>
        <v>0x0</v>
      </c>
    </row>
    <row r="12" spans="1:17" ht="14.25" customHeight="1" x14ac:dyDescent="0.15">
      <c r="A12" s="1" t="s">
        <v>45</v>
      </c>
      <c r="B12" s="1" t="s">
        <v>46</v>
      </c>
    </row>
    <row r="13" spans="1:17" ht="14.25" customHeight="1" x14ac:dyDescent="0.15">
      <c r="A13" s="1" t="s">
        <v>47</v>
      </c>
      <c r="B13" s="1" t="s">
        <v>39</v>
      </c>
    </row>
    <row r="14" spans="1:17" ht="14.25" customHeight="1" x14ac:dyDescent="0.15">
      <c r="A14" s="1" t="s">
        <v>38</v>
      </c>
      <c r="B14" s="1" t="str">
        <f>CONCATENATE("0x",DEC2HEX(C9))</f>
        <v>0x2000021</v>
      </c>
      <c r="E14" s="15" t="s">
        <v>48</v>
      </c>
      <c r="F14" s="16"/>
      <c r="G14" s="16"/>
      <c r="H14" s="16"/>
      <c r="I14" s="16"/>
      <c r="J14" s="17"/>
    </row>
    <row r="15" spans="1:17" x14ac:dyDescent="0.15">
      <c r="E15" s="5" t="s">
        <v>49</v>
      </c>
      <c r="F15" s="6" t="s">
        <v>50</v>
      </c>
      <c r="G15" s="7" t="s">
        <v>51</v>
      </c>
      <c r="H15" s="7" t="s">
        <v>52</v>
      </c>
      <c r="I15" s="7" t="s">
        <v>53</v>
      </c>
      <c r="J15" s="7" t="s">
        <v>54</v>
      </c>
      <c r="K15" s="3" t="s">
        <v>38</v>
      </c>
      <c r="L15" s="3" t="s">
        <v>43</v>
      </c>
      <c r="M15" s="3" t="s">
        <v>44</v>
      </c>
      <c r="N15" s="3" t="s">
        <v>45</v>
      </c>
    </row>
    <row r="16" spans="1:17" x14ac:dyDescent="0.15">
      <c r="D16" s="3">
        <f>E16</f>
        <v>1</v>
      </c>
      <c r="E16" s="8">
        <v>1</v>
      </c>
      <c r="F16" s="9" t="s">
        <v>55</v>
      </c>
      <c r="G16" s="10">
        <f t="shared" ref="G16:G24" si="0">2^H16*32</f>
        <v>128</v>
      </c>
      <c r="H16" s="10">
        <v>2</v>
      </c>
      <c r="I16" s="10">
        <v>0</v>
      </c>
      <c r="J16" s="10">
        <v>0</v>
      </c>
      <c r="K16" s="3">
        <f t="shared" ref="K16:K24" si="1">E16*(2^($H$2+(D16-1)*$G$2)*J16+2^($I$2+(D16-1)*1))</f>
        <v>33554432</v>
      </c>
      <c r="L16" s="3">
        <f t="shared" ref="L16:L24" si="2">E16*(2^($M$2+(D16-1)*$L$2)*H16+2^($K$2+(D16-1)*$J$2)*I16)</f>
        <v>2</v>
      </c>
      <c r="M16" s="3">
        <f t="shared" ref="M16:M24" si="3">E16*(2^($O$2+(D16-1)*$N$2)*(($E$2/$E$26)*(D16-1)))</f>
        <v>0</v>
      </c>
      <c r="N16" s="3">
        <f t="shared" ref="N16:N24" si="4">E16*(2^($P$2+(D16-1)*$N$2)*(($E$2/$E$26)*D16-1))</f>
        <v>31</v>
      </c>
    </row>
    <row r="17" spans="4:14" x14ac:dyDescent="0.15">
      <c r="D17" s="3">
        <f>$E17*($E16+$E17)</f>
        <v>0</v>
      </c>
      <c r="E17" s="8">
        <v>0</v>
      </c>
      <c r="F17" s="9" t="s">
        <v>56</v>
      </c>
      <c r="G17" s="10">
        <f t="shared" si="0"/>
        <v>256</v>
      </c>
      <c r="H17" s="10">
        <v>3</v>
      </c>
      <c r="I17" s="10">
        <v>0</v>
      </c>
      <c r="J17" s="10">
        <v>1</v>
      </c>
      <c r="K17" s="3">
        <f t="shared" si="1"/>
        <v>0</v>
      </c>
      <c r="L17" s="3">
        <f t="shared" si="2"/>
        <v>0</v>
      </c>
      <c r="M17" s="3">
        <f t="shared" si="3"/>
        <v>0</v>
      </c>
      <c r="N17" s="3">
        <f t="shared" si="4"/>
        <v>0</v>
      </c>
    </row>
    <row r="18" spans="4:14" x14ac:dyDescent="0.15">
      <c r="D18" s="3">
        <f>$E18*($E17+$E18)</f>
        <v>0</v>
      </c>
      <c r="E18" s="8">
        <v>0</v>
      </c>
      <c r="F18" s="9" t="s">
        <v>57</v>
      </c>
      <c r="G18" s="10">
        <f t="shared" si="0"/>
        <v>256</v>
      </c>
      <c r="H18" s="10">
        <v>3</v>
      </c>
      <c r="I18" s="10">
        <v>0</v>
      </c>
      <c r="J18" s="10">
        <v>2</v>
      </c>
      <c r="K18" s="3">
        <f t="shared" si="1"/>
        <v>0</v>
      </c>
      <c r="L18" s="3">
        <f t="shared" si="2"/>
        <v>0</v>
      </c>
      <c r="M18" s="3">
        <f t="shared" si="3"/>
        <v>0</v>
      </c>
      <c r="N18" s="3">
        <f t="shared" si="4"/>
        <v>0</v>
      </c>
    </row>
    <row r="19" spans="4:14" x14ac:dyDescent="0.15">
      <c r="D19" s="3">
        <f>E19*(E16+E17+E18+E19)</f>
        <v>0</v>
      </c>
      <c r="E19" s="8">
        <v>0</v>
      </c>
      <c r="F19" s="9" t="s">
        <v>58</v>
      </c>
      <c r="G19" s="10">
        <f t="shared" si="0"/>
        <v>128</v>
      </c>
      <c r="H19" s="10">
        <v>2</v>
      </c>
      <c r="I19" s="10">
        <v>1</v>
      </c>
      <c r="J19" s="10">
        <v>0</v>
      </c>
      <c r="K19" s="3">
        <f t="shared" si="1"/>
        <v>0</v>
      </c>
      <c r="L19" s="3">
        <f t="shared" si="2"/>
        <v>0</v>
      </c>
      <c r="M19" s="3">
        <f t="shared" si="3"/>
        <v>0</v>
      </c>
      <c r="N19" s="3">
        <f t="shared" si="4"/>
        <v>0</v>
      </c>
    </row>
    <row r="20" spans="4:14" x14ac:dyDescent="0.15">
      <c r="D20" s="3">
        <f>E20*(E16+E17+E18+E19+E20)</f>
        <v>0</v>
      </c>
      <c r="E20" s="8">
        <v>0</v>
      </c>
      <c r="F20" s="9" t="s">
        <v>59</v>
      </c>
      <c r="G20" s="10">
        <f t="shared" si="0"/>
        <v>256</v>
      </c>
      <c r="H20" s="10">
        <v>3</v>
      </c>
      <c r="I20" s="10">
        <v>1</v>
      </c>
      <c r="J20" s="10">
        <v>1</v>
      </c>
      <c r="K20" s="3">
        <f t="shared" si="1"/>
        <v>0</v>
      </c>
      <c r="L20" s="3">
        <f t="shared" si="2"/>
        <v>0</v>
      </c>
      <c r="M20" s="3">
        <f t="shared" si="3"/>
        <v>0</v>
      </c>
      <c r="N20" s="3">
        <f t="shared" si="4"/>
        <v>0</v>
      </c>
    </row>
    <row r="21" spans="4:14" x14ac:dyDescent="0.15">
      <c r="D21" s="3">
        <f>E21*(E16+E17+E18+E19+E20+E21)</f>
        <v>0</v>
      </c>
      <c r="E21" s="8">
        <v>0</v>
      </c>
      <c r="F21" s="9" t="s">
        <v>60</v>
      </c>
      <c r="G21" s="10">
        <f t="shared" si="0"/>
        <v>128</v>
      </c>
      <c r="H21" s="10">
        <v>2</v>
      </c>
      <c r="I21" s="10">
        <v>2</v>
      </c>
      <c r="J21" s="10">
        <v>0</v>
      </c>
      <c r="K21" s="3">
        <f t="shared" si="1"/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</row>
    <row r="22" spans="4:14" x14ac:dyDescent="0.15">
      <c r="D22" s="3">
        <f>E22*(E16+E17+E18+E19+E20+E21+E22)</f>
        <v>0</v>
      </c>
      <c r="E22" s="8">
        <v>0</v>
      </c>
      <c r="F22" s="9" t="s">
        <v>61</v>
      </c>
      <c r="G22" s="10">
        <f t="shared" si="0"/>
        <v>256</v>
      </c>
      <c r="H22" s="10">
        <v>3</v>
      </c>
      <c r="I22" s="10">
        <v>2</v>
      </c>
      <c r="J22" s="10">
        <v>1</v>
      </c>
      <c r="K22" s="3">
        <f t="shared" si="1"/>
        <v>0</v>
      </c>
      <c r="L22" s="3">
        <f t="shared" si="2"/>
        <v>0</v>
      </c>
      <c r="M22" s="3">
        <f t="shared" si="3"/>
        <v>0</v>
      </c>
      <c r="N22" s="3">
        <f t="shared" si="4"/>
        <v>0</v>
      </c>
    </row>
    <row r="23" spans="4:14" x14ac:dyDescent="0.15">
      <c r="D23" s="3">
        <f>E23*(E16+E17+E18+E19+E20+E21+E22+E23)</f>
        <v>0</v>
      </c>
      <c r="E23" s="8">
        <v>0</v>
      </c>
      <c r="F23" s="9" t="s">
        <v>62</v>
      </c>
      <c r="G23" s="10">
        <f t="shared" si="0"/>
        <v>128</v>
      </c>
      <c r="H23" s="10">
        <v>2</v>
      </c>
      <c r="I23" s="10">
        <v>3</v>
      </c>
      <c r="J23" s="10">
        <v>0</v>
      </c>
      <c r="K23" s="3">
        <f t="shared" si="1"/>
        <v>0</v>
      </c>
      <c r="L23" s="3">
        <f t="shared" si="2"/>
        <v>0</v>
      </c>
      <c r="M23" s="3">
        <f t="shared" si="3"/>
        <v>0</v>
      </c>
      <c r="N23" s="3">
        <f t="shared" si="4"/>
        <v>0</v>
      </c>
    </row>
    <row r="24" spans="4:14" x14ac:dyDescent="0.15">
      <c r="D24" s="3">
        <f>E24*(E16+E17+E18+E19+E20+E21+E22+E23+E24)</f>
        <v>0</v>
      </c>
      <c r="E24" s="8">
        <v>0</v>
      </c>
      <c r="F24" s="9" t="s">
        <v>63</v>
      </c>
      <c r="G24" s="10">
        <f t="shared" si="0"/>
        <v>256</v>
      </c>
      <c r="H24" s="10">
        <v>3</v>
      </c>
      <c r="I24" s="10">
        <v>4</v>
      </c>
      <c r="J24" s="10">
        <v>1</v>
      </c>
      <c r="K24" s="3">
        <f t="shared" si="1"/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</row>
    <row r="26" spans="4:14" x14ac:dyDescent="0.15">
      <c r="D26" s="3" t="s">
        <v>64</v>
      </c>
      <c r="E26" s="3">
        <f>E16+E17+E18+E19+E21+E20+E22+E23+E24</f>
        <v>1</v>
      </c>
    </row>
    <row r="27" spans="4:14" x14ac:dyDescent="0.15">
      <c r="D27" s="11" t="s">
        <v>65</v>
      </c>
    </row>
    <row r="28" spans="4:14" x14ac:dyDescent="0.15">
      <c r="D28" s="11" t="s">
        <v>66</v>
      </c>
    </row>
    <row r="29" spans="4:14" x14ac:dyDescent="0.15">
      <c r="D29" s="11" t="s">
        <v>67</v>
      </c>
    </row>
    <row r="34" spans="4:5" x14ac:dyDescent="0.15">
      <c r="D34" s="3" t="s">
        <v>36</v>
      </c>
      <c r="E34" s="3" t="s">
        <v>37</v>
      </c>
    </row>
  </sheetData>
  <mergeCells count="1">
    <mergeCell ref="E14:J1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"/>
  <sheetViews>
    <sheetView workbookViewId="0">
      <selection activeCell="A14" sqref="A14"/>
    </sheetView>
  </sheetViews>
  <sheetFormatPr defaultColWidth="9" defaultRowHeight="13.5" x14ac:dyDescent="0.15"/>
  <cols>
    <col min="2" max="3" width="10.375" style="14" customWidth="1"/>
    <col min="4" max="4" width="8" style="3" customWidth="1"/>
    <col min="5" max="5" width="11.125" style="3" customWidth="1"/>
    <col min="6" max="6" width="15.625" style="14" customWidth="1"/>
    <col min="7" max="7" width="14.375" style="3" customWidth="1"/>
    <col min="8" max="8" width="16.25" style="3" customWidth="1"/>
    <col min="9" max="9" width="22.375" style="3" customWidth="1"/>
    <col min="10" max="10" width="18.125" style="3" customWidth="1"/>
    <col min="11" max="11" width="11" style="3" customWidth="1"/>
    <col min="12" max="12" width="14.625" style="3" customWidth="1"/>
    <col min="13" max="13" width="13.5" style="3" customWidth="1"/>
    <col min="14" max="14" width="11.25" style="3" customWidth="1"/>
    <col min="15" max="15" width="10.375" style="3" customWidth="1"/>
    <col min="16" max="16" width="9.125" style="3" customWidth="1"/>
    <col min="17" max="17" width="17.875" style="3" customWidth="1"/>
    <col min="18" max="18" width="16.875" style="3" customWidth="1"/>
  </cols>
  <sheetData>
    <row r="1" spans="1:18" ht="14.25" customHeight="1" x14ac:dyDescent="0.15">
      <c r="A1" s="1" t="s">
        <v>68</v>
      </c>
      <c r="B1" s="1" t="s">
        <v>16</v>
      </c>
      <c r="C1" t="s">
        <v>19</v>
      </c>
      <c r="E1" s="3" t="s">
        <v>20</v>
      </c>
      <c r="F1" t="s">
        <v>69</v>
      </c>
      <c r="G1" s="3" t="s">
        <v>25</v>
      </c>
      <c r="H1" s="3" t="s">
        <v>26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27</v>
      </c>
      <c r="O1" s="3" t="s">
        <v>28</v>
      </c>
      <c r="P1" s="3" t="s">
        <v>29</v>
      </c>
      <c r="Q1" s="3" t="s">
        <v>75</v>
      </c>
      <c r="R1" s="3" t="s">
        <v>31</v>
      </c>
    </row>
    <row r="2" spans="1:18" ht="14.25" customHeight="1" x14ac:dyDescent="0.15">
      <c r="A2" s="1" t="s">
        <v>76</v>
      </c>
      <c r="B2" s="1" t="s">
        <v>16</v>
      </c>
      <c r="E2" s="3">
        <v>128</v>
      </c>
      <c r="F2" s="3">
        <v>1</v>
      </c>
      <c r="G2" s="3">
        <v>1</v>
      </c>
      <c r="H2" s="3">
        <v>28</v>
      </c>
      <c r="I2" s="3">
        <v>1</v>
      </c>
      <c r="J2" s="3">
        <v>26</v>
      </c>
      <c r="K2" s="3">
        <v>5</v>
      </c>
      <c r="L2" s="3">
        <v>16</v>
      </c>
      <c r="M2" s="3">
        <v>6</v>
      </c>
      <c r="N2" s="3">
        <v>3</v>
      </c>
      <c r="O2" s="3">
        <v>0</v>
      </c>
      <c r="P2" s="3">
        <v>7</v>
      </c>
      <c r="Q2" s="3">
        <v>14</v>
      </c>
      <c r="R2" s="3">
        <v>0</v>
      </c>
    </row>
    <row r="3" spans="1:18" ht="14.25" customHeight="1" x14ac:dyDescent="0.15">
      <c r="A3" s="1" t="s">
        <v>77</v>
      </c>
      <c r="B3" s="1" t="s">
        <v>16</v>
      </c>
      <c r="F3" s="3"/>
    </row>
    <row r="4" spans="1:18" ht="14.25" customHeight="1" x14ac:dyDescent="0.15">
      <c r="A4" s="1" t="s">
        <v>78</v>
      </c>
      <c r="B4" s="1" t="s">
        <v>16</v>
      </c>
    </row>
    <row r="5" spans="1:18" ht="14.25" customHeight="1" x14ac:dyDescent="0.15">
      <c r="A5" s="4" t="s">
        <v>79</v>
      </c>
      <c r="B5" s="4" t="s">
        <v>80</v>
      </c>
    </row>
    <row r="6" spans="1:18" ht="14.25" customHeight="1" x14ac:dyDescent="0.15">
      <c r="A6" s="1" t="s">
        <v>47</v>
      </c>
      <c r="B6" s="1" t="s">
        <v>39</v>
      </c>
    </row>
    <row r="7" spans="1:18" ht="14.25" customHeight="1" x14ac:dyDescent="0.15">
      <c r="A7" s="1" t="s">
        <v>38</v>
      </c>
      <c r="B7" s="1" t="s">
        <v>39</v>
      </c>
    </row>
    <row r="8" spans="1:18" ht="14.25" customHeight="1" x14ac:dyDescent="0.15">
      <c r="A8" s="1" t="s">
        <v>42</v>
      </c>
      <c r="B8" s="1" t="s">
        <v>39</v>
      </c>
    </row>
    <row r="9" spans="1:18" ht="14.25" customHeight="1" x14ac:dyDescent="0.15">
      <c r="A9" s="1" t="s">
        <v>40</v>
      </c>
      <c r="B9" s="1" t="s">
        <v>39</v>
      </c>
    </row>
    <row r="10" spans="1:18" ht="14.25" customHeight="1" x14ac:dyDescent="0.15">
      <c r="A10" s="1" t="s">
        <v>47</v>
      </c>
      <c r="B10" s="1" t="str">
        <f>IF(E21=1,"0x64210840","0x6C210840")</f>
        <v>0x64210840</v>
      </c>
      <c r="K10" s="13"/>
      <c r="L10" s="13"/>
    </row>
    <row r="11" spans="1:18" ht="14.25" customHeight="1" x14ac:dyDescent="0.15">
      <c r="A11" s="1" t="s">
        <v>81</v>
      </c>
      <c r="B11" s="1" t="str">
        <f>IF(E21=1,"0x3000007f","0x38003fbf")</f>
        <v>0x3000007f</v>
      </c>
    </row>
    <row r="12" spans="1:18" ht="14.25" customHeight="1" x14ac:dyDescent="0.15">
      <c r="A12" s="1" t="s">
        <v>82</v>
      </c>
      <c r="B12" s="1" t="str">
        <f>CONCATENATE("0x",DEC2HEX(C12))</f>
        <v>0x3</v>
      </c>
      <c r="C12">
        <f>D18*H18+D19*H19*(2^N2)</f>
        <v>3</v>
      </c>
    </row>
    <row r="13" spans="1:18" ht="14.25" customHeight="1" x14ac:dyDescent="0.15">
      <c r="A13" s="1" t="s">
        <v>42</v>
      </c>
      <c r="B13" s="1" t="s">
        <v>16</v>
      </c>
    </row>
    <row r="14" spans="1:18" ht="14.25" customHeight="1" x14ac:dyDescent="0.15">
      <c r="A14" s="1"/>
      <c r="B14" s="1"/>
    </row>
    <row r="15" spans="1:18" ht="14.25" customHeight="1" x14ac:dyDescent="0.15">
      <c r="A15" s="1"/>
      <c r="B15" s="1"/>
    </row>
    <row r="16" spans="1:18" ht="14.25" customHeight="1" x14ac:dyDescent="0.15">
      <c r="A16" s="1"/>
      <c r="B16" s="1"/>
      <c r="E16" s="15" t="s">
        <v>48</v>
      </c>
      <c r="F16" s="16"/>
      <c r="G16" s="16"/>
      <c r="H16" s="17"/>
    </row>
    <row r="17" spans="1:14" ht="14.25" customHeight="1" x14ac:dyDescent="0.15">
      <c r="A17" s="1"/>
      <c r="B17" s="1"/>
      <c r="E17" s="5" t="s">
        <v>49</v>
      </c>
      <c r="F17" s="6" t="s">
        <v>83</v>
      </c>
      <c r="G17" s="7" t="s">
        <v>84</v>
      </c>
      <c r="H17" s="7" t="s">
        <v>85</v>
      </c>
    </row>
    <row r="18" spans="1:14" ht="14.25" customHeight="1" x14ac:dyDescent="0.15">
      <c r="A18" s="1"/>
      <c r="B18" s="1"/>
      <c r="D18" s="3">
        <f>E18</f>
        <v>1</v>
      </c>
      <c r="E18" s="8">
        <v>1</v>
      </c>
      <c r="F18" s="9" t="s">
        <v>86</v>
      </c>
      <c r="G18" s="10">
        <f>2^H18*32</f>
        <v>256</v>
      </c>
      <c r="H18" s="10">
        <v>3</v>
      </c>
    </row>
    <row r="19" spans="1:14" ht="14.25" customHeight="1" x14ac:dyDescent="0.15">
      <c r="A19" s="1"/>
      <c r="B19" s="1"/>
      <c r="D19" s="3">
        <f>$E19*($E18+$E19)</f>
        <v>0</v>
      </c>
      <c r="E19" s="8">
        <v>0</v>
      </c>
      <c r="F19" s="9" t="s">
        <v>87</v>
      </c>
      <c r="G19" s="10">
        <f>2^H19*32</f>
        <v>256</v>
      </c>
      <c r="H19" s="10">
        <v>3</v>
      </c>
    </row>
    <row r="20" spans="1:14" ht="14.25" customHeight="1" x14ac:dyDescent="0.15">
      <c r="A20" s="1"/>
      <c r="B20" s="1"/>
      <c r="D20"/>
      <c r="E20"/>
      <c r="G20"/>
      <c r="H20"/>
      <c r="I20"/>
      <c r="J20"/>
      <c r="N20"/>
    </row>
    <row r="21" spans="1:14" ht="14.25" customHeight="1" x14ac:dyDescent="0.15">
      <c r="A21" s="1"/>
      <c r="B21" s="1"/>
      <c r="D21" s="3" t="s">
        <v>64</v>
      </c>
      <c r="E21" s="3">
        <f>E18+E19</f>
        <v>1</v>
      </c>
      <c r="G21"/>
      <c r="H21"/>
      <c r="I21"/>
      <c r="J21"/>
      <c r="N21"/>
    </row>
    <row r="22" spans="1:14" ht="14.25" customHeight="1" x14ac:dyDescent="0.15">
      <c r="A22" s="1"/>
      <c r="B22" s="1"/>
      <c r="D22" s="11" t="s">
        <v>88</v>
      </c>
      <c r="G22"/>
      <c r="H22"/>
      <c r="I22"/>
      <c r="J22"/>
      <c r="K22"/>
      <c r="L22"/>
      <c r="M22"/>
      <c r="N22"/>
    </row>
    <row r="23" spans="1:14" ht="14.25" customHeight="1" x14ac:dyDescent="0.15">
      <c r="A23" s="1"/>
      <c r="B23" s="1"/>
      <c r="D23" s="11" t="s">
        <v>66</v>
      </c>
      <c r="G23"/>
      <c r="H23"/>
      <c r="I23"/>
      <c r="J23"/>
      <c r="K23"/>
      <c r="L23"/>
      <c r="M23"/>
      <c r="N23"/>
    </row>
    <row r="24" spans="1:14" ht="14.25" customHeight="1" x14ac:dyDescent="0.15">
      <c r="A24" s="1"/>
      <c r="B24" s="1"/>
      <c r="D24" s="11" t="s">
        <v>67</v>
      </c>
      <c r="E24"/>
      <c r="G24"/>
      <c r="H24"/>
      <c r="I24"/>
      <c r="J24"/>
      <c r="K24"/>
      <c r="L24"/>
      <c r="M24"/>
      <c r="N24"/>
    </row>
    <row r="25" spans="1:14" x14ac:dyDescent="0.15">
      <c r="D25" s="12" t="s">
        <v>89</v>
      </c>
      <c r="E25"/>
      <c r="G25"/>
      <c r="H25"/>
      <c r="I25"/>
      <c r="J25"/>
      <c r="K25"/>
      <c r="L25"/>
      <c r="M25"/>
      <c r="N25"/>
    </row>
    <row r="26" spans="1:14" x14ac:dyDescent="0.15">
      <c r="D26"/>
      <c r="E26"/>
      <c r="G26"/>
      <c r="H26"/>
      <c r="I26"/>
      <c r="J26"/>
      <c r="K26"/>
      <c r="L26"/>
      <c r="M26"/>
      <c r="N26"/>
    </row>
    <row r="29" spans="1:14" x14ac:dyDescent="0.15">
      <c r="D29" s="11"/>
    </row>
    <row r="30" spans="1:14" x14ac:dyDescent="0.15">
      <c r="D30" s="11"/>
    </row>
  </sheetData>
  <mergeCells count="1">
    <mergeCell ref="E16:H16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workbookViewId="0">
      <selection activeCell="B1" sqref="B1"/>
    </sheetView>
  </sheetViews>
  <sheetFormatPr defaultColWidth="9" defaultRowHeight="13.5" x14ac:dyDescent="0.15"/>
  <sheetData>
    <row r="1" spans="1:12" ht="14.25" customHeight="1" x14ac:dyDescent="0.15">
      <c r="A1" s="1" t="s">
        <v>90</v>
      </c>
      <c r="B1" s="1" t="s">
        <v>91</v>
      </c>
    </row>
    <row r="2" spans="1:12" ht="14.25" customHeight="1" x14ac:dyDescent="0.15">
      <c r="A2" t="s">
        <v>92</v>
      </c>
      <c r="B2" s="1" t="s">
        <v>39</v>
      </c>
    </row>
    <row r="3" spans="1:12" ht="14.25" customHeight="1" x14ac:dyDescent="0.15">
      <c r="A3" s="1" t="s">
        <v>93</v>
      </c>
      <c r="B3" s="1" t="s">
        <v>39</v>
      </c>
      <c r="G3" t="s">
        <v>94</v>
      </c>
    </row>
    <row r="4" spans="1:12" ht="14.25" customHeight="1" x14ac:dyDescent="0.15">
      <c r="A4" t="s">
        <v>95</v>
      </c>
      <c r="B4" s="1" t="s">
        <v>39</v>
      </c>
      <c r="G4" s="1" t="s">
        <v>96</v>
      </c>
      <c r="H4" s="1" t="s">
        <v>97</v>
      </c>
    </row>
    <row r="5" spans="1:12" ht="14.25" customHeight="1" x14ac:dyDescent="0.15">
      <c r="A5" t="s">
        <v>98</v>
      </c>
      <c r="B5" t="s">
        <v>99</v>
      </c>
      <c r="G5" s="1" t="s">
        <v>100</v>
      </c>
      <c r="H5" s="1" t="s">
        <v>97</v>
      </c>
      <c r="K5" t="s">
        <v>98</v>
      </c>
      <c r="L5" t="s">
        <v>99</v>
      </c>
    </row>
    <row r="6" spans="1:12" ht="14.25" customHeight="1" x14ac:dyDescent="0.15">
      <c r="A6" t="s">
        <v>101</v>
      </c>
      <c r="B6" t="s">
        <v>99</v>
      </c>
      <c r="G6" s="1" t="s">
        <v>102</v>
      </c>
      <c r="H6" s="1" t="s">
        <v>97</v>
      </c>
      <c r="K6" t="s">
        <v>101</v>
      </c>
      <c r="L6" t="s">
        <v>99</v>
      </c>
    </row>
    <row r="7" spans="1:12" ht="14.25" customHeight="1" x14ac:dyDescent="0.15">
      <c r="A7" t="s">
        <v>103</v>
      </c>
      <c r="B7" t="s">
        <v>99</v>
      </c>
      <c r="G7" s="1" t="s">
        <v>104</v>
      </c>
      <c r="H7" s="1" t="s">
        <v>97</v>
      </c>
      <c r="K7" t="s">
        <v>103</v>
      </c>
      <c r="L7" t="s">
        <v>99</v>
      </c>
    </row>
    <row r="8" spans="1:12" x14ac:dyDescent="0.15">
      <c r="A8" t="s">
        <v>105</v>
      </c>
      <c r="B8" t="s">
        <v>99</v>
      </c>
      <c r="G8" t="s">
        <v>15</v>
      </c>
      <c r="H8" t="s">
        <v>16</v>
      </c>
      <c r="K8" t="s">
        <v>105</v>
      </c>
      <c r="L8" t="s">
        <v>99</v>
      </c>
    </row>
    <row r="9" spans="1:12" x14ac:dyDescent="0.15">
      <c r="A9" t="s">
        <v>106</v>
      </c>
      <c r="B9" t="s">
        <v>107</v>
      </c>
    </row>
    <row r="10" spans="1:12" ht="14.25" customHeight="1" x14ac:dyDescent="0.15">
      <c r="A10" t="s">
        <v>108</v>
      </c>
      <c r="B10" t="s">
        <v>109</v>
      </c>
      <c r="H10" s="1"/>
    </row>
    <row r="11" spans="1:12" ht="14.25" customHeight="1" x14ac:dyDescent="0.15">
      <c r="A11" t="s">
        <v>110</v>
      </c>
      <c r="B11" t="s">
        <v>111</v>
      </c>
      <c r="H11" s="1"/>
    </row>
    <row r="12" spans="1:12" ht="14.25" customHeight="1" x14ac:dyDescent="0.15">
      <c r="A12" t="s">
        <v>112</v>
      </c>
      <c r="B12" t="s">
        <v>113</v>
      </c>
      <c r="H12" s="1"/>
    </row>
    <row r="13" spans="1:12" ht="14.25" customHeight="1" x14ac:dyDescent="0.15">
      <c r="A13" s="1" t="s">
        <v>96</v>
      </c>
      <c r="B13" s="1" t="s">
        <v>37</v>
      </c>
      <c r="H13" s="1"/>
    </row>
    <row r="14" spans="1:12" ht="14.25" customHeight="1" x14ac:dyDescent="0.15">
      <c r="A14" s="1" t="s">
        <v>100</v>
      </c>
      <c r="B14" s="1" t="s">
        <v>37</v>
      </c>
    </row>
    <row r="15" spans="1:12" ht="14.25" customHeight="1" x14ac:dyDescent="0.15">
      <c r="A15" s="1" t="s">
        <v>102</v>
      </c>
      <c r="B15" s="1" t="s">
        <v>37</v>
      </c>
    </row>
    <row r="16" spans="1:12" ht="14.25" customHeight="1" x14ac:dyDescent="0.15">
      <c r="A16" s="1" t="s">
        <v>104</v>
      </c>
      <c r="B16" s="1" t="s">
        <v>37</v>
      </c>
    </row>
    <row r="17" spans="1:3" ht="14.25" customHeight="1" x14ac:dyDescent="0.15">
      <c r="A17" s="1" t="s">
        <v>114</v>
      </c>
      <c r="B17" s="1" t="s">
        <v>91</v>
      </c>
    </row>
    <row r="18" spans="1:3" ht="14.25" customHeight="1" x14ac:dyDescent="0.15">
      <c r="A18" s="1" t="s">
        <v>115</v>
      </c>
      <c r="B18" s="1" t="s">
        <v>91</v>
      </c>
    </row>
    <row r="19" spans="1:3" ht="14.25" customHeight="1" x14ac:dyDescent="0.15">
      <c r="A19" s="1" t="s">
        <v>116</v>
      </c>
      <c r="B19" s="1" t="s">
        <v>91</v>
      </c>
    </row>
    <row r="20" spans="1:3" ht="14.25" customHeight="1" x14ac:dyDescent="0.15">
      <c r="A20" s="1" t="s">
        <v>117</v>
      </c>
      <c r="B20" s="1" t="s">
        <v>91</v>
      </c>
    </row>
    <row r="21" spans="1:3" ht="14.25" customHeight="1" x14ac:dyDescent="0.15">
      <c r="A21" s="1" t="s">
        <v>114</v>
      </c>
      <c r="B21" s="1" t="s">
        <v>39</v>
      </c>
    </row>
    <row r="22" spans="1:3" ht="14.25" customHeight="1" x14ac:dyDescent="0.15">
      <c r="A22" s="1" t="s">
        <v>115</v>
      </c>
      <c r="B22" s="1" t="s">
        <v>39</v>
      </c>
    </row>
    <row r="23" spans="1:3" ht="14.25" customHeight="1" x14ac:dyDescent="0.15">
      <c r="A23" s="1" t="s">
        <v>116</v>
      </c>
      <c r="B23" s="1" t="s">
        <v>39</v>
      </c>
    </row>
    <row r="24" spans="1:3" ht="14.25" customHeight="1" x14ac:dyDescent="0.15">
      <c r="A24" s="1" t="s">
        <v>117</v>
      </c>
      <c r="B24" s="1" t="s">
        <v>39</v>
      </c>
    </row>
    <row r="25" spans="1:3" x14ac:dyDescent="0.15">
      <c r="A25" t="s">
        <v>15</v>
      </c>
      <c r="B25" t="s">
        <v>16</v>
      </c>
      <c r="C25" t="s">
        <v>118</v>
      </c>
    </row>
    <row r="26" spans="1:3" x14ac:dyDescent="0.15">
      <c r="A26" s="2" t="s">
        <v>17</v>
      </c>
      <c r="B26" s="2" t="s">
        <v>18</v>
      </c>
    </row>
    <row r="27" spans="1:3" x14ac:dyDescent="0.15">
      <c r="A27" s="2" t="s">
        <v>33</v>
      </c>
      <c r="B27" s="2" t="s">
        <v>18</v>
      </c>
    </row>
    <row r="28" spans="1:3" x14ac:dyDescent="0.15">
      <c r="A28" s="2" t="s">
        <v>34</v>
      </c>
      <c r="B28" s="2" t="s">
        <v>18</v>
      </c>
    </row>
    <row r="29" spans="1:3" x14ac:dyDescent="0.15">
      <c r="A29" s="2" t="s">
        <v>35</v>
      </c>
      <c r="B29" s="2" t="s">
        <v>18</v>
      </c>
    </row>
    <row r="30" spans="1:3" x14ac:dyDescent="0.15">
      <c r="A30" s="2" t="s">
        <v>36</v>
      </c>
      <c r="B30" s="2" t="s">
        <v>37</v>
      </c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J39" sqref="J39"/>
    </sheetView>
  </sheetViews>
  <sheetFormatPr defaultColWidth="9" defaultRowHeight="13.5" x14ac:dyDescent="0.15"/>
  <sheetData>
    <row r="1" spans="1:2" x14ac:dyDescent="0.15">
      <c r="A1" t="s">
        <v>47</v>
      </c>
      <c r="B1" t="s">
        <v>39</v>
      </c>
    </row>
    <row r="2" spans="1:2" x14ac:dyDescent="0.15">
      <c r="A2" t="s">
        <v>38</v>
      </c>
      <c r="B2" t="s">
        <v>39</v>
      </c>
    </row>
    <row r="3" spans="1:2" x14ac:dyDescent="0.15">
      <c r="A3" t="s">
        <v>42</v>
      </c>
      <c r="B3" t="s">
        <v>119</v>
      </c>
    </row>
    <row r="4" spans="1:2" ht="15" customHeight="1" x14ac:dyDescent="0.15">
      <c r="A4" t="s">
        <v>120</v>
      </c>
      <c r="B4" t="s">
        <v>121</v>
      </c>
    </row>
    <row r="5" spans="1:2" ht="15" customHeight="1" x14ac:dyDescent="0.15">
      <c r="A5" t="s">
        <v>120</v>
      </c>
      <c r="B5" t="s">
        <v>39</v>
      </c>
    </row>
    <row r="6" spans="1:2" x14ac:dyDescent="0.15">
      <c r="A6" t="s">
        <v>122</v>
      </c>
      <c r="B6" t="s">
        <v>123</v>
      </c>
    </row>
    <row r="7" spans="1:2" x14ac:dyDescent="0.15">
      <c r="A7" t="s">
        <v>122</v>
      </c>
      <c r="B7" t="s">
        <v>124</v>
      </c>
    </row>
    <row r="8" spans="1:2" x14ac:dyDescent="0.15">
      <c r="A8" t="s">
        <v>122</v>
      </c>
      <c r="B8" t="s">
        <v>125</v>
      </c>
    </row>
    <row r="9" spans="1:2" x14ac:dyDescent="0.15">
      <c r="A9" t="s">
        <v>122</v>
      </c>
      <c r="B9" t="s">
        <v>126</v>
      </c>
    </row>
    <row r="10" spans="1:2" x14ac:dyDescent="0.15">
      <c r="A10" t="s">
        <v>122</v>
      </c>
      <c r="B10" t="s">
        <v>127</v>
      </c>
    </row>
    <row r="11" spans="1:2" x14ac:dyDescent="0.15">
      <c r="A11" t="s">
        <v>122</v>
      </c>
      <c r="B11" t="s">
        <v>128</v>
      </c>
    </row>
    <row r="12" spans="1:2" x14ac:dyDescent="0.15">
      <c r="A12" t="s">
        <v>122</v>
      </c>
      <c r="B12" t="s">
        <v>129</v>
      </c>
    </row>
  </sheetData>
  <phoneticPr fontId="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B26" sqref="B26"/>
    </sheetView>
  </sheetViews>
  <sheetFormatPr defaultColWidth="9" defaultRowHeight="13.5" x14ac:dyDescent="0.15"/>
  <sheetData>
    <row r="1" spans="1:8" ht="14.25" customHeight="1" x14ac:dyDescent="0.15">
      <c r="A1" s="1" t="s">
        <v>90</v>
      </c>
      <c r="B1" s="1" t="s">
        <v>91</v>
      </c>
    </row>
    <row r="2" spans="1:8" ht="14.25" customHeight="1" x14ac:dyDescent="0.15">
      <c r="A2" t="s">
        <v>92</v>
      </c>
      <c r="B2" s="1" t="s">
        <v>91</v>
      </c>
    </row>
    <row r="3" spans="1:8" ht="14.25" customHeight="1" x14ac:dyDescent="0.15">
      <c r="A3" s="1" t="s">
        <v>93</v>
      </c>
      <c r="B3" s="1" t="s">
        <v>91</v>
      </c>
    </row>
    <row r="4" spans="1:8" ht="14.25" customHeight="1" x14ac:dyDescent="0.15">
      <c r="A4" t="s">
        <v>95</v>
      </c>
      <c r="B4" s="1" t="s">
        <v>91</v>
      </c>
      <c r="G4" s="1"/>
      <c r="H4" s="1"/>
    </row>
    <row r="5" spans="1:8" ht="14.25" customHeight="1" x14ac:dyDescent="0.15">
      <c r="A5" t="s">
        <v>98</v>
      </c>
      <c r="B5" t="s">
        <v>99</v>
      </c>
      <c r="G5" s="1"/>
      <c r="H5" s="1"/>
    </row>
    <row r="6" spans="1:8" ht="14.25" customHeight="1" x14ac:dyDescent="0.15">
      <c r="A6" t="s">
        <v>101</v>
      </c>
      <c r="B6" t="s">
        <v>99</v>
      </c>
      <c r="G6" s="1"/>
      <c r="H6" s="1"/>
    </row>
    <row r="7" spans="1:8" ht="14.25" customHeight="1" x14ac:dyDescent="0.15">
      <c r="A7" t="s">
        <v>103</v>
      </c>
      <c r="B7" t="s">
        <v>99</v>
      </c>
      <c r="G7" s="1"/>
      <c r="H7" s="1"/>
    </row>
    <row r="8" spans="1:8" x14ac:dyDescent="0.15">
      <c r="A8" t="s">
        <v>105</v>
      </c>
      <c r="B8" t="s">
        <v>99</v>
      </c>
    </row>
    <row r="9" spans="1:8" x14ac:dyDescent="0.15">
      <c r="A9" t="s">
        <v>106</v>
      </c>
      <c r="B9" t="s">
        <v>130</v>
      </c>
    </row>
    <row r="10" spans="1:8" ht="14.25" customHeight="1" x14ac:dyDescent="0.15">
      <c r="A10" t="s">
        <v>108</v>
      </c>
      <c r="B10" t="s">
        <v>130</v>
      </c>
      <c r="H10" s="1"/>
    </row>
    <row r="11" spans="1:8" ht="14.25" customHeight="1" x14ac:dyDescent="0.15">
      <c r="A11" t="s">
        <v>110</v>
      </c>
      <c r="B11" t="s">
        <v>130</v>
      </c>
      <c r="H11" s="1"/>
    </row>
    <row r="12" spans="1:8" ht="14.25" customHeight="1" x14ac:dyDescent="0.15">
      <c r="A12" t="s">
        <v>112</v>
      </c>
      <c r="B12" t="s">
        <v>130</v>
      </c>
      <c r="H12" s="1"/>
    </row>
    <row r="13" spans="1:8" ht="14.25" customHeight="1" x14ac:dyDescent="0.15">
      <c r="A13" s="1" t="s">
        <v>96</v>
      </c>
      <c r="B13" s="1" t="s">
        <v>37</v>
      </c>
      <c r="H13" s="1"/>
    </row>
    <row r="14" spans="1:8" ht="14.25" customHeight="1" x14ac:dyDescent="0.15">
      <c r="A14" s="1" t="s">
        <v>100</v>
      </c>
      <c r="B14" s="1" t="s">
        <v>37</v>
      </c>
    </row>
    <row r="15" spans="1:8" ht="14.25" customHeight="1" x14ac:dyDescent="0.15">
      <c r="A15" s="1" t="s">
        <v>102</v>
      </c>
      <c r="B15" s="1" t="s">
        <v>37</v>
      </c>
    </row>
    <row r="16" spans="1:8" ht="14.25" customHeight="1" x14ac:dyDescent="0.15">
      <c r="A16" s="1" t="s">
        <v>104</v>
      </c>
      <c r="B16" s="1" t="s">
        <v>37</v>
      </c>
    </row>
    <row r="17" spans="1:2" ht="14.25" customHeight="1" x14ac:dyDescent="0.15">
      <c r="A17" s="1" t="s">
        <v>114</v>
      </c>
      <c r="B17" s="1" t="s">
        <v>91</v>
      </c>
    </row>
    <row r="18" spans="1:2" ht="14.25" customHeight="1" x14ac:dyDescent="0.15">
      <c r="A18" s="1" t="s">
        <v>115</v>
      </c>
      <c r="B18" s="1" t="s">
        <v>91</v>
      </c>
    </row>
    <row r="19" spans="1:2" ht="14.25" customHeight="1" x14ac:dyDescent="0.15">
      <c r="A19" s="1" t="s">
        <v>116</v>
      </c>
      <c r="B19" s="1" t="s">
        <v>91</v>
      </c>
    </row>
    <row r="20" spans="1:2" ht="14.25" customHeight="1" x14ac:dyDescent="0.15">
      <c r="A20" s="1" t="s">
        <v>117</v>
      </c>
      <c r="B20" s="1" t="s">
        <v>91</v>
      </c>
    </row>
    <row r="21" spans="1:2" ht="14.25" customHeight="1" x14ac:dyDescent="0.15">
      <c r="A21" s="1" t="s">
        <v>114</v>
      </c>
      <c r="B21" t="s">
        <v>39</v>
      </c>
    </row>
    <row r="22" spans="1:2" ht="14.25" customHeight="1" x14ac:dyDescent="0.15">
      <c r="A22" s="1" t="s">
        <v>115</v>
      </c>
      <c r="B22" t="s">
        <v>39</v>
      </c>
    </row>
    <row r="23" spans="1:2" ht="14.25" customHeight="1" x14ac:dyDescent="0.15">
      <c r="A23" s="1" t="s">
        <v>116</v>
      </c>
      <c r="B23" t="s">
        <v>39</v>
      </c>
    </row>
    <row r="24" spans="1:2" ht="14.25" customHeight="1" x14ac:dyDescent="0.15">
      <c r="A24" s="1" t="s">
        <v>117</v>
      </c>
      <c r="B24" t="s">
        <v>39</v>
      </c>
    </row>
    <row r="25" spans="1:2" x14ac:dyDescent="0.15">
      <c r="A25" t="s">
        <v>15</v>
      </c>
      <c r="B25" t="s">
        <v>16</v>
      </c>
    </row>
  </sheetData>
  <phoneticPr fontId="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6:S6"/>
  <sheetViews>
    <sheetView workbookViewId="0">
      <selection activeCell="F8" sqref="F8"/>
    </sheetView>
  </sheetViews>
  <sheetFormatPr defaultColWidth="9" defaultRowHeight="13.5" x14ac:dyDescent="0.15"/>
  <sheetData>
    <row r="6" spans="4:19" x14ac:dyDescent="0.15">
      <c r="D6">
        <v>0</v>
      </c>
      <c r="E6">
        <v>2</v>
      </c>
      <c r="F6">
        <v>4</v>
      </c>
      <c r="G6">
        <v>6</v>
      </c>
      <c r="H6">
        <v>8</v>
      </c>
      <c r="I6">
        <v>10</v>
      </c>
      <c r="J6">
        <v>12</v>
      </c>
      <c r="K6">
        <v>14</v>
      </c>
      <c r="L6">
        <v>1</v>
      </c>
      <c r="M6">
        <v>3</v>
      </c>
      <c r="N6">
        <v>5</v>
      </c>
      <c r="O6">
        <v>7</v>
      </c>
      <c r="P6">
        <v>9</v>
      </c>
      <c r="Q6">
        <v>11</v>
      </c>
      <c r="R6">
        <v>13</v>
      </c>
      <c r="S6">
        <v>15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XIHEV200_SMP_INIT</vt:lpstr>
      <vt:lpstr>XIHEV200_ADC_MEMORYREAD</vt:lpstr>
      <vt:lpstr>XIHEV200 DAC发数</vt:lpstr>
      <vt:lpstr>nco</vt:lpstr>
      <vt:lpstr>test_mem</vt:lpstr>
      <vt:lpstr>nco_1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huanghe</dc:creator>
  <cp:lastModifiedBy>Wang WeiJie</cp:lastModifiedBy>
  <dcterms:created xsi:type="dcterms:W3CDTF">2022-02-10T08:26:00Z</dcterms:created>
  <dcterms:modified xsi:type="dcterms:W3CDTF">2023-08-25T07:15:37Z</dcterms:modified>
</cp:coreProperties>
</file>