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cong\Desktop\2022课件\物流系统仿真案例\大作业\"/>
    </mc:Choice>
  </mc:AlternateContent>
  <xr:revisionPtr revIDLastSave="0" documentId="13_ncr:1_{5547E07F-756F-4186-AB1F-13B3632DEB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60工位装配安排" sheetId="5" r:id="rId1"/>
    <sheet name="BOM表" sheetId="6" r:id="rId2"/>
    <sheet name="大料箱" sheetId="7" r:id="rId3"/>
    <sheet name="小料箱" sheetId="8" r:id="rId4"/>
    <sheet name="预装配件" sheetId="9" r:id="rId5"/>
    <sheet name="工位常备件" sheetId="10" r:id="rId6"/>
  </sheets>
  <definedNames>
    <definedName name="_xlnm._FilterDatabase" localSheetId="0" hidden="1">'60工位装配安排'!$B$2:$I$43</definedName>
    <definedName name="_xlnm._FilterDatabase" localSheetId="1" hidden="1">BOM表!$A$1:$N$42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5" l="1"/>
  <c r="J42" i="5"/>
  <c r="J40" i="5"/>
  <c r="J39" i="5"/>
  <c r="J37" i="5"/>
  <c r="J36" i="5"/>
  <c r="J35" i="5"/>
  <c r="J33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" i="5"/>
  <c r="J3" i="5"/>
</calcChain>
</file>

<file path=xl/sharedStrings.xml><?xml version="1.0" encoding="utf-8"?>
<sst xmlns="http://schemas.openxmlformats.org/spreadsheetml/2006/main" count="755" uniqueCount="213">
  <si>
    <t>序号</t>
  </si>
  <si>
    <t>配件名称</t>
  </si>
  <si>
    <t>数量</t>
  </si>
  <si>
    <t>备注</t>
  </si>
  <si>
    <t>/</t>
  </si>
  <si>
    <t>60#脚轮</t>
  </si>
  <si>
    <t>600个</t>
  </si>
  <si>
    <t>60#销钉</t>
  </si>
  <si>
    <t>500个
（称重10KG）</t>
  </si>
  <si>
    <t>开口销4个（通用件）
其他型号无脚轮</t>
  </si>
  <si>
    <t>开口销</t>
  </si>
  <si>
    <t>一盒几千个</t>
  </si>
  <si>
    <t>工位常备件，转向片上用2个</t>
  </si>
  <si>
    <t>内饰皮革</t>
  </si>
  <si>
    <t>内饰皮革喷胶</t>
  </si>
  <si>
    <t>60垫板（底板）</t>
  </si>
  <si>
    <t>38个</t>
  </si>
  <si>
    <t>内门</t>
  </si>
  <si>
    <t>47个</t>
  </si>
  <si>
    <t>30,40型号无内门</t>
  </si>
  <si>
    <t>40，60隔板条(花带)</t>
  </si>
  <si>
    <t>320个（80个每捆）</t>
  </si>
  <si>
    <t>长花带：40#，60#
配花带螺丝8个</t>
  </si>
  <si>
    <t>隔板支架</t>
  </si>
  <si>
    <t>通用件
工位常备件</t>
  </si>
  <si>
    <t>60隔板（樘板）</t>
  </si>
  <si>
    <t>卡簧（通用件、工位常备件）</t>
  </si>
  <si>
    <t>（锁）门栓扣圈</t>
  </si>
  <si>
    <t>各型号用量不同</t>
  </si>
  <si>
    <t>600个（3袋，200个每袋）</t>
  </si>
  <si>
    <t>通用件
各型号用量不同</t>
  </si>
  <si>
    <t>（锁）门栓扣碗</t>
  </si>
  <si>
    <t>664个
（称重5KG）</t>
  </si>
  <si>
    <t>主锁</t>
  </si>
  <si>
    <t>6盒60个</t>
  </si>
  <si>
    <t>通用件</t>
  </si>
  <si>
    <t>主锁垫</t>
  </si>
  <si>
    <t>800个</t>
  </si>
  <si>
    <t>锁舌</t>
  </si>
  <si>
    <t>340个</t>
  </si>
  <si>
    <t>30#，40#无</t>
  </si>
  <si>
    <t>面板</t>
  </si>
  <si>
    <t>配自攻螺丝4个
线路板</t>
  </si>
  <si>
    <t>应急锁（强开）</t>
  </si>
  <si>
    <t>3袋150个</t>
  </si>
  <si>
    <t>强开片</t>
  </si>
  <si>
    <t>3袋1500个</t>
  </si>
  <si>
    <t>线路板</t>
  </si>
  <si>
    <t>与面板配套相同62个</t>
  </si>
  <si>
    <t>面板配合</t>
  </si>
  <si>
    <t>面板配套的盒里存放</t>
  </si>
  <si>
    <t>通用件
面板配合</t>
  </si>
  <si>
    <t>电磁铁</t>
  </si>
  <si>
    <t>2盒半125个</t>
  </si>
  <si>
    <t>报警器</t>
  </si>
  <si>
    <t>10把100个</t>
  </si>
  <si>
    <t>灯线</t>
  </si>
  <si>
    <t>300个（根）</t>
  </si>
  <si>
    <t>通用件
排线</t>
  </si>
  <si>
    <t>设置线</t>
  </si>
  <si>
    <t>通用
件排线</t>
  </si>
  <si>
    <t>内接-电源盒</t>
  </si>
  <si>
    <t>5排50个</t>
  </si>
  <si>
    <t>外接-电源盒</t>
  </si>
  <si>
    <t>300个</t>
  </si>
  <si>
    <t>通用件交付-入袋</t>
  </si>
  <si>
    <t>电池（4节）</t>
  </si>
  <si>
    <t>一箱720节</t>
  </si>
  <si>
    <t>把手（手柄）</t>
  </si>
  <si>
    <t>140个
（称重10KG）</t>
  </si>
  <si>
    <t>配1个M6*18螺栓</t>
  </si>
  <si>
    <t>拐子</t>
  </si>
  <si>
    <t>400个
（称重10KG）</t>
  </si>
  <si>
    <t>配1个M6*10螺栓</t>
  </si>
  <si>
    <t>锁栓（插头）</t>
  </si>
  <si>
    <t>预装配件</t>
  </si>
  <si>
    <t>45,60叉子板</t>
  </si>
  <si>
    <t>转向片</t>
  </si>
  <si>
    <t>300个
（称重10KG）</t>
  </si>
  <si>
    <t>开口销2个（通用件）</t>
  </si>
  <si>
    <t>45#，60#上拉杆</t>
  </si>
  <si>
    <t>配2个M6*18螺栓</t>
  </si>
  <si>
    <t>45#，60#下拉杆</t>
  </si>
  <si>
    <t>上门栓</t>
  </si>
  <si>
    <t>48个</t>
  </si>
  <si>
    <t>下门栓</t>
  </si>
  <si>
    <t>是不是需要配钉啊？？？</t>
  </si>
  <si>
    <t>50个</t>
  </si>
  <si>
    <t>60#后（门）盖板</t>
  </si>
  <si>
    <t>40个</t>
  </si>
  <si>
    <t>标签</t>
  </si>
  <si>
    <t>通用</t>
  </si>
  <si>
    <t>膨胀螺栓</t>
  </si>
  <si>
    <t>说明书</t>
  </si>
  <si>
    <t>300本</t>
  </si>
  <si>
    <r>
      <rPr>
        <b/>
        <sz val="12"/>
        <rFont val="宋体"/>
        <family val="3"/>
        <charset val="134"/>
        <scheme val="minor"/>
      </rPr>
      <t>60#前（左）</t>
    </r>
    <r>
      <rPr>
        <b/>
        <sz val="12"/>
        <color rgb="FFFF0000"/>
        <rFont val="宋体"/>
        <family val="3"/>
        <charset val="134"/>
        <scheme val="minor"/>
      </rPr>
      <t>叉子三角</t>
    </r>
    <r>
      <rPr>
        <b/>
        <sz val="12"/>
        <rFont val="宋体"/>
        <family val="3"/>
        <charset val="134"/>
        <scheme val="minor"/>
      </rPr>
      <t>+门栓+叉子板</t>
    </r>
  </si>
  <si>
    <t>工位1</t>
  </si>
  <si>
    <t>大料盒2个，小料盒1个</t>
  </si>
  <si>
    <t xml:space="preserve">3大料盒，1小料盒
</t>
  </si>
  <si>
    <t>喷涂下线安装</t>
  </si>
  <si>
    <t>常用备件</t>
  </si>
  <si>
    <t>卷筒状软材</t>
  </si>
  <si>
    <t>未称</t>
  </si>
  <si>
    <t>8个</t>
  </si>
  <si>
    <t>工位3</t>
  </si>
  <si>
    <t>工位2</t>
  </si>
  <si>
    <t>大料盒1个，小料盒7个</t>
  </si>
  <si>
    <t>平薄片片</t>
  </si>
  <si>
    <t>1盒62个</t>
  </si>
  <si>
    <t>大料盒2个，小料盒4个</t>
  </si>
  <si>
    <t>大料盒2个，小料盒5个</t>
  </si>
  <si>
    <t>工位4</t>
  </si>
  <si>
    <t>大料盒1个，小料盒4个</t>
  </si>
  <si>
    <t xml:space="preserve">大料盒3个，小料盒4个
</t>
  </si>
  <si>
    <t>预装配件18个</t>
  </si>
  <si>
    <t>工位5</t>
  </si>
  <si>
    <t>大料盒5个，小料盒2个</t>
  </si>
  <si>
    <t>大料盒10个，小料盒2个</t>
  </si>
  <si>
    <t>此工位配置两套货架</t>
  </si>
  <si>
    <t>常备标件</t>
  </si>
  <si>
    <t>未称依30件计量</t>
  </si>
  <si>
    <t>工位6</t>
  </si>
  <si>
    <t xml:space="preserve">大料盒1个，小料盒4个
</t>
  </si>
  <si>
    <t>JSG部件表</t>
    <phoneticPr fontId="15" type="noConversion"/>
  </si>
  <si>
    <t>400*600*280（大物料盒:40）（存放数量）宽-长-高</t>
    <phoneticPr fontId="15" type="noConversion"/>
  </si>
  <si>
    <t>234*400*140（小物料盒:11.6）（存放数量）宽-长-高</t>
    <phoneticPr fontId="15" type="noConversion"/>
  </si>
  <si>
    <t>重量（kg）大盒自重：4.8小盒自重：1.6</t>
    <phoneticPr fontId="15" type="noConversion"/>
  </si>
  <si>
    <t>装配工位</t>
    <phoneticPr fontId="15" type="noConversion"/>
  </si>
  <si>
    <t>每箱预计用时/h(生产节拍180S)</t>
    <phoneticPr fontId="15" type="noConversion"/>
  </si>
  <si>
    <t>单工位料盒规格数量</t>
    <phoneticPr fontId="15" type="noConversion"/>
  </si>
  <si>
    <t xml:space="preserve">一主一备需料箱数
</t>
    <phoneticPr fontId="15" type="noConversion"/>
  </si>
  <si>
    <t>货架单层承载要求100kg</t>
    <phoneticPr fontId="15" type="noConversion"/>
  </si>
  <si>
    <t>3大料盒，1小料盒</t>
  </si>
  <si>
    <t>大料盒3个，小料盒4个</t>
  </si>
  <si>
    <t>60#前（左）叉子三角+门栓+叉子板</t>
  </si>
  <si>
    <t>400*600*280（大物料盒:40）（存放数量）宽-长-高</t>
  </si>
  <si>
    <t>234*400*140（小物料盒:11.6）（存放数量）宽-长-高</t>
  </si>
  <si>
    <t>重量（kg）大盒自重：4.8小盒自重：1.6</t>
  </si>
  <si>
    <t>装配工位</t>
  </si>
  <si>
    <t>每箱预计用时/h(生产节拍180S)</t>
  </si>
  <si>
    <t>单工位料盒规格数量</t>
  </si>
  <si>
    <t xml:space="preserve">一主一备需料箱数
</t>
  </si>
  <si>
    <t>货架单层承载要求100kg</t>
  </si>
  <si>
    <t>.UserObjects.part1</t>
  </si>
  <si>
    <t>A1</t>
  </si>
  <si>
    <t>A4</t>
  </si>
  <si>
    <t>.UserObjects.part3</t>
  </si>
  <si>
    <t>C1</t>
  </si>
  <si>
    <t>.UserObjects.part2</t>
  </si>
  <si>
    <t>B6</t>
  </si>
  <si>
    <t>C2</t>
  </si>
  <si>
    <t>C3</t>
  </si>
  <si>
    <t>.UserObjects.part5</t>
  </si>
  <si>
    <t>E1</t>
  </si>
  <si>
    <t>E2</t>
  </si>
  <si>
    <t>E3</t>
  </si>
  <si>
    <t>E5</t>
  </si>
  <si>
    <t>E7</t>
  </si>
  <si>
    <t>.UserObjects.part6</t>
  </si>
  <si>
    <t>F1</t>
  </si>
  <si>
    <t>MU</t>
    <phoneticPr fontId="15" type="noConversion"/>
  </si>
  <si>
    <t>数量</t>
    <phoneticPr fontId="15" type="noConversion"/>
  </si>
  <si>
    <t>属性</t>
    <phoneticPr fontId="15" type="noConversion"/>
  </si>
  <si>
    <t>A1</t>
    <phoneticPr fontId="15" type="noConversion"/>
  </si>
  <si>
    <t>A2</t>
    <phoneticPr fontId="15" type="noConversion"/>
  </si>
  <si>
    <t>A3</t>
  </si>
  <si>
    <t>A5</t>
  </si>
  <si>
    <t>C1</t>
    <phoneticPr fontId="15" type="noConversion"/>
  </si>
  <si>
    <t>B1</t>
    <phoneticPr fontId="15" type="noConversion"/>
  </si>
  <si>
    <t>B2</t>
    <phoneticPr fontId="15" type="noConversion"/>
  </si>
  <si>
    <t>B3</t>
  </si>
  <si>
    <t>B4</t>
  </si>
  <si>
    <t>B5</t>
  </si>
  <si>
    <t>B7</t>
  </si>
  <si>
    <t>B8</t>
  </si>
  <si>
    <t>C2</t>
    <phoneticPr fontId="15" type="noConversion"/>
  </si>
  <si>
    <t>C3</t>
    <phoneticPr fontId="15" type="noConversion"/>
  </si>
  <si>
    <t>C4</t>
  </si>
  <si>
    <t>C5</t>
  </si>
  <si>
    <t>C6</t>
  </si>
  <si>
    <t>C7</t>
  </si>
  <si>
    <t>D1</t>
    <phoneticPr fontId="15" type="noConversion"/>
  </si>
  <si>
    <t>D2</t>
    <phoneticPr fontId="15" type="noConversion"/>
  </si>
  <si>
    <t>D3</t>
  </si>
  <si>
    <t>D4</t>
  </si>
  <si>
    <t>D5</t>
  </si>
  <si>
    <t>D6</t>
  </si>
  <si>
    <t>E1</t>
    <phoneticPr fontId="15" type="noConversion"/>
  </si>
  <si>
    <t>E2</t>
    <phoneticPr fontId="15" type="noConversion"/>
  </si>
  <si>
    <t>E4</t>
  </si>
  <si>
    <t>E6</t>
  </si>
  <si>
    <t>F1</t>
    <phoneticPr fontId="15" type="noConversion"/>
  </si>
  <si>
    <t>F2</t>
    <phoneticPr fontId="15" type="noConversion"/>
  </si>
  <si>
    <t>F3</t>
  </si>
  <si>
    <t>F4</t>
  </si>
  <si>
    <t>F5</t>
  </si>
  <si>
    <t>X</t>
    <phoneticPr fontId="15" type="noConversion"/>
  </si>
  <si>
    <t>Y</t>
    <phoneticPr fontId="15" type="noConversion"/>
  </si>
  <si>
    <t>Z</t>
    <phoneticPr fontId="15" type="noConversion"/>
  </si>
  <si>
    <t>序号</t>
    <phoneticPr fontId="15" type="noConversion"/>
  </si>
  <si>
    <t>编码</t>
    <phoneticPr fontId="15" type="noConversion"/>
  </si>
  <si>
    <t>.UserObjects.part2</t>
    <phoneticPr fontId="15" type="noConversion"/>
  </si>
  <si>
    <t>.UserObjects.part3</t>
    <phoneticPr fontId="15" type="noConversion"/>
  </si>
  <si>
    <t>.UserObjects.part4</t>
  </si>
  <si>
    <t>.UserObjects.part4</t>
    <phoneticPr fontId="15" type="noConversion"/>
  </si>
  <si>
    <t>.UserObjects.part</t>
    <phoneticPr fontId="15" type="noConversion"/>
  </si>
  <si>
    <t>.UserObjects.part5</t>
    <phoneticPr fontId="15" type="noConversion"/>
  </si>
  <si>
    <t>.UserObjects.part6</t>
    <phoneticPr fontId="15" type="noConversion"/>
  </si>
  <si>
    <t>A3</t>
    <phoneticPr fontId="15" type="noConversion"/>
  </si>
  <si>
    <t>装配数量</t>
    <phoneticPr fontId="15" type="noConversion"/>
  </si>
  <si>
    <t>各型号用量不同</t>
    <phoneticPr fontId="15" type="noConversion"/>
  </si>
  <si>
    <t>.UserObjects.part1</t>
    <phoneticPr fontId="15" type="noConversion"/>
  </si>
  <si>
    <t>内饰皮革喷胶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</si>
</sst>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  <protection locked="0" hidden="1"/>
    </xf>
    <xf numFmtId="0" fontId="5" fillId="4" borderId="1" xfId="0" applyFont="1" applyFill="1" applyBorder="1" applyAlignment="1" applyProtection="1">
      <alignment horizontal="center" vertical="center" wrapText="1"/>
      <protection locked="0" hidden="1"/>
    </xf>
    <xf numFmtId="0" fontId="6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 hidden="1"/>
    </xf>
    <xf numFmtId="0" fontId="7" fillId="0" borderId="1" xfId="0" applyFont="1" applyFill="1" applyBorder="1" applyAlignment="1" applyProtection="1">
      <alignment horizontal="center" vertical="center" wrapText="1"/>
      <protection locked="0" hidden="1"/>
    </xf>
    <xf numFmtId="0" fontId="5" fillId="0" borderId="1" xfId="0" applyFont="1" applyFill="1" applyBorder="1" applyAlignment="1" applyProtection="1">
      <alignment horizontal="center" vertical="center" wrapText="1"/>
      <protection locked="0" hidden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 applyProtection="1">
      <alignment horizontal="center" vertical="center" wrapText="1"/>
      <protection locked="0" hidden="1"/>
    </xf>
    <xf numFmtId="0" fontId="0" fillId="8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  <protection locked="0" hidden="1"/>
    </xf>
    <xf numFmtId="0" fontId="10" fillId="0" borderId="1" xfId="0" applyFont="1" applyFill="1" applyBorder="1" applyAlignment="1" applyProtection="1">
      <alignment horizontal="center" vertical="center" wrapText="1"/>
      <protection locked="0" hidden="1"/>
    </xf>
    <xf numFmtId="0" fontId="1" fillId="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76" fontId="0" fillId="7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6" fillId="7" borderId="0" xfId="0" applyFont="1" applyFill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/>
      <protection locked="0" hidden="1"/>
    </xf>
    <xf numFmtId="0" fontId="1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1" xfId="0" applyFont="1" applyFill="1" applyBorder="1" applyAlignment="1" applyProtection="1">
      <alignment horizontal="center" vertical="center" wrapText="1"/>
      <protection locked="0" hidden="1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9523</xdr:colOff>
      <xdr:row>2</xdr:row>
      <xdr:rowOff>19050</xdr:rowOff>
    </xdr:from>
    <xdr:to>
      <xdr:col>2</xdr:col>
      <xdr:colOff>731520</xdr:colOff>
      <xdr:row>2</xdr:row>
      <xdr:rowOff>548640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573530"/>
          <a:ext cx="722630" cy="529590"/>
        </a:xfrm>
        <a:prstGeom prst="rect">
          <a:avLst/>
        </a:prstGeom>
      </xdr:spPr>
    </xdr:pic>
    <xdr:clientData/>
  </xdr:twoCellAnchor>
  <xdr:twoCellAnchor editAs="oneCell">
    <xdr:from>
      <xdr:col>1</xdr:col>
      <xdr:colOff>1413510</xdr:colOff>
      <xdr:row>3</xdr:row>
      <xdr:rowOff>142874</xdr:rowOff>
    </xdr:from>
    <xdr:to>
      <xdr:col>2</xdr:col>
      <xdr:colOff>731520</xdr:colOff>
      <xdr:row>3</xdr:row>
      <xdr:rowOff>556259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2820" y="2306320"/>
          <a:ext cx="892810" cy="41338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730320</xdr:colOff>
      <xdr:row>4</xdr:row>
      <xdr:rowOff>548640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2773680"/>
          <a:ext cx="73025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29</xdr:row>
      <xdr:rowOff>30480</xdr:rowOff>
    </xdr:from>
    <xdr:to>
      <xdr:col>2</xdr:col>
      <xdr:colOff>744300</xdr:colOff>
      <xdr:row>29</xdr:row>
      <xdr:rowOff>541020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" y="18044160"/>
          <a:ext cx="72898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730320</xdr:colOff>
      <xdr:row>30</xdr:row>
      <xdr:rowOff>525780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8623280"/>
          <a:ext cx="730250" cy="5257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730320</xdr:colOff>
      <xdr:row>31</xdr:row>
      <xdr:rowOff>548640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9232880"/>
          <a:ext cx="73025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28</xdr:row>
      <xdr:rowOff>22860</xdr:rowOff>
    </xdr:from>
    <xdr:to>
      <xdr:col>2</xdr:col>
      <xdr:colOff>759540</xdr:colOff>
      <xdr:row>28</xdr:row>
      <xdr:rowOff>602040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590" y="17426940"/>
          <a:ext cx="728980" cy="57912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32</xdr:row>
      <xdr:rowOff>45720</xdr:rowOff>
    </xdr:from>
    <xdr:to>
      <xdr:col>2</xdr:col>
      <xdr:colOff>751920</xdr:colOff>
      <xdr:row>32</xdr:row>
      <xdr:rowOff>541020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6970" y="19888200"/>
          <a:ext cx="72898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730320</xdr:colOff>
      <xdr:row>33</xdr:row>
      <xdr:rowOff>533400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20452080"/>
          <a:ext cx="730250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730320</xdr:colOff>
      <xdr:row>15</xdr:row>
      <xdr:rowOff>495300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9479280"/>
          <a:ext cx="73025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729660</xdr:colOff>
      <xdr:row>16</xdr:row>
      <xdr:rowOff>182940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0088880"/>
          <a:ext cx="729615" cy="1828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729060</xdr:colOff>
      <xdr:row>8</xdr:row>
      <xdr:rowOff>548640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5212080"/>
          <a:ext cx="72898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730320</xdr:colOff>
      <xdr:row>22</xdr:row>
      <xdr:rowOff>541020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3746480"/>
          <a:ext cx="730250" cy="5410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729060</xdr:colOff>
      <xdr:row>16</xdr:row>
      <xdr:rowOff>487680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0088880"/>
          <a:ext cx="728980" cy="4876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730320</xdr:colOff>
      <xdr:row>10</xdr:row>
      <xdr:rowOff>533400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6431280"/>
          <a:ext cx="730250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730320</xdr:colOff>
      <xdr:row>17</xdr:row>
      <xdr:rowOff>495300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0698480"/>
          <a:ext cx="730250" cy="495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730320</xdr:colOff>
      <xdr:row>12</xdr:row>
      <xdr:rowOff>548640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7650480"/>
          <a:ext cx="73025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762195</xdr:colOff>
      <xdr:row>18</xdr:row>
      <xdr:rowOff>518160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1308080"/>
          <a:ext cx="76200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729060</xdr:colOff>
      <xdr:row>19</xdr:row>
      <xdr:rowOff>510540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1917680"/>
          <a:ext cx="72898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729060</xdr:colOff>
      <xdr:row>20</xdr:row>
      <xdr:rowOff>510540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2527280"/>
          <a:ext cx="72898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729060</xdr:colOff>
      <xdr:row>35</xdr:row>
      <xdr:rowOff>556260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21671280"/>
          <a:ext cx="72898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730320</xdr:colOff>
      <xdr:row>21</xdr:row>
      <xdr:rowOff>533400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3136880"/>
          <a:ext cx="730250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792480</xdr:colOff>
      <xdr:row>36</xdr:row>
      <xdr:rowOff>548640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22280880"/>
          <a:ext cx="79248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730320</xdr:colOff>
      <xdr:row>13</xdr:row>
      <xdr:rowOff>525780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8260080"/>
          <a:ext cx="730250" cy="5257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730320</xdr:colOff>
      <xdr:row>14</xdr:row>
      <xdr:rowOff>510540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8869680"/>
          <a:ext cx="73025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730320</xdr:colOff>
      <xdr:row>40</xdr:row>
      <xdr:rowOff>541020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3357" y="24647071"/>
          <a:ext cx="730320" cy="54102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9</xdr:row>
      <xdr:rowOff>95250</xdr:rowOff>
    </xdr:from>
    <xdr:to>
      <xdr:col>2</xdr:col>
      <xdr:colOff>729211</xdr:colOff>
      <xdr:row>9</xdr:row>
      <xdr:rowOff>525780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50" t="32323" r="77747" b="62121"/>
        <a:stretch>
          <a:fillRect/>
        </a:stretch>
      </xdr:blipFill>
      <xdr:spPr>
        <a:xfrm>
          <a:off x="2470785" y="5916930"/>
          <a:ext cx="662305" cy="4305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730320</xdr:colOff>
      <xdr:row>24</xdr:row>
      <xdr:rowOff>518160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14965680"/>
          <a:ext cx="73025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19048</xdr:colOff>
      <xdr:row>25</xdr:row>
      <xdr:rowOff>28574</xdr:rowOff>
    </xdr:from>
    <xdr:to>
      <xdr:col>2</xdr:col>
      <xdr:colOff>734068</xdr:colOff>
      <xdr:row>25</xdr:row>
      <xdr:rowOff>525779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48" t="18519" r="63920" b="71212"/>
        <a:stretch>
          <a:fillRect/>
        </a:stretch>
      </xdr:blipFill>
      <xdr:spPr>
        <a:xfrm>
          <a:off x="2422525" y="15603220"/>
          <a:ext cx="715645" cy="4972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730260</xdr:colOff>
      <xdr:row>26</xdr:row>
      <xdr:rowOff>510540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48" t="18519" r="63920" b="71212"/>
        <a:stretch>
          <a:fillRect/>
        </a:stretch>
      </xdr:blipFill>
      <xdr:spPr>
        <a:xfrm>
          <a:off x="2404110" y="16184880"/>
          <a:ext cx="73025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23</xdr:row>
      <xdr:rowOff>19050</xdr:rowOff>
    </xdr:from>
    <xdr:to>
      <xdr:col>2</xdr:col>
      <xdr:colOff>733843</xdr:colOff>
      <xdr:row>23</xdr:row>
      <xdr:rowOff>495300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322" t="17845" r="54924" b="71380"/>
        <a:stretch>
          <a:fillRect/>
        </a:stretch>
      </xdr:blipFill>
      <xdr:spPr>
        <a:xfrm>
          <a:off x="2413635" y="14375130"/>
          <a:ext cx="723900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42</xdr:row>
      <xdr:rowOff>53340</xdr:rowOff>
    </xdr:from>
    <xdr:to>
      <xdr:col>2</xdr:col>
      <xdr:colOff>774780</xdr:colOff>
      <xdr:row>42</xdr:row>
      <xdr:rowOff>563880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830" y="25991820"/>
          <a:ext cx="72898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37</xdr:row>
      <xdr:rowOff>66674</xdr:rowOff>
    </xdr:from>
    <xdr:to>
      <xdr:col>2</xdr:col>
      <xdr:colOff>800100</xdr:colOff>
      <xdr:row>37</xdr:row>
      <xdr:rowOff>563880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867" t="44444" r="21402" b="37879"/>
        <a:stretch>
          <a:fillRect/>
        </a:stretch>
      </xdr:blipFill>
      <xdr:spPr>
        <a:xfrm>
          <a:off x="2432685" y="22956520"/>
          <a:ext cx="771525" cy="497840"/>
        </a:xfrm>
        <a:prstGeom prst="rect">
          <a:avLst/>
        </a:prstGeom>
      </xdr:spPr>
    </xdr:pic>
    <xdr:clientData/>
  </xdr:twoCellAnchor>
  <xdr:twoCellAnchor editAs="oneCell">
    <xdr:from>
      <xdr:col>2</xdr:col>
      <xdr:colOff>26671</xdr:colOff>
      <xdr:row>38</xdr:row>
      <xdr:rowOff>40005</xdr:rowOff>
    </xdr:from>
    <xdr:to>
      <xdr:col>2</xdr:col>
      <xdr:colOff>804349</xdr:colOff>
      <xdr:row>38</xdr:row>
      <xdr:rowOff>556260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867" t="54040" r="28315" b="37879"/>
        <a:stretch>
          <a:fillRect/>
        </a:stretch>
      </xdr:blipFill>
      <xdr:spPr>
        <a:xfrm>
          <a:off x="2430780" y="23540085"/>
          <a:ext cx="777240" cy="5162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60960</xdr:rowOff>
    </xdr:from>
    <xdr:to>
      <xdr:col>2</xdr:col>
      <xdr:colOff>729615</xdr:colOff>
      <xdr:row>7</xdr:row>
      <xdr:rowOff>548640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4110" y="4663440"/>
          <a:ext cx="729615" cy="4876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731583</xdr:colOff>
      <xdr:row>34</xdr:row>
      <xdr:rowOff>579120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404110" y="21061680"/>
          <a:ext cx="731520" cy="57912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39</xdr:row>
      <xdr:rowOff>30478</xdr:rowOff>
    </xdr:from>
    <xdr:to>
      <xdr:col>2</xdr:col>
      <xdr:colOff>655321</xdr:colOff>
      <xdr:row>39</xdr:row>
      <xdr:rowOff>541235</xdr:rowOff>
    </xdr:to>
    <xdr:pic>
      <xdr:nvPicPr>
        <xdr:cNvPr id="99" name="图片 98" descr="http://img30.360buyimg.com/popWaterMark/g13/M06/0A/16/rBEhU1IumPEIAAAAAAcX1-MK5rsAAC--QLGoAcABxfv832.jp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134"/>
        <a:stretch>
          <a:fillRect/>
        </a:stretch>
      </xdr:blipFill>
      <xdr:spPr>
        <a:xfrm>
          <a:off x="2480310" y="24139525"/>
          <a:ext cx="57912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30480</xdr:rowOff>
    </xdr:from>
    <xdr:to>
      <xdr:col>2</xdr:col>
      <xdr:colOff>586740</xdr:colOff>
      <xdr:row>6</xdr:row>
      <xdr:rowOff>587121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2210" y="4023360"/>
          <a:ext cx="54864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41</xdr:row>
      <xdr:rowOff>45720</xdr:rowOff>
    </xdr:from>
    <xdr:to>
      <xdr:col>2</xdr:col>
      <xdr:colOff>759540</xdr:colOff>
      <xdr:row>41</xdr:row>
      <xdr:rowOff>556260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590" y="25374600"/>
          <a:ext cx="728980" cy="510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70" zoomScaleNormal="70" workbookViewId="0">
      <selection activeCell="K2" sqref="K1:K1048576"/>
    </sheetView>
  </sheetViews>
  <sheetFormatPr defaultColWidth="9" defaultRowHeight="48" customHeight="1" x14ac:dyDescent="0.25"/>
  <cols>
    <col min="1" max="1" width="5.453125" style="2" customWidth="1"/>
    <col min="2" max="2" width="20.6328125" style="2" customWidth="1"/>
    <col min="3" max="3" width="12.7265625" style="2" customWidth="1"/>
    <col min="4" max="4" width="6.453125" style="2" customWidth="1"/>
    <col min="5" max="5" width="14.36328125" style="2" customWidth="1"/>
    <col min="6" max="6" width="17.36328125" style="2" customWidth="1"/>
    <col min="7" max="7" width="17.6328125" style="2" customWidth="1"/>
    <col min="8" max="8" width="18.90625" style="2" customWidth="1"/>
    <col min="9" max="9" width="9" style="2"/>
    <col min="10" max="10" width="16.6328125" style="2" customWidth="1"/>
    <col min="11" max="16384" width="9" style="2"/>
  </cols>
  <sheetData>
    <row r="1" spans="1:13" ht="48" customHeight="1" x14ac:dyDescent="0.25">
      <c r="A1" s="64" t="s">
        <v>123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3" ht="74.5" customHeight="1" x14ac:dyDescent="0.25">
      <c r="A2" s="4" t="s">
        <v>0</v>
      </c>
      <c r="B2" s="5" t="s">
        <v>1</v>
      </c>
      <c r="C2" s="5"/>
      <c r="D2" s="5" t="s">
        <v>2</v>
      </c>
      <c r="E2" s="27" t="s">
        <v>124</v>
      </c>
      <c r="F2" s="27" t="s">
        <v>125</v>
      </c>
      <c r="G2" s="5" t="s">
        <v>126</v>
      </c>
      <c r="H2" s="5" t="s">
        <v>3</v>
      </c>
      <c r="I2" s="5" t="s">
        <v>127</v>
      </c>
      <c r="J2" s="55" t="s">
        <v>128</v>
      </c>
      <c r="K2" s="56" t="s">
        <v>129</v>
      </c>
      <c r="L2" s="57" t="s">
        <v>130</v>
      </c>
      <c r="M2" s="58" t="s">
        <v>131</v>
      </c>
    </row>
    <row r="3" spans="1:13" ht="48" customHeight="1" x14ac:dyDescent="0.25">
      <c r="A3" s="6">
        <v>1</v>
      </c>
      <c r="B3" s="7" t="s">
        <v>5</v>
      </c>
      <c r="C3" s="7"/>
      <c r="D3" s="8">
        <v>4</v>
      </c>
      <c r="E3" s="9" t="s">
        <v>6</v>
      </c>
      <c r="F3" s="9" t="s">
        <v>4</v>
      </c>
      <c r="G3" s="9">
        <v>23.45</v>
      </c>
      <c r="H3" s="29"/>
      <c r="I3" s="29" t="s">
        <v>96</v>
      </c>
      <c r="J3" s="29">
        <f>600/4/(3600/180)</f>
        <v>7.5</v>
      </c>
      <c r="K3" s="66" t="s">
        <v>97</v>
      </c>
      <c r="L3" s="75" t="s">
        <v>98</v>
      </c>
      <c r="M3" s="74" t="s">
        <v>99</v>
      </c>
    </row>
    <row r="4" spans="1:13" ht="48" customHeight="1" x14ac:dyDescent="0.25">
      <c r="A4" s="6">
        <v>2</v>
      </c>
      <c r="B4" s="7" t="s">
        <v>7</v>
      </c>
      <c r="C4" s="7"/>
      <c r="D4" s="8">
        <v>4</v>
      </c>
      <c r="E4" s="9" t="s">
        <v>4</v>
      </c>
      <c r="F4" s="9" t="s">
        <v>8</v>
      </c>
      <c r="G4" s="9">
        <v>11.85</v>
      </c>
      <c r="H4" s="30" t="s">
        <v>9</v>
      </c>
      <c r="I4" s="29" t="s">
        <v>96</v>
      </c>
      <c r="J4" s="29">
        <f>500/4/(3600/180)</f>
        <v>6.25</v>
      </c>
      <c r="K4" s="67"/>
      <c r="L4" s="80"/>
      <c r="M4" s="74"/>
    </row>
    <row r="5" spans="1:13" ht="48" customHeight="1" x14ac:dyDescent="0.25">
      <c r="A5" s="6">
        <v>3</v>
      </c>
      <c r="B5" s="7" t="s">
        <v>10</v>
      </c>
      <c r="C5" s="7"/>
      <c r="D5" s="8">
        <v>6</v>
      </c>
      <c r="E5" s="9" t="s">
        <v>4</v>
      </c>
      <c r="F5" s="9" t="s">
        <v>11</v>
      </c>
      <c r="G5" s="9" t="s">
        <v>11</v>
      </c>
      <c r="H5" s="30" t="s">
        <v>12</v>
      </c>
      <c r="I5" s="29" t="s">
        <v>96</v>
      </c>
      <c r="J5" s="29" t="s">
        <v>100</v>
      </c>
      <c r="K5" s="67"/>
      <c r="L5" s="80"/>
      <c r="M5" s="74"/>
    </row>
    <row r="6" spans="1:13" ht="48" customHeight="1" x14ac:dyDescent="0.25">
      <c r="A6" s="6">
        <v>4</v>
      </c>
      <c r="B6" s="10" t="s">
        <v>13</v>
      </c>
      <c r="C6" s="11" t="s">
        <v>101</v>
      </c>
      <c r="D6" s="12">
        <v>1</v>
      </c>
      <c r="E6" s="14" t="s">
        <v>87</v>
      </c>
      <c r="F6" s="14" t="s">
        <v>4</v>
      </c>
      <c r="G6" s="13" t="s">
        <v>102</v>
      </c>
      <c r="H6" s="3" t="s">
        <v>102</v>
      </c>
      <c r="I6" s="31" t="s">
        <v>96</v>
      </c>
      <c r="J6" s="32">
        <f>50/1/20</f>
        <v>2.5</v>
      </c>
      <c r="K6" s="67"/>
      <c r="L6" s="80"/>
    </row>
    <row r="7" spans="1:13" ht="48" customHeight="1" x14ac:dyDescent="0.25">
      <c r="A7" s="6">
        <v>5</v>
      </c>
      <c r="B7" s="10" t="s">
        <v>212</v>
      </c>
      <c r="C7" s="10"/>
      <c r="D7" s="12">
        <v>1</v>
      </c>
      <c r="E7" s="14" t="s">
        <v>4</v>
      </c>
      <c r="F7" s="14" t="s">
        <v>103</v>
      </c>
      <c r="G7" s="14" t="s">
        <v>102</v>
      </c>
      <c r="H7" s="3" t="s">
        <v>102</v>
      </c>
      <c r="I7" s="31" t="s">
        <v>96</v>
      </c>
      <c r="J7" s="33">
        <f>13*8/1/20</f>
        <v>5.2</v>
      </c>
      <c r="K7" s="67"/>
      <c r="L7" s="80"/>
    </row>
    <row r="8" spans="1:13" ht="48" customHeight="1" x14ac:dyDescent="0.25">
      <c r="A8" s="6">
        <v>6</v>
      </c>
      <c r="B8" s="10" t="s">
        <v>31</v>
      </c>
      <c r="C8" s="10"/>
      <c r="D8" s="12" t="s">
        <v>28</v>
      </c>
      <c r="E8" s="14" t="s">
        <v>32</v>
      </c>
      <c r="F8" s="14" t="s">
        <v>4</v>
      </c>
      <c r="G8" s="14">
        <v>9.85</v>
      </c>
      <c r="H8" s="12" t="s">
        <v>30</v>
      </c>
      <c r="I8" s="31" t="s">
        <v>104</v>
      </c>
      <c r="J8" s="33">
        <f>664/9/20</f>
        <v>3.6888888888888887</v>
      </c>
      <c r="K8" s="68"/>
      <c r="L8" s="80"/>
    </row>
    <row r="9" spans="1:13" ht="48" customHeight="1" x14ac:dyDescent="0.25">
      <c r="A9" s="15">
        <v>7</v>
      </c>
      <c r="B9" s="10" t="s">
        <v>33</v>
      </c>
      <c r="C9" s="10"/>
      <c r="D9" s="12">
        <v>1</v>
      </c>
      <c r="E9" s="14" t="s">
        <v>4</v>
      </c>
      <c r="F9" s="14" t="s">
        <v>34</v>
      </c>
      <c r="G9" s="14">
        <v>11.7</v>
      </c>
      <c r="H9" s="3" t="s">
        <v>35</v>
      </c>
      <c r="I9" s="34" t="s">
        <v>105</v>
      </c>
      <c r="J9" s="33">
        <f>60/1/(3600/180)</f>
        <v>3</v>
      </c>
      <c r="K9" s="69" t="s">
        <v>106</v>
      </c>
      <c r="L9" s="75" t="s">
        <v>106</v>
      </c>
    </row>
    <row r="10" spans="1:13" ht="48" customHeight="1" x14ac:dyDescent="0.25">
      <c r="A10" s="15">
        <v>8</v>
      </c>
      <c r="B10" s="10" t="s">
        <v>36</v>
      </c>
      <c r="C10" s="10"/>
      <c r="D10" s="12">
        <v>1</v>
      </c>
      <c r="E10" s="14" t="s">
        <v>4</v>
      </c>
      <c r="F10" s="14" t="s">
        <v>37</v>
      </c>
      <c r="G10" s="14">
        <v>11</v>
      </c>
      <c r="H10" s="3" t="s">
        <v>35</v>
      </c>
      <c r="I10" s="34" t="s">
        <v>105</v>
      </c>
      <c r="J10" s="33">
        <f>800/1/(3600/180)</f>
        <v>40</v>
      </c>
      <c r="K10" s="70"/>
      <c r="L10" s="75"/>
    </row>
    <row r="11" spans="1:13" ht="48" customHeight="1" x14ac:dyDescent="0.25">
      <c r="A11" s="15">
        <v>9</v>
      </c>
      <c r="B11" s="10" t="s">
        <v>43</v>
      </c>
      <c r="C11" s="10"/>
      <c r="D11" s="12">
        <v>1</v>
      </c>
      <c r="E11" s="14" t="s">
        <v>4</v>
      </c>
      <c r="F11" s="14" t="s">
        <v>44</v>
      </c>
      <c r="G11" s="14">
        <v>10.75</v>
      </c>
      <c r="H11" s="3" t="s">
        <v>35</v>
      </c>
      <c r="I11" s="34" t="s">
        <v>105</v>
      </c>
      <c r="J11" s="33">
        <f>150/1/20</f>
        <v>7.5</v>
      </c>
      <c r="K11" s="70"/>
      <c r="L11" s="75"/>
    </row>
    <row r="12" spans="1:13" ht="48" customHeight="1" x14ac:dyDescent="0.25">
      <c r="A12" s="15">
        <v>10</v>
      </c>
      <c r="B12" s="10" t="s">
        <v>45</v>
      </c>
      <c r="C12" s="11" t="s">
        <v>107</v>
      </c>
      <c r="D12" s="12">
        <v>1</v>
      </c>
      <c r="E12" s="14" t="s">
        <v>4</v>
      </c>
      <c r="F12" s="14" t="s">
        <v>46</v>
      </c>
      <c r="G12" s="14">
        <v>10.5</v>
      </c>
      <c r="H12" s="3" t="s">
        <v>35</v>
      </c>
      <c r="I12" s="34" t="s">
        <v>105</v>
      </c>
      <c r="J12" s="33">
        <f>1500/1/20</f>
        <v>75</v>
      </c>
      <c r="K12" s="70"/>
      <c r="L12" s="75"/>
    </row>
    <row r="13" spans="1:13" ht="48" customHeight="1" x14ac:dyDescent="0.25">
      <c r="A13" s="15">
        <v>11</v>
      </c>
      <c r="B13" s="10" t="s">
        <v>52</v>
      </c>
      <c r="C13" s="10"/>
      <c r="D13" s="12">
        <v>1</v>
      </c>
      <c r="E13" s="14" t="s">
        <v>4</v>
      </c>
      <c r="F13" s="14" t="s">
        <v>53</v>
      </c>
      <c r="G13" s="14">
        <v>11.15</v>
      </c>
      <c r="H13" s="3" t="s">
        <v>35</v>
      </c>
      <c r="I13" s="34" t="s">
        <v>105</v>
      </c>
      <c r="J13" s="33">
        <f>125/1/20</f>
        <v>6.25</v>
      </c>
      <c r="K13" s="70"/>
      <c r="L13" s="75"/>
    </row>
    <row r="14" spans="1:13" ht="48" customHeight="1" x14ac:dyDescent="0.25">
      <c r="A14" s="15">
        <v>12</v>
      </c>
      <c r="B14" s="10" t="s">
        <v>68</v>
      </c>
      <c r="C14" s="10"/>
      <c r="D14" s="12">
        <v>1</v>
      </c>
      <c r="E14" s="14" t="s">
        <v>69</v>
      </c>
      <c r="F14" s="14" t="s">
        <v>4</v>
      </c>
      <c r="G14" s="14">
        <v>15.4</v>
      </c>
      <c r="H14" s="3" t="s">
        <v>70</v>
      </c>
      <c r="I14" s="34" t="s">
        <v>105</v>
      </c>
      <c r="J14" s="33">
        <f>140/1/20</f>
        <v>7</v>
      </c>
      <c r="K14" s="70"/>
      <c r="L14" s="75"/>
    </row>
    <row r="15" spans="1:13" ht="48" customHeight="1" x14ac:dyDescent="0.25">
      <c r="A15" s="15">
        <v>13</v>
      </c>
      <c r="B15" s="10" t="s">
        <v>71</v>
      </c>
      <c r="C15" s="10"/>
      <c r="D15" s="12">
        <v>1</v>
      </c>
      <c r="E15" s="14" t="s">
        <v>4</v>
      </c>
      <c r="F15" s="14" t="s">
        <v>72</v>
      </c>
      <c r="G15" s="14">
        <v>11.65</v>
      </c>
      <c r="H15" s="59" t="s">
        <v>73</v>
      </c>
      <c r="I15" s="34" t="s">
        <v>105</v>
      </c>
      <c r="J15" s="33">
        <f>400/1/20</f>
        <v>20</v>
      </c>
      <c r="K15" s="70"/>
      <c r="L15" s="75"/>
    </row>
    <row r="16" spans="1:13" ht="48" customHeight="1" x14ac:dyDescent="0.25">
      <c r="A16" s="15">
        <v>14</v>
      </c>
      <c r="B16" s="10" t="s">
        <v>27</v>
      </c>
      <c r="C16" s="10"/>
      <c r="D16" s="12" t="s">
        <v>28</v>
      </c>
      <c r="E16" s="14" t="s">
        <v>4</v>
      </c>
      <c r="F16" s="14" t="s">
        <v>29</v>
      </c>
      <c r="G16" s="14">
        <v>3.4</v>
      </c>
      <c r="H16" s="12" t="s">
        <v>30</v>
      </c>
      <c r="I16" s="34" t="s">
        <v>105</v>
      </c>
      <c r="J16" s="33">
        <f>600/9/20</f>
        <v>3.3333333333333335</v>
      </c>
      <c r="K16" s="70"/>
      <c r="L16" s="75"/>
    </row>
    <row r="17" spans="1:13" ht="48" customHeight="1" x14ac:dyDescent="0.25">
      <c r="A17" s="16">
        <v>15</v>
      </c>
      <c r="B17" s="10" t="s">
        <v>41</v>
      </c>
      <c r="C17" s="10"/>
      <c r="D17" s="12">
        <v>1</v>
      </c>
      <c r="E17" s="14" t="s">
        <v>108</v>
      </c>
      <c r="F17" s="14" t="s">
        <v>4</v>
      </c>
      <c r="G17" s="14">
        <v>17</v>
      </c>
      <c r="H17" s="26" t="s">
        <v>42</v>
      </c>
      <c r="I17" s="31" t="s">
        <v>104</v>
      </c>
      <c r="J17" s="33">
        <f>62/1/20</f>
        <v>3.1</v>
      </c>
      <c r="K17" s="71" t="s">
        <v>109</v>
      </c>
      <c r="L17" s="75" t="s">
        <v>110</v>
      </c>
    </row>
    <row r="18" spans="1:13" ht="48" customHeight="1" x14ac:dyDescent="0.25">
      <c r="A18" s="16">
        <v>16</v>
      </c>
      <c r="B18" s="10" t="s">
        <v>47</v>
      </c>
      <c r="C18" s="10"/>
      <c r="D18" s="12">
        <v>1</v>
      </c>
      <c r="E18" s="14" t="s">
        <v>48</v>
      </c>
      <c r="F18" s="3" t="s">
        <v>49</v>
      </c>
      <c r="G18" s="14" t="s">
        <v>50</v>
      </c>
      <c r="H18" s="26" t="s">
        <v>51</v>
      </c>
      <c r="I18" s="31" t="s">
        <v>104</v>
      </c>
      <c r="J18" s="33">
        <f>62/1/20</f>
        <v>3.1</v>
      </c>
      <c r="K18" s="72"/>
      <c r="L18" s="75"/>
    </row>
    <row r="19" spans="1:13" ht="48" customHeight="1" x14ac:dyDescent="0.25">
      <c r="A19" s="16">
        <v>17</v>
      </c>
      <c r="B19" s="10" t="s">
        <v>54</v>
      </c>
      <c r="C19" s="10"/>
      <c r="D19" s="12">
        <v>1</v>
      </c>
      <c r="E19" s="14" t="s">
        <v>4</v>
      </c>
      <c r="F19" s="14" t="s">
        <v>55</v>
      </c>
      <c r="G19" s="14">
        <v>3.55</v>
      </c>
      <c r="H19" s="3" t="s">
        <v>35</v>
      </c>
      <c r="I19" s="31" t="s">
        <v>104</v>
      </c>
      <c r="J19" s="33">
        <f>100/1/20</f>
        <v>5</v>
      </c>
      <c r="K19" s="72"/>
      <c r="L19" s="75"/>
    </row>
    <row r="20" spans="1:13" ht="48" customHeight="1" x14ac:dyDescent="0.25">
      <c r="A20" s="16">
        <v>18</v>
      </c>
      <c r="B20" s="17" t="s">
        <v>56</v>
      </c>
      <c r="C20" s="17"/>
      <c r="D20" s="12">
        <v>1</v>
      </c>
      <c r="E20" s="14" t="s">
        <v>4</v>
      </c>
      <c r="F20" s="14" t="s">
        <v>57</v>
      </c>
      <c r="G20" s="14">
        <v>4.7</v>
      </c>
      <c r="H20" s="26" t="s">
        <v>58</v>
      </c>
      <c r="I20" s="31" t="s">
        <v>104</v>
      </c>
      <c r="J20" s="33">
        <f>300/1/20</f>
        <v>15</v>
      </c>
      <c r="K20" s="72"/>
      <c r="L20" s="75"/>
    </row>
    <row r="21" spans="1:13" ht="48" customHeight="1" x14ac:dyDescent="0.25">
      <c r="A21" s="16">
        <v>19</v>
      </c>
      <c r="B21" s="17" t="s">
        <v>59</v>
      </c>
      <c r="C21" s="17"/>
      <c r="D21" s="12">
        <v>1</v>
      </c>
      <c r="E21" s="14" t="s">
        <v>4</v>
      </c>
      <c r="F21" s="14" t="s">
        <v>57</v>
      </c>
      <c r="G21" s="14">
        <v>5</v>
      </c>
      <c r="H21" s="26" t="s">
        <v>60</v>
      </c>
      <c r="I21" s="31" t="s">
        <v>104</v>
      </c>
      <c r="J21" s="33">
        <f>300/1/20</f>
        <v>15</v>
      </c>
      <c r="K21" s="72"/>
      <c r="L21" s="75"/>
    </row>
    <row r="22" spans="1:13" ht="48" customHeight="1" x14ac:dyDescent="0.25">
      <c r="A22" s="16">
        <v>20</v>
      </c>
      <c r="B22" s="10" t="s">
        <v>61</v>
      </c>
      <c r="C22" s="10"/>
      <c r="D22" s="12">
        <v>1</v>
      </c>
      <c r="E22" s="14" t="s">
        <v>4</v>
      </c>
      <c r="F22" s="14" t="s">
        <v>62</v>
      </c>
      <c r="G22" s="14">
        <v>3.5</v>
      </c>
      <c r="H22" s="3" t="s">
        <v>35</v>
      </c>
      <c r="I22" s="31" t="s">
        <v>104</v>
      </c>
      <c r="J22" s="33">
        <f>50/1/20</f>
        <v>2.5</v>
      </c>
      <c r="K22" s="73"/>
      <c r="L22" s="75"/>
    </row>
    <row r="23" spans="1:13" ht="48" customHeight="1" x14ac:dyDescent="0.25">
      <c r="A23" s="18">
        <v>21</v>
      </c>
      <c r="B23" s="10" t="s">
        <v>38</v>
      </c>
      <c r="C23" s="10"/>
      <c r="D23" s="12">
        <v>1</v>
      </c>
      <c r="E23" s="14" t="s">
        <v>4</v>
      </c>
      <c r="F23" s="14" t="s">
        <v>39</v>
      </c>
      <c r="G23" s="14">
        <v>11.55</v>
      </c>
      <c r="H23" s="3" t="s">
        <v>40</v>
      </c>
      <c r="I23" s="35" t="s">
        <v>111</v>
      </c>
      <c r="J23" s="33">
        <f>340/1/20</f>
        <v>17</v>
      </c>
      <c r="K23" s="77" t="s">
        <v>112</v>
      </c>
      <c r="L23" s="75" t="s">
        <v>113</v>
      </c>
    </row>
    <row r="24" spans="1:13" s="49" customFormat="1" ht="48" customHeight="1" x14ac:dyDescent="0.25">
      <c r="A24" s="46">
        <v>22</v>
      </c>
      <c r="B24" s="47" t="s">
        <v>76</v>
      </c>
      <c r="C24" s="47"/>
      <c r="D24" s="48">
        <v>1</v>
      </c>
      <c r="E24" s="45" t="s">
        <v>75</v>
      </c>
      <c r="F24" s="45" t="s">
        <v>75</v>
      </c>
      <c r="G24" s="45" t="s">
        <v>75</v>
      </c>
      <c r="H24" s="45" t="s">
        <v>70</v>
      </c>
      <c r="I24" s="45" t="s">
        <v>111</v>
      </c>
      <c r="J24" s="45">
        <f>300/1/20</f>
        <v>15</v>
      </c>
      <c r="K24" s="77"/>
      <c r="L24" s="80"/>
    </row>
    <row r="25" spans="1:13" ht="48" customHeight="1" x14ac:dyDescent="0.25">
      <c r="A25" s="18">
        <v>23</v>
      </c>
      <c r="B25" s="10" t="s">
        <v>77</v>
      </c>
      <c r="C25" s="10"/>
      <c r="D25" s="12">
        <v>1</v>
      </c>
      <c r="E25" s="14" t="s">
        <v>4</v>
      </c>
      <c r="F25" s="14" t="s">
        <v>78</v>
      </c>
      <c r="G25" s="36">
        <v>11.85</v>
      </c>
      <c r="H25" s="3" t="s">
        <v>79</v>
      </c>
      <c r="I25" s="35" t="s">
        <v>111</v>
      </c>
      <c r="J25" s="37">
        <f>300/1/20</f>
        <v>15</v>
      </c>
      <c r="K25" s="77"/>
      <c r="L25" s="80"/>
    </row>
    <row r="26" spans="1:13" s="1" customFormat="1" ht="48" customHeight="1" x14ac:dyDescent="0.25">
      <c r="A26" s="19">
        <v>24</v>
      </c>
      <c r="B26" s="20" t="s">
        <v>80</v>
      </c>
      <c r="C26" s="20"/>
      <c r="D26" s="21">
        <v>1</v>
      </c>
      <c r="E26" s="22" t="s">
        <v>4</v>
      </c>
      <c r="F26" s="22">
        <v>140</v>
      </c>
      <c r="G26" s="22">
        <v>17</v>
      </c>
      <c r="H26" s="38" t="s">
        <v>81</v>
      </c>
      <c r="I26" s="39" t="s">
        <v>111</v>
      </c>
      <c r="J26" s="40">
        <f>140/1/20</f>
        <v>7</v>
      </c>
      <c r="K26" s="77"/>
      <c r="L26" s="80"/>
    </row>
    <row r="27" spans="1:13" s="1" customFormat="1" ht="48" customHeight="1" x14ac:dyDescent="0.25">
      <c r="A27" s="19">
        <v>25</v>
      </c>
      <c r="B27" s="20" t="s">
        <v>82</v>
      </c>
      <c r="C27" s="20"/>
      <c r="D27" s="21">
        <v>1</v>
      </c>
      <c r="E27" s="22" t="s">
        <v>4</v>
      </c>
      <c r="F27" s="22">
        <v>140</v>
      </c>
      <c r="G27" s="22">
        <v>11.4</v>
      </c>
      <c r="H27" s="38" t="s">
        <v>81</v>
      </c>
      <c r="I27" s="39" t="s">
        <v>111</v>
      </c>
      <c r="J27" s="40">
        <f>140/1/20</f>
        <v>7</v>
      </c>
      <c r="K27" s="77"/>
      <c r="L27" s="80"/>
    </row>
    <row r="28" spans="1:13" s="52" customFormat="1" ht="48" customHeight="1" x14ac:dyDescent="0.25">
      <c r="A28" s="28">
        <v>26</v>
      </c>
      <c r="B28" s="17" t="s">
        <v>95</v>
      </c>
      <c r="C28" s="53" t="s">
        <v>75</v>
      </c>
      <c r="D28" s="33">
        <v>1</v>
      </c>
      <c r="E28" s="54" t="s">
        <v>114</v>
      </c>
      <c r="F28" s="33" t="s">
        <v>4</v>
      </c>
      <c r="G28" s="33">
        <v>11.45</v>
      </c>
      <c r="H28" s="33" t="s">
        <v>75</v>
      </c>
      <c r="I28" s="33" t="s">
        <v>111</v>
      </c>
      <c r="J28" s="37">
        <f>18/1/20</f>
        <v>0.9</v>
      </c>
      <c r="K28" s="77"/>
      <c r="L28" s="80"/>
    </row>
    <row r="29" spans="1:13" ht="48" customHeight="1" x14ac:dyDescent="0.25">
      <c r="A29" s="23">
        <v>27</v>
      </c>
      <c r="B29" s="10" t="s">
        <v>15</v>
      </c>
      <c r="C29" s="10"/>
      <c r="D29" s="12">
        <v>1</v>
      </c>
      <c r="E29" s="14" t="s">
        <v>16</v>
      </c>
      <c r="F29" s="14" t="s">
        <v>4</v>
      </c>
      <c r="G29" s="14">
        <v>18.5</v>
      </c>
      <c r="H29" s="41" t="s">
        <v>4</v>
      </c>
      <c r="I29" s="42" t="s">
        <v>115</v>
      </c>
      <c r="J29" s="37">
        <f>38/1/20</f>
        <v>1.9</v>
      </c>
      <c r="K29" s="78" t="s">
        <v>116</v>
      </c>
      <c r="L29" s="81" t="s">
        <v>117</v>
      </c>
      <c r="M29" s="75" t="s">
        <v>118</v>
      </c>
    </row>
    <row r="30" spans="1:13" ht="48" customHeight="1" x14ac:dyDescent="0.25">
      <c r="A30" s="23">
        <v>28</v>
      </c>
      <c r="B30" s="10" t="s">
        <v>17</v>
      </c>
      <c r="C30" s="10"/>
      <c r="D30" s="12">
        <v>1</v>
      </c>
      <c r="E30" s="14" t="s">
        <v>18</v>
      </c>
      <c r="F30" s="14" t="s">
        <v>4</v>
      </c>
      <c r="G30" s="14">
        <v>16.600000000000001</v>
      </c>
      <c r="H30" s="3" t="s">
        <v>19</v>
      </c>
      <c r="I30" s="42" t="s">
        <v>115</v>
      </c>
      <c r="J30" s="37">
        <f>47/1/20</f>
        <v>2.35</v>
      </c>
      <c r="K30" s="78"/>
      <c r="L30" s="81"/>
      <c r="M30" s="76"/>
    </row>
    <row r="31" spans="1:13" ht="48" customHeight="1" x14ac:dyDescent="0.25">
      <c r="A31" s="23">
        <v>29</v>
      </c>
      <c r="B31" s="10" t="s">
        <v>20</v>
      </c>
      <c r="C31" s="10"/>
      <c r="D31" s="12">
        <v>8</v>
      </c>
      <c r="E31" s="14" t="s">
        <v>21</v>
      </c>
      <c r="F31" s="14" t="s">
        <v>4</v>
      </c>
      <c r="G31" s="14">
        <v>4.3</v>
      </c>
      <c r="H31" s="26" t="s">
        <v>22</v>
      </c>
      <c r="I31" s="42" t="s">
        <v>115</v>
      </c>
      <c r="J31" s="37">
        <f>320/8/20</f>
        <v>2</v>
      </c>
      <c r="K31" s="78"/>
      <c r="L31" s="81"/>
      <c r="M31" s="76"/>
    </row>
    <row r="32" spans="1:13" ht="48" customHeight="1" x14ac:dyDescent="0.25">
      <c r="A32" s="23">
        <v>30</v>
      </c>
      <c r="B32" s="10" t="s">
        <v>23</v>
      </c>
      <c r="C32" s="10"/>
      <c r="D32" s="12">
        <v>4</v>
      </c>
      <c r="E32" s="26" t="s">
        <v>24</v>
      </c>
      <c r="F32" s="26" t="s">
        <v>24</v>
      </c>
      <c r="G32" s="26" t="s">
        <v>24</v>
      </c>
      <c r="H32" s="26" t="s">
        <v>24</v>
      </c>
      <c r="I32" s="42" t="s">
        <v>115</v>
      </c>
      <c r="J32" s="37" t="s">
        <v>119</v>
      </c>
      <c r="K32" s="78"/>
      <c r="L32" s="81"/>
      <c r="M32" s="76"/>
    </row>
    <row r="33" spans="1:13" ht="48" customHeight="1" x14ac:dyDescent="0.25">
      <c r="A33" s="23">
        <v>31</v>
      </c>
      <c r="B33" s="10" t="s">
        <v>25</v>
      </c>
      <c r="C33" s="10"/>
      <c r="D33" s="12">
        <v>1</v>
      </c>
      <c r="E33" s="13" t="s">
        <v>120</v>
      </c>
      <c r="F33" s="14" t="s">
        <v>4</v>
      </c>
      <c r="G33" s="13" t="s">
        <v>102</v>
      </c>
      <c r="H33" s="41" t="s">
        <v>102</v>
      </c>
      <c r="I33" s="42" t="s">
        <v>115</v>
      </c>
      <c r="J33" s="37">
        <f>30/1/20</f>
        <v>1.5</v>
      </c>
      <c r="K33" s="78"/>
      <c r="L33" s="81"/>
      <c r="M33" s="76"/>
    </row>
    <row r="34" spans="1:13" ht="48" customHeight="1" x14ac:dyDescent="0.25">
      <c r="A34" s="23">
        <v>32</v>
      </c>
      <c r="B34" s="10" t="s">
        <v>26</v>
      </c>
      <c r="C34" s="10"/>
      <c r="D34" s="12">
        <v>4</v>
      </c>
      <c r="E34" s="26" t="s">
        <v>24</v>
      </c>
      <c r="F34" s="26" t="s">
        <v>24</v>
      </c>
      <c r="G34" s="26" t="s">
        <v>24</v>
      </c>
      <c r="H34" s="26" t="s">
        <v>24</v>
      </c>
      <c r="I34" s="42" t="s">
        <v>115</v>
      </c>
      <c r="J34" s="37" t="s">
        <v>119</v>
      </c>
      <c r="K34" s="78"/>
      <c r="L34" s="81"/>
      <c r="M34" s="76"/>
    </row>
    <row r="35" spans="1:13" ht="48" customHeight="1" x14ac:dyDescent="0.25">
      <c r="A35" s="23">
        <v>33</v>
      </c>
      <c r="B35" s="10" t="s">
        <v>88</v>
      </c>
      <c r="C35" s="10"/>
      <c r="D35" s="12">
        <v>1</v>
      </c>
      <c r="E35" s="14" t="s">
        <v>89</v>
      </c>
      <c r="F35" s="14" t="s">
        <v>4</v>
      </c>
      <c r="G35" s="14">
        <v>15.7</v>
      </c>
      <c r="H35" s="3" t="s">
        <v>86</v>
      </c>
      <c r="I35" s="42" t="s">
        <v>115</v>
      </c>
      <c r="J35" s="37">
        <f>40/1/20</f>
        <v>2</v>
      </c>
      <c r="K35" s="78"/>
      <c r="L35" s="81"/>
      <c r="M35" s="76"/>
    </row>
    <row r="36" spans="1:13" ht="48" customHeight="1" x14ac:dyDescent="0.25">
      <c r="A36" s="24">
        <v>34</v>
      </c>
      <c r="B36" s="10" t="s">
        <v>63</v>
      </c>
      <c r="C36" s="10"/>
      <c r="D36" s="12">
        <v>1</v>
      </c>
      <c r="E36" s="14" t="s">
        <v>64</v>
      </c>
      <c r="F36" s="14" t="s">
        <v>4</v>
      </c>
      <c r="G36" s="14">
        <v>13.3</v>
      </c>
      <c r="H36" s="3" t="s">
        <v>65</v>
      </c>
      <c r="I36" s="43" t="s">
        <v>121</v>
      </c>
      <c r="J36" s="37">
        <f>300/1/20</f>
        <v>15</v>
      </c>
      <c r="K36" s="79" t="s">
        <v>112</v>
      </c>
      <c r="L36" s="76" t="s">
        <v>122</v>
      </c>
    </row>
    <row r="37" spans="1:13" ht="48" customHeight="1" x14ac:dyDescent="0.25">
      <c r="A37" s="24">
        <v>35</v>
      </c>
      <c r="B37" s="10" t="s">
        <v>66</v>
      </c>
      <c r="C37" s="10"/>
      <c r="D37" s="12">
        <v>1</v>
      </c>
      <c r="E37" s="14" t="s">
        <v>4</v>
      </c>
      <c r="F37" s="14" t="s">
        <v>67</v>
      </c>
      <c r="G37" s="14">
        <v>10.95</v>
      </c>
      <c r="H37" s="3" t="s">
        <v>65</v>
      </c>
      <c r="I37" s="43" t="s">
        <v>121</v>
      </c>
      <c r="J37" s="37">
        <f>720/4/20</f>
        <v>9</v>
      </c>
      <c r="K37" s="79"/>
      <c r="L37" s="82"/>
    </row>
    <row r="38" spans="1:13" ht="48" customHeight="1" x14ac:dyDescent="0.25">
      <c r="A38" s="24">
        <v>36</v>
      </c>
      <c r="B38" s="10" t="s">
        <v>90</v>
      </c>
      <c r="C38" s="10"/>
      <c r="D38" s="12">
        <v>1</v>
      </c>
      <c r="E38" s="26" t="s">
        <v>24</v>
      </c>
      <c r="F38" s="26" t="s">
        <v>24</v>
      </c>
      <c r="G38" s="26" t="s">
        <v>24</v>
      </c>
      <c r="H38" s="26" t="s">
        <v>24</v>
      </c>
      <c r="I38" s="43" t="s">
        <v>121</v>
      </c>
      <c r="J38" s="37" t="s">
        <v>119</v>
      </c>
      <c r="K38" s="79"/>
      <c r="L38" s="82"/>
    </row>
    <row r="39" spans="1:13" ht="48" customHeight="1" x14ac:dyDescent="0.25">
      <c r="A39" s="24">
        <v>37</v>
      </c>
      <c r="B39" s="10" t="s">
        <v>92</v>
      </c>
      <c r="C39" s="10"/>
      <c r="D39" s="12">
        <v>2</v>
      </c>
      <c r="E39" s="14" t="s">
        <v>4</v>
      </c>
      <c r="F39" s="14" t="s">
        <v>64</v>
      </c>
      <c r="G39" s="14">
        <v>9.6</v>
      </c>
      <c r="H39" s="3" t="s">
        <v>35</v>
      </c>
      <c r="I39" s="43" t="s">
        <v>121</v>
      </c>
      <c r="J39" s="37">
        <f>300/2/20</f>
        <v>7.5</v>
      </c>
      <c r="K39" s="79"/>
      <c r="L39" s="82"/>
    </row>
    <row r="40" spans="1:13" ht="48" customHeight="1" x14ac:dyDescent="0.25">
      <c r="A40" s="24">
        <v>38</v>
      </c>
      <c r="B40" s="10" t="s">
        <v>93</v>
      </c>
      <c r="D40" s="25">
        <v>1</v>
      </c>
      <c r="E40" s="14" t="s">
        <v>4</v>
      </c>
      <c r="F40" s="25" t="s">
        <v>94</v>
      </c>
      <c r="G40" s="25">
        <v>7.2</v>
      </c>
      <c r="H40" s="3" t="s">
        <v>35</v>
      </c>
      <c r="I40" s="43" t="s">
        <v>121</v>
      </c>
      <c r="J40" s="37">
        <f>300/1/20</f>
        <v>15</v>
      </c>
      <c r="K40" s="79"/>
      <c r="L40" s="82"/>
    </row>
    <row r="41" spans="1:13" s="52" customFormat="1" ht="48" customHeight="1" x14ac:dyDescent="0.25">
      <c r="A41" s="28">
        <v>39</v>
      </c>
      <c r="B41" s="17" t="s">
        <v>74</v>
      </c>
      <c r="C41" s="17"/>
      <c r="D41" s="50" t="s">
        <v>28</v>
      </c>
      <c r="E41" s="33" t="s">
        <v>75</v>
      </c>
      <c r="F41" s="33" t="s">
        <v>75</v>
      </c>
      <c r="G41" s="33" t="s">
        <v>75</v>
      </c>
      <c r="H41" s="33" t="s">
        <v>75</v>
      </c>
      <c r="I41" s="51" t="s">
        <v>75</v>
      </c>
      <c r="J41" s="37"/>
    </row>
    <row r="42" spans="1:13" ht="48" customHeight="1" x14ac:dyDescent="0.25">
      <c r="A42" s="26">
        <v>40</v>
      </c>
      <c r="B42" s="17" t="s">
        <v>83</v>
      </c>
      <c r="C42" s="10"/>
      <c r="D42" s="12">
        <v>2</v>
      </c>
      <c r="E42" s="14" t="s">
        <v>4</v>
      </c>
      <c r="F42" s="44" t="s">
        <v>84</v>
      </c>
      <c r="G42" s="14">
        <v>11.65</v>
      </c>
      <c r="H42" s="3" t="s">
        <v>75</v>
      </c>
      <c r="I42" s="38" t="s">
        <v>75</v>
      </c>
      <c r="J42" s="37">
        <f>48/2/20</f>
        <v>1.2</v>
      </c>
    </row>
    <row r="43" spans="1:13" ht="48" customHeight="1" x14ac:dyDescent="0.25">
      <c r="A43" s="26">
        <v>41</v>
      </c>
      <c r="B43" s="17" t="s">
        <v>85</v>
      </c>
      <c r="C43" s="10"/>
      <c r="D43" s="12">
        <v>2</v>
      </c>
      <c r="E43" s="14" t="s">
        <v>4</v>
      </c>
      <c r="F43" s="44" t="s">
        <v>84</v>
      </c>
      <c r="G43" s="14">
        <v>11.65</v>
      </c>
      <c r="H43" s="3" t="s">
        <v>75</v>
      </c>
      <c r="I43" s="38" t="s">
        <v>75</v>
      </c>
      <c r="J43" s="37">
        <f>48/2/20</f>
        <v>1.2</v>
      </c>
    </row>
  </sheetData>
  <autoFilter ref="B2:I43" xr:uid="{00000000-0009-0000-0000-000000000000}">
    <sortState xmlns:xlrd2="http://schemas.microsoft.com/office/spreadsheetml/2017/richdata2" ref="B2:M43">
      <sortCondition ref="I2"/>
    </sortState>
  </autoFilter>
  <mergeCells count="15">
    <mergeCell ref="M29:M35"/>
    <mergeCell ref="K23:K28"/>
    <mergeCell ref="K29:K35"/>
    <mergeCell ref="K36:K40"/>
    <mergeCell ref="L3:L8"/>
    <mergeCell ref="L9:L16"/>
    <mergeCell ref="L17:L22"/>
    <mergeCell ref="L23:L28"/>
    <mergeCell ref="L29:L35"/>
    <mergeCell ref="L36:L40"/>
    <mergeCell ref="A1:K1"/>
    <mergeCell ref="K3:K8"/>
    <mergeCell ref="K9:K16"/>
    <mergeCell ref="K17:K22"/>
    <mergeCell ref="M3:M5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EA15-8E53-421E-BCBB-50D381998692}">
  <dimension ref="A1:O42"/>
  <sheetViews>
    <sheetView topLeftCell="G1" workbookViewId="0">
      <selection activeCell="D40" sqref="D40"/>
    </sheetView>
  </sheetViews>
  <sheetFormatPr defaultRowHeight="14" x14ac:dyDescent="0.25"/>
  <cols>
    <col min="1" max="1" width="8.7265625" style="61"/>
    <col min="2" max="2" width="18.36328125" style="61" customWidth="1"/>
    <col min="3" max="15" width="8.7265625" style="61"/>
  </cols>
  <sheetData>
    <row r="1" spans="1:14" x14ac:dyDescent="0.25">
      <c r="A1" s="61" t="s">
        <v>0</v>
      </c>
      <c r="B1" s="61" t="s">
        <v>1</v>
      </c>
      <c r="D1" s="61" t="s">
        <v>2</v>
      </c>
      <c r="F1" s="61" t="s">
        <v>135</v>
      </c>
      <c r="G1" s="61" t="s">
        <v>136</v>
      </c>
      <c r="H1" s="61" t="s">
        <v>137</v>
      </c>
      <c r="I1" s="61" t="s">
        <v>3</v>
      </c>
      <c r="J1" s="61" t="s">
        <v>138</v>
      </c>
      <c r="K1" s="61" t="s">
        <v>139</v>
      </c>
      <c r="L1" s="61" t="s">
        <v>140</v>
      </c>
      <c r="M1" s="61" t="s">
        <v>141</v>
      </c>
      <c r="N1" s="61" t="s">
        <v>142</v>
      </c>
    </row>
    <row r="2" spans="1:14" x14ac:dyDescent="0.25">
      <c r="A2" s="61">
        <v>1</v>
      </c>
      <c r="B2" s="61" t="s">
        <v>5</v>
      </c>
      <c r="D2" s="61">
        <v>4</v>
      </c>
      <c r="E2" s="63" t="s">
        <v>163</v>
      </c>
      <c r="F2" s="61" t="s">
        <v>6</v>
      </c>
      <c r="G2" s="61" t="s">
        <v>4</v>
      </c>
      <c r="H2" s="61">
        <v>23.45</v>
      </c>
      <c r="J2" s="61" t="s">
        <v>96</v>
      </c>
      <c r="K2" s="61">
        <v>7.5</v>
      </c>
      <c r="L2" s="61" t="s">
        <v>97</v>
      </c>
      <c r="M2" s="61" t="s">
        <v>132</v>
      </c>
      <c r="N2" s="61" t="s">
        <v>99</v>
      </c>
    </row>
    <row r="3" spans="1:14" ht="70" x14ac:dyDescent="0.25">
      <c r="A3" s="61">
        <v>2</v>
      </c>
      <c r="B3" s="61" t="s">
        <v>7</v>
      </c>
      <c r="D3" s="61">
        <v>4</v>
      </c>
      <c r="E3" s="63" t="s">
        <v>164</v>
      </c>
      <c r="F3" s="61" t="s">
        <v>4</v>
      </c>
      <c r="G3" s="62" t="s">
        <v>8</v>
      </c>
      <c r="H3" s="61">
        <v>11.85</v>
      </c>
      <c r="I3" s="62" t="s">
        <v>9</v>
      </c>
      <c r="J3" s="61" t="s">
        <v>96</v>
      </c>
      <c r="K3" s="61">
        <v>6.25</v>
      </c>
      <c r="L3" s="61" t="s">
        <v>97</v>
      </c>
      <c r="M3" s="61" t="s">
        <v>132</v>
      </c>
      <c r="N3" s="61" t="s">
        <v>99</v>
      </c>
    </row>
    <row r="4" spans="1:14" x14ac:dyDescent="0.25">
      <c r="A4" s="61">
        <v>3</v>
      </c>
      <c r="B4" s="61" t="s">
        <v>10</v>
      </c>
      <c r="D4" s="61">
        <v>6</v>
      </c>
      <c r="E4" s="63" t="s">
        <v>165</v>
      </c>
      <c r="F4" s="61" t="s">
        <v>4</v>
      </c>
      <c r="G4" s="61" t="s">
        <v>11</v>
      </c>
      <c r="H4" s="61" t="s">
        <v>11</v>
      </c>
      <c r="I4" s="61" t="s">
        <v>12</v>
      </c>
      <c r="J4" s="61" t="s">
        <v>96</v>
      </c>
      <c r="K4" s="61" t="s">
        <v>100</v>
      </c>
      <c r="L4" s="61" t="s">
        <v>97</v>
      </c>
      <c r="M4" s="61" t="s">
        <v>132</v>
      </c>
      <c r="N4" s="61" t="s">
        <v>99</v>
      </c>
    </row>
    <row r="5" spans="1:14" x14ac:dyDescent="0.25">
      <c r="A5" s="61">
        <v>4</v>
      </c>
      <c r="B5" s="61" t="s">
        <v>13</v>
      </c>
      <c r="C5" s="61" t="s">
        <v>101</v>
      </c>
      <c r="D5" s="61">
        <v>1</v>
      </c>
      <c r="E5" s="63" t="s">
        <v>145</v>
      </c>
      <c r="F5" s="61" t="s">
        <v>87</v>
      </c>
      <c r="G5" s="61" t="s">
        <v>4</v>
      </c>
      <c r="H5" s="61" t="s">
        <v>102</v>
      </c>
      <c r="I5" s="61" t="s">
        <v>102</v>
      </c>
      <c r="J5" s="61" t="s">
        <v>96</v>
      </c>
      <c r="K5" s="61">
        <v>2.5</v>
      </c>
      <c r="L5" s="61" t="s">
        <v>97</v>
      </c>
      <c r="M5" s="61" t="s">
        <v>132</v>
      </c>
    </row>
    <row r="6" spans="1:14" x14ac:dyDescent="0.25">
      <c r="A6" s="61">
        <v>5</v>
      </c>
      <c r="B6" s="61" t="s">
        <v>14</v>
      </c>
      <c r="D6" s="61">
        <v>1</v>
      </c>
      <c r="E6" s="63" t="s">
        <v>166</v>
      </c>
      <c r="F6" s="61" t="s">
        <v>4</v>
      </c>
      <c r="G6" s="61" t="s">
        <v>103</v>
      </c>
      <c r="H6" s="61" t="s">
        <v>102</v>
      </c>
      <c r="I6" s="61" t="s">
        <v>102</v>
      </c>
      <c r="J6" s="61" t="s">
        <v>96</v>
      </c>
      <c r="K6" s="61">
        <v>5.2</v>
      </c>
      <c r="L6" s="61" t="s">
        <v>97</v>
      </c>
      <c r="M6" s="61" t="s">
        <v>132</v>
      </c>
    </row>
    <row r="7" spans="1:14" ht="42" x14ac:dyDescent="0.25">
      <c r="A7" s="61">
        <v>6</v>
      </c>
      <c r="B7" s="61" t="s">
        <v>31</v>
      </c>
      <c r="D7" s="61" t="s">
        <v>28</v>
      </c>
      <c r="E7" s="63" t="s">
        <v>167</v>
      </c>
      <c r="F7" s="62" t="s">
        <v>32</v>
      </c>
      <c r="G7" s="61" t="s">
        <v>4</v>
      </c>
      <c r="H7" s="61">
        <v>9.85</v>
      </c>
      <c r="I7" s="62" t="s">
        <v>30</v>
      </c>
      <c r="J7" s="61" t="s">
        <v>104</v>
      </c>
      <c r="K7" s="61">
        <v>3.6888888889999998</v>
      </c>
      <c r="L7" s="61" t="s">
        <v>97</v>
      </c>
      <c r="M7" s="61" t="s">
        <v>132</v>
      </c>
    </row>
    <row r="8" spans="1:14" x14ac:dyDescent="0.25">
      <c r="A8" s="61">
        <v>7</v>
      </c>
      <c r="B8" s="61" t="s">
        <v>33</v>
      </c>
      <c r="D8" s="61">
        <v>1</v>
      </c>
      <c r="E8" s="63" t="s">
        <v>168</v>
      </c>
      <c r="F8" s="61" t="s">
        <v>4</v>
      </c>
      <c r="G8" s="61" t="s">
        <v>34</v>
      </c>
      <c r="H8" s="61">
        <v>11.7</v>
      </c>
      <c r="I8" s="61" t="s">
        <v>35</v>
      </c>
      <c r="J8" s="61" t="s">
        <v>105</v>
      </c>
      <c r="K8" s="61">
        <v>3</v>
      </c>
      <c r="L8" s="61" t="s">
        <v>106</v>
      </c>
      <c r="M8" s="61" t="s">
        <v>106</v>
      </c>
    </row>
    <row r="9" spans="1:14" x14ac:dyDescent="0.25">
      <c r="A9" s="61">
        <v>8</v>
      </c>
      <c r="B9" s="61" t="s">
        <v>36</v>
      </c>
      <c r="D9" s="61">
        <v>1</v>
      </c>
      <c r="E9" s="63" t="s">
        <v>169</v>
      </c>
      <c r="F9" s="61" t="s">
        <v>4</v>
      </c>
      <c r="G9" s="61" t="s">
        <v>37</v>
      </c>
      <c r="H9" s="61">
        <v>11</v>
      </c>
      <c r="I9" s="61" t="s">
        <v>35</v>
      </c>
      <c r="J9" s="61" t="s">
        <v>105</v>
      </c>
      <c r="K9" s="61">
        <v>40</v>
      </c>
      <c r="L9" s="61" t="s">
        <v>106</v>
      </c>
      <c r="M9" s="61" t="s">
        <v>106</v>
      </c>
    </row>
    <row r="10" spans="1:14" x14ac:dyDescent="0.25">
      <c r="A10" s="61">
        <v>9</v>
      </c>
      <c r="B10" s="61" t="s">
        <v>43</v>
      </c>
      <c r="D10" s="61">
        <v>1</v>
      </c>
      <c r="E10" s="63" t="s">
        <v>170</v>
      </c>
      <c r="F10" s="61" t="s">
        <v>4</v>
      </c>
      <c r="G10" s="61" t="s">
        <v>44</v>
      </c>
      <c r="H10" s="61">
        <v>10.75</v>
      </c>
      <c r="I10" s="61" t="s">
        <v>35</v>
      </c>
      <c r="J10" s="61" t="s">
        <v>105</v>
      </c>
      <c r="K10" s="61">
        <v>7.5</v>
      </c>
      <c r="L10" s="61" t="s">
        <v>106</v>
      </c>
      <c r="M10" s="61" t="s">
        <v>106</v>
      </c>
    </row>
    <row r="11" spans="1:14" x14ac:dyDescent="0.25">
      <c r="A11" s="61">
        <v>10</v>
      </c>
      <c r="B11" s="61" t="s">
        <v>45</v>
      </c>
      <c r="C11" s="61" t="s">
        <v>107</v>
      </c>
      <c r="D11" s="61">
        <v>1</v>
      </c>
      <c r="E11" s="63" t="s">
        <v>171</v>
      </c>
      <c r="F11" s="61" t="s">
        <v>4</v>
      </c>
      <c r="G11" s="61" t="s">
        <v>46</v>
      </c>
      <c r="H11" s="61">
        <v>10.5</v>
      </c>
      <c r="I11" s="61" t="s">
        <v>35</v>
      </c>
      <c r="J11" s="61" t="s">
        <v>105</v>
      </c>
      <c r="K11" s="61">
        <v>75</v>
      </c>
      <c r="L11" s="61" t="s">
        <v>106</v>
      </c>
      <c r="M11" s="61" t="s">
        <v>106</v>
      </c>
    </row>
    <row r="12" spans="1:14" x14ac:dyDescent="0.25">
      <c r="A12" s="61">
        <v>11</v>
      </c>
      <c r="B12" s="61" t="s">
        <v>52</v>
      </c>
      <c r="D12" s="61">
        <v>1</v>
      </c>
      <c r="E12" s="63" t="s">
        <v>172</v>
      </c>
      <c r="F12" s="61" t="s">
        <v>4</v>
      </c>
      <c r="G12" s="61" t="s">
        <v>53</v>
      </c>
      <c r="H12" s="61">
        <v>11.15</v>
      </c>
      <c r="I12" s="61" t="s">
        <v>35</v>
      </c>
      <c r="J12" s="61" t="s">
        <v>105</v>
      </c>
      <c r="K12" s="61">
        <v>6.25</v>
      </c>
      <c r="L12" s="61" t="s">
        <v>106</v>
      </c>
      <c r="M12" s="61" t="s">
        <v>106</v>
      </c>
    </row>
    <row r="13" spans="1:14" ht="42" x14ac:dyDescent="0.25">
      <c r="A13" s="61">
        <v>12</v>
      </c>
      <c r="B13" s="61" t="s">
        <v>68</v>
      </c>
      <c r="D13" s="61">
        <v>1</v>
      </c>
      <c r="E13" s="63" t="s">
        <v>149</v>
      </c>
      <c r="F13" s="62" t="s">
        <v>69</v>
      </c>
      <c r="G13" s="61" t="s">
        <v>4</v>
      </c>
      <c r="H13" s="61">
        <v>15.4</v>
      </c>
      <c r="I13" s="61" t="s">
        <v>70</v>
      </c>
      <c r="J13" s="61" t="s">
        <v>105</v>
      </c>
      <c r="K13" s="61">
        <v>7</v>
      </c>
      <c r="L13" s="61" t="s">
        <v>106</v>
      </c>
      <c r="M13" s="61" t="s">
        <v>106</v>
      </c>
    </row>
    <row r="14" spans="1:14" ht="42" x14ac:dyDescent="0.25">
      <c r="A14" s="61">
        <v>13</v>
      </c>
      <c r="B14" s="61" t="s">
        <v>71</v>
      </c>
      <c r="D14" s="61">
        <v>1</v>
      </c>
      <c r="E14" s="63" t="s">
        <v>173</v>
      </c>
      <c r="F14" s="61" t="s">
        <v>4</v>
      </c>
      <c r="G14" s="62" t="s">
        <v>72</v>
      </c>
      <c r="H14" s="61">
        <v>11.65</v>
      </c>
      <c r="I14" s="61" t="s">
        <v>73</v>
      </c>
      <c r="J14" s="61" t="s">
        <v>105</v>
      </c>
      <c r="K14" s="61">
        <v>20</v>
      </c>
      <c r="L14" s="61" t="s">
        <v>106</v>
      </c>
      <c r="M14" s="61" t="s">
        <v>106</v>
      </c>
    </row>
    <row r="15" spans="1:14" ht="42" x14ac:dyDescent="0.25">
      <c r="A15" s="61">
        <v>14</v>
      </c>
      <c r="B15" s="61" t="s">
        <v>27</v>
      </c>
      <c r="D15" s="61" t="s">
        <v>28</v>
      </c>
      <c r="E15" s="63" t="s">
        <v>174</v>
      </c>
      <c r="F15" s="61" t="s">
        <v>4</v>
      </c>
      <c r="G15" s="61" t="s">
        <v>29</v>
      </c>
      <c r="H15" s="61">
        <v>3.4</v>
      </c>
      <c r="I15" s="62" t="s">
        <v>30</v>
      </c>
      <c r="J15" s="61" t="s">
        <v>105</v>
      </c>
      <c r="K15" s="61">
        <v>3.3333333330000001</v>
      </c>
      <c r="L15" s="61" t="s">
        <v>106</v>
      </c>
      <c r="M15" s="61" t="s">
        <v>106</v>
      </c>
    </row>
    <row r="16" spans="1:14" ht="42" x14ac:dyDescent="0.25">
      <c r="A16" s="61">
        <v>15</v>
      </c>
      <c r="B16" s="61" t="s">
        <v>41</v>
      </c>
      <c r="D16" s="61">
        <v>1</v>
      </c>
      <c r="E16" s="63" t="s">
        <v>175</v>
      </c>
      <c r="F16" s="61" t="s">
        <v>108</v>
      </c>
      <c r="G16" s="61" t="s">
        <v>4</v>
      </c>
      <c r="H16" s="61">
        <v>17</v>
      </c>
      <c r="I16" s="62" t="s">
        <v>42</v>
      </c>
      <c r="J16" s="61" t="s">
        <v>104</v>
      </c>
      <c r="K16" s="61">
        <v>3.1</v>
      </c>
      <c r="L16" s="61" t="s">
        <v>109</v>
      </c>
      <c r="M16" s="61" t="s">
        <v>110</v>
      </c>
    </row>
    <row r="17" spans="1:14" ht="28" x14ac:dyDescent="0.25">
      <c r="A17" s="61">
        <v>16</v>
      </c>
      <c r="B17" s="61" t="s">
        <v>47</v>
      </c>
      <c r="D17" s="61">
        <v>1</v>
      </c>
      <c r="E17" s="63" t="s">
        <v>176</v>
      </c>
      <c r="F17" s="61" t="s">
        <v>48</v>
      </c>
      <c r="G17" s="61" t="s">
        <v>49</v>
      </c>
      <c r="H17" s="61" t="s">
        <v>50</v>
      </c>
      <c r="I17" s="62" t="s">
        <v>51</v>
      </c>
      <c r="J17" s="61" t="s">
        <v>104</v>
      </c>
      <c r="K17" s="61">
        <v>3.1</v>
      </c>
      <c r="L17" s="61" t="s">
        <v>109</v>
      </c>
      <c r="M17" s="61" t="s">
        <v>110</v>
      </c>
    </row>
    <row r="18" spans="1:14" x14ac:dyDescent="0.25">
      <c r="A18" s="61">
        <v>17</v>
      </c>
      <c r="B18" s="61" t="s">
        <v>54</v>
      </c>
      <c r="D18" s="61">
        <v>1</v>
      </c>
      <c r="E18" s="63" t="s">
        <v>177</v>
      </c>
      <c r="F18" s="61" t="s">
        <v>4</v>
      </c>
      <c r="G18" s="61" t="s">
        <v>55</v>
      </c>
      <c r="H18" s="61">
        <v>3.55</v>
      </c>
      <c r="I18" s="61" t="s">
        <v>35</v>
      </c>
      <c r="J18" s="61" t="s">
        <v>104</v>
      </c>
      <c r="K18" s="61">
        <v>5</v>
      </c>
      <c r="L18" s="61" t="s">
        <v>109</v>
      </c>
      <c r="M18" s="61" t="s">
        <v>110</v>
      </c>
    </row>
    <row r="19" spans="1:14" ht="28" x14ac:dyDescent="0.25">
      <c r="A19" s="61">
        <v>18</v>
      </c>
      <c r="B19" s="61" t="s">
        <v>56</v>
      </c>
      <c r="D19" s="61">
        <v>1</v>
      </c>
      <c r="E19" s="63" t="s">
        <v>178</v>
      </c>
      <c r="F19" s="61" t="s">
        <v>4</v>
      </c>
      <c r="G19" s="61" t="s">
        <v>57</v>
      </c>
      <c r="H19" s="61">
        <v>4.7</v>
      </c>
      <c r="I19" s="62" t="s">
        <v>58</v>
      </c>
      <c r="J19" s="61" t="s">
        <v>104</v>
      </c>
      <c r="K19" s="61">
        <v>15</v>
      </c>
      <c r="L19" s="61" t="s">
        <v>109</v>
      </c>
      <c r="M19" s="61" t="s">
        <v>110</v>
      </c>
    </row>
    <row r="20" spans="1:14" ht="28" x14ac:dyDescent="0.25">
      <c r="A20" s="61">
        <v>19</v>
      </c>
      <c r="B20" s="61" t="s">
        <v>59</v>
      </c>
      <c r="D20" s="61">
        <v>1</v>
      </c>
      <c r="E20" s="63" t="s">
        <v>179</v>
      </c>
      <c r="F20" s="61" t="s">
        <v>4</v>
      </c>
      <c r="G20" s="61" t="s">
        <v>57</v>
      </c>
      <c r="H20" s="61">
        <v>5</v>
      </c>
      <c r="I20" s="62" t="s">
        <v>60</v>
      </c>
      <c r="J20" s="61" t="s">
        <v>104</v>
      </c>
      <c r="K20" s="61">
        <v>15</v>
      </c>
      <c r="L20" s="61" t="s">
        <v>109</v>
      </c>
      <c r="M20" s="61" t="s">
        <v>110</v>
      </c>
    </row>
    <row r="21" spans="1:14" x14ac:dyDescent="0.25">
      <c r="A21" s="61">
        <v>20</v>
      </c>
      <c r="B21" s="61" t="s">
        <v>61</v>
      </c>
      <c r="D21" s="61">
        <v>1</v>
      </c>
      <c r="E21" s="63" t="s">
        <v>180</v>
      </c>
      <c r="F21" s="61" t="s">
        <v>4</v>
      </c>
      <c r="G21" s="61" t="s">
        <v>62</v>
      </c>
      <c r="H21" s="61">
        <v>3.5</v>
      </c>
      <c r="I21" s="61" t="s">
        <v>35</v>
      </c>
      <c r="J21" s="61" t="s">
        <v>104</v>
      </c>
      <c r="K21" s="61">
        <v>2.5</v>
      </c>
      <c r="L21" s="61" t="s">
        <v>109</v>
      </c>
      <c r="M21" s="61" t="s">
        <v>110</v>
      </c>
    </row>
    <row r="22" spans="1:14" x14ac:dyDescent="0.25">
      <c r="A22" s="61">
        <v>21</v>
      </c>
      <c r="B22" s="61" t="s">
        <v>38</v>
      </c>
      <c r="D22" s="61">
        <v>1</v>
      </c>
      <c r="E22" s="63" t="s">
        <v>181</v>
      </c>
      <c r="F22" s="61" t="s">
        <v>4</v>
      </c>
      <c r="G22" s="61" t="s">
        <v>39</v>
      </c>
      <c r="H22" s="61">
        <v>11.55</v>
      </c>
      <c r="I22" s="61" t="s">
        <v>40</v>
      </c>
      <c r="J22" s="61" t="s">
        <v>111</v>
      </c>
      <c r="K22" s="61">
        <v>17</v>
      </c>
      <c r="L22" s="61" t="s">
        <v>112</v>
      </c>
      <c r="M22" s="61" t="s">
        <v>133</v>
      </c>
    </row>
    <row r="23" spans="1:14" x14ac:dyDescent="0.25">
      <c r="A23" s="61">
        <v>22</v>
      </c>
      <c r="B23" s="61" t="s">
        <v>76</v>
      </c>
      <c r="D23" s="61">
        <v>1</v>
      </c>
      <c r="E23" s="63" t="s">
        <v>182</v>
      </c>
      <c r="F23" s="61" t="s">
        <v>75</v>
      </c>
      <c r="G23" s="61" t="s">
        <v>75</v>
      </c>
      <c r="H23" s="61" t="s">
        <v>75</v>
      </c>
      <c r="I23" s="61" t="s">
        <v>70</v>
      </c>
      <c r="J23" s="61" t="s">
        <v>111</v>
      </c>
      <c r="K23" s="61">
        <v>15</v>
      </c>
      <c r="L23" s="61" t="s">
        <v>112</v>
      </c>
      <c r="M23" s="61" t="s">
        <v>133</v>
      </c>
    </row>
    <row r="24" spans="1:14" ht="42" x14ac:dyDescent="0.25">
      <c r="A24" s="61">
        <v>23</v>
      </c>
      <c r="B24" s="61" t="s">
        <v>77</v>
      </c>
      <c r="D24" s="61">
        <v>1</v>
      </c>
      <c r="E24" s="63" t="s">
        <v>183</v>
      </c>
      <c r="F24" s="61" t="s">
        <v>4</v>
      </c>
      <c r="G24" s="62" t="s">
        <v>78</v>
      </c>
      <c r="H24" s="61">
        <v>11.85</v>
      </c>
      <c r="I24" s="61" t="s">
        <v>79</v>
      </c>
      <c r="J24" s="61" t="s">
        <v>111</v>
      </c>
      <c r="K24" s="61">
        <v>15</v>
      </c>
      <c r="L24" s="61" t="s">
        <v>112</v>
      </c>
      <c r="M24" s="61" t="s">
        <v>133</v>
      </c>
    </row>
    <row r="25" spans="1:14" x14ac:dyDescent="0.25">
      <c r="A25" s="61">
        <v>24</v>
      </c>
      <c r="B25" s="61" t="s">
        <v>80</v>
      </c>
      <c r="D25" s="61">
        <v>1</v>
      </c>
      <c r="E25" s="63" t="s">
        <v>184</v>
      </c>
      <c r="F25" s="61" t="s">
        <v>4</v>
      </c>
      <c r="G25" s="61">
        <v>140</v>
      </c>
      <c r="H25" s="61">
        <v>17</v>
      </c>
      <c r="I25" s="61" t="s">
        <v>81</v>
      </c>
      <c r="J25" s="61" t="s">
        <v>111</v>
      </c>
      <c r="K25" s="61">
        <v>7</v>
      </c>
      <c r="L25" s="61" t="s">
        <v>112</v>
      </c>
      <c r="M25" s="61" t="s">
        <v>133</v>
      </c>
    </row>
    <row r="26" spans="1:14" x14ac:dyDescent="0.25">
      <c r="A26" s="61">
        <v>25</v>
      </c>
      <c r="B26" s="61" t="s">
        <v>82</v>
      </c>
      <c r="D26" s="61">
        <v>1</v>
      </c>
      <c r="E26" s="63" t="s">
        <v>185</v>
      </c>
      <c r="F26" s="61" t="s">
        <v>4</v>
      </c>
      <c r="G26" s="61">
        <v>140</v>
      </c>
      <c r="H26" s="61">
        <v>11.4</v>
      </c>
      <c r="I26" s="61" t="s">
        <v>81</v>
      </c>
      <c r="J26" s="61" t="s">
        <v>111</v>
      </c>
      <c r="K26" s="61">
        <v>7</v>
      </c>
      <c r="L26" s="61" t="s">
        <v>112</v>
      </c>
      <c r="M26" s="61" t="s">
        <v>133</v>
      </c>
    </row>
    <row r="27" spans="1:14" ht="14.5" customHeight="1" x14ac:dyDescent="0.25">
      <c r="A27" s="61">
        <v>26</v>
      </c>
      <c r="B27" s="61" t="s">
        <v>134</v>
      </c>
      <c r="C27" s="61" t="s">
        <v>75</v>
      </c>
      <c r="D27" s="61">
        <v>1</v>
      </c>
      <c r="E27" s="63" t="s">
        <v>186</v>
      </c>
      <c r="F27" s="61" t="s">
        <v>114</v>
      </c>
      <c r="G27" s="61" t="s">
        <v>4</v>
      </c>
      <c r="H27" s="61">
        <v>11.45</v>
      </c>
      <c r="I27" s="61" t="s">
        <v>75</v>
      </c>
      <c r="J27" s="61" t="s">
        <v>111</v>
      </c>
      <c r="K27" s="61">
        <v>0.9</v>
      </c>
      <c r="L27" s="61" t="s">
        <v>112</v>
      </c>
      <c r="M27" s="61" t="s">
        <v>133</v>
      </c>
    </row>
    <row r="28" spans="1:14" x14ac:dyDescent="0.25">
      <c r="A28" s="61">
        <v>27</v>
      </c>
      <c r="B28" s="61" t="s">
        <v>15</v>
      </c>
      <c r="D28" s="61">
        <v>1</v>
      </c>
      <c r="E28" s="63" t="s">
        <v>187</v>
      </c>
      <c r="F28" s="61" t="s">
        <v>16</v>
      </c>
      <c r="G28" s="61" t="s">
        <v>4</v>
      </c>
      <c r="H28" s="61">
        <v>18.5</v>
      </c>
      <c r="I28" s="61" t="s">
        <v>4</v>
      </c>
      <c r="J28" s="61" t="s">
        <v>115</v>
      </c>
      <c r="K28" s="61">
        <v>1.9</v>
      </c>
      <c r="L28" s="61" t="s">
        <v>116</v>
      </c>
      <c r="M28" s="61" t="s">
        <v>117</v>
      </c>
      <c r="N28" s="61" t="s">
        <v>118</v>
      </c>
    </row>
    <row r="29" spans="1:14" x14ac:dyDescent="0.25">
      <c r="A29" s="61">
        <v>28</v>
      </c>
      <c r="B29" s="61" t="s">
        <v>17</v>
      </c>
      <c r="D29" s="61">
        <v>1</v>
      </c>
      <c r="E29" s="63" t="s">
        <v>188</v>
      </c>
      <c r="F29" s="61" t="s">
        <v>18</v>
      </c>
      <c r="G29" s="61" t="s">
        <v>4</v>
      </c>
      <c r="H29" s="61">
        <v>16.600000000000001</v>
      </c>
      <c r="I29" s="61" t="s">
        <v>19</v>
      </c>
      <c r="J29" s="61" t="s">
        <v>115</v>
      </c>
      <c r="K29" s="61">
        <v>2.35</v>
      </c>
      <c r="L29" s="61" t="s">
        <v>116</v>
      </c>
      <c r="M29" s="61" t="s">
        <v>117</v>
      </c>
      <c r="N29" s="61" t="s">
        <v>118</v>
      </c>
    </row>
    <row r="30" spans="1:14" ht="56" x14ac:dyDescent="0.25">
      <c r="A30" s="61">
        <v>29</v>
      </c>
      <c r="B30" s="61" t="s">
        <v>20</v>
      </c>
      <c r="E30" s="63" t="s">
        <v>155</v>
      </c>
      <c r="F30" s="61" t="s">
        <v>21</v>
      </c>
      <c r="G30" s="61" t="s">
        <v>4</v>
      </c>
      <c r="H30" s="61">
        <v>4.3</v>
      </c>
      <c r="I30" s="62" t="s">
        <v>22</v>
      </c>
      <c r="J30" s="61" t="s">
        <v>115</v>
      </c>
      <c r="K30" s="61">
        <v>2</v>
      </c>
      <c r="L30" s="61" t="s">
        <v>116</v>
      </c>
      <c r="M30" s="61" t="s">
        <v>117</v>
      </c>
      <c r="N30" s="61" t="s">
        <v>118</v>
      </c>
    </row>
    <row r="31" spans="1:14" ht="42" x14ac:dyDescent="0.25">
      <c r="A31" s="61">
        <v>30</v>
      </c>
      <c r="B31" s="61" t="s">
        <v>23</v>
      </c>
      <c r="D31" s="61">
        <v>4</v>
      </c>
      <c r="E31" s="63" t="s">
        <v>189</v>
      </c>
      <c r="F31" s="62" t="s">
        <v>24</v>
      </c>
      <c r="G31" s="62" t="s">
        <v>24</v>
      </c>
      <c r="H31" s="62" t="s">
        <v>24</v>
      </c>
      <c r="I31" s="62" t="s">
        <v>24</v>
      </c>
      <c r="J31" s="61" t="s">
        <v>115</v>
      </c>
      <c r="K31" s="61" t="s">
        <v>119</v>
      </c>
      <c r="L31" s="61" t="s">
        <v>116</v>
      </c>
      <c r="M31" s="61" t="s">
        <v>117</v>
      </c>
      <c r="N31" s="61" t="s">
        <v>118</v>
      </c>
    </row>
    <row r="32" spans="1:14" x14ac:dyDescent="0.25">
      <c r="A32" s="61">
        <v>31</v>
      </c>
      <c r="B32" s="61" t="s">
        <v>25</v>
      </c>
      <c r="D32" s="61">
        <v>1</v>
      </c>
      <c r="E32" s="63" t="s">
        <v>156</v>
      </c>
      <c r="F32" s="61" t="s">
        <v>120</v>
      </c>
      <c r="G32" s="61" t="s">
        <v>4</v>
      </c>
      <c r="H32" s="61" t="s">
        <v>102</v>
      </c>
      <c r="I32" s="61" t="s">
        <v>102</v>
      </c>
      <c r="J32" s="61" t="s">
        <v>115</v>
      </c>
      <c r="K32" s="61">
        <v>1.5</v>
      </c>
      <c r="L32" s="61" t="s">
        <v>116</v>
      </c>
      <c r="M32" s="61" t="s">
        <v>117</v>
      </c>
      <c r="N32" s="61" t="s">
        <v>118</v>
      </c>
    </row>
    <row r="33" spans="1:14" ht="42" x14ac:dyDescent="0.25">
      <c r="A33" s="61">
        <v>32</v>
      </c>
      <c r="B33" s="61" t="s">
        <v>26</v>
      </c>
      <c r="D33" s="61">
        <v>4</v>
      </c>
      <c r="E33" s="63" t="s">
        <v>190</v>
      </c>
      <c r="F33" s="62" t="s">
        <v>24</v>
      </c>
      <c r="G33" s="62" t="s">
        <v>24</v>
      </c>
      <c r="H33" s="62" t="s">
        <v>24</v>
      </c>
      <c r="I33" s="62" t="s">
        <v>24</v>
      </c>
      <c r="J33" s="61" t="s">
        <v>115</v>
      </c>
      <c r="K33" s="61" t="s">
        <v>119</v>
      </c>
      <c r="L33" s="61" t="s">
        <v>116</v>
      </c>
      <c r="M33" s="61" t="s">
        <v>117</v>
      </c>
      <c r="N33" s="61" t="s">
        <v>118</v>
      </c>
    </row>
    <row r="34" spans="1:14" x14ac:dyDescent="0.25">
      <c r="A34" s="61">
        <v>33</v>
      </c>
      <c r="B34" s="61" t="s">
        <v>88</v>
      </c>
      <c r="D34" s="61">
        <v>1</v>
      </c>
      <c r="E34" s="63" t="s">
        <v>157</v>
      </c>
      <c r="F34" s="61" t="s">
        <v>89</v>
      </c>
      <c r="G34" s="61" t="s">
        <v>4</v>
      </c>
      <c r="H34" s="61">
        <v>15.7</v>
      </c>
      <c r="I34" s="61" t="s">
        <v>86</v>
      </c>
      <c r="J34" s="61" t="s">
        <v>115</v>
      </c>
      <c r="K34" s="61">
        <v>2</v>
      </c>
      <c r="L34" s="61" t="s">
        <v>116</v>
      </c>
      <c r="M34" s="61" t="s">
        <v>117</v>
      </c>
      <c r="N34" s="61" t="s">
        <v>118</v>
      </c>
    </row>
    <row r="35" spans="1:14" x14ac:dyDescent="0.25">
      <c r="A35" s="61">
        <v>34</v>
      </c>
      <c r="B35" s="61" t="s">
        <v>63</v>
      </c>
      <c r="D35" s="61">
        <v>1</v>
      </c>
      <c r="E35" s="63" t="s">
        <v>191</v>
      </c>
      <c r="F35" s="61" t="s">
        <v>64</v>
      </c>
      <c r="G35" s="61" t="s">
        <v>4</v>
      </c>
      <c r="H35" s="61">
        <v>13.3</v>
      </c>
      <c r="I35" s="61" t="s">
        <v>65</v>
      </c>
      <c r="J35" s="61" t="s">
        <v>121</v>
      </c>
      <c r="K35" s="61">
        <v>15</v>
      </c>
      <c r="L35" s="61" t="s">
        <v>112</v>
      </c>
      <c r="M35" s="61" t="s">
        <v>112</v>
      </c>
    </row>
    <row r="36" spans="1:14" x14ac:dyDescent="0.25">
      <c r="A36" s="61">
        <v>35</v>
      </c>
      <c r="B36" s="61" t="s">
        <v>66</v>
      </c>
      <c r="D36" s="61">
        <v>1</v>
      </c>
      <c r="E36" s="63" t="s">
        <v>192</v>
      </c>
      <c r="F36" s="61" t="s">
        <v>4</v>
      </c>
      <c r="G36" s="61" t="s">
        <v>67</v>
      </c>
      <c r="H36" s="61">
        <v>10.95</v>
      </c>
      <c r="I36" s="61" t="s">
        <v>65</v>
      </c>
      <c r="J36" s="61" t="s">
        <v>121</v>
      </c>
      <c r="K36" s="61">
        <v>9</v>
      </c>
      <c r="L36" s="61" t="s">
        <v>112</v>
      </c>
      <c r="M36" s="61" t="s">
        <v>112</v>
      </c>
    </row>
    <row r="37" spans="1:14" ht="42" x14ac:dyDescent="0.25">
      <c r="A37" s="61">
        <v>36</v>
      </c>
      <c r="B37" s="61" t="s">
        <v>90</v>
      </c>
      <c r="D37" s="61" t="s">
        <v>91</v>
      </c>
      <c r="E37" s="63" t="s">
        <v>193</v>
      </c>
      <c r="F37" s="62" t="s">
        <v>24</v>
      </c>
      <c r="G37" s="62" t="s">
        <v>24</v>
      </c>
      <c r="H37" s="62" t="s">
        <v>24</v>
      </c>
      <c r="I37" s="62" t="s">
        <v>24</v>
      </c>
      <c r="J37" s="61" t="s">
        <v>121</v>
      </c>
      <c r="K37" s="61" t="s">
        <v>119</v>
      </c>
      <c r="L37" s="61" t="s">
        <v>112</v>
      </c>
      <c r="M37" s="61" t="s">
        <v>112</v>
      </c>
    </row>
    <row r="38" spans="1:14" x14ac:dyDescent="0.25">
      <c r="A38" s="61">
        <v>37</v>
      </c>
      <c r="B38" s="61" t="s">
        <v>92</v>
      </c>
      <c r="D38" s="61">
        <v>2</v>
      </c>
      <c r="E38" s="63" t="s">
        <v>194</v>
      </c>
      <c r="F38" s="61" t="s">
        <v>4</v>
      </c>
      <c r="G38" s="61" t="s">
        <v>64</v>
      </c>
      <c r="H38" s="61">
        <v>9.6</v>
      </c>
      <c r="I38" s="61" t="s">
        <v>35</v>
      </c>
      <c r="J38" s="61" t="s">
        <v>121</v>
      </c>
      <c r="K38" s="61">
        <v>7.5</v>
      </c>
      <c r="L38" s="61" t="s">
        <v>112</v>
      </c>
      <c r="M38" s="61" t="s">
        <v>112</v>
      </c>
    </row>
    <row r="39" spans="1:14" x14ac:dyDescent="0.25">
      <c r="A39" s="61">
        <v>38</v>
      </c>
      <c r="B39" s="61" t="s">
        <v>93</v>
      </c>
      <c r="D39" s="61">
        <v>1</v>
      </c>
      <c r="E39" s="63" t="s">
        <v>195</v>
      </c>
      <c r="F39" s="61" t="s">
        <v>4</v>
      </c>
      <c r="G39" s="61" t="s">
        <v>94</v>
      </c>
      <c r="H39" s="61">
        <v>7.2</v>
      </c>
      <c r="I39" s="61" t="s">
        <v>35</v>
      </c>
      <c r="J39" s="61" t="s">
        <v>121</v>
      </c>
      <c r="K39" s="61">
        <v>15</v>
      </c>
      <c r="L39" s="61" t="s">
        <v>112</v>
      </c>
      <c r="M39" s="61" t="s">
        <v>112</v>
      </c>
    </row>
    <row r="40" spans="1:14" x14ac:dyDescent="0.25">
      <c r="A40" s="61">
        <v>39</v>
      </c>
      <c r="B40" s="61" t="s">
        <v>74</v>
      </c>
      <c r="D40" s="61" t="s">
        <v>28</v>
      </c>
      <c r="E40" s="63" t="s">
        <v>196</v>
      </c>
      <c r="F40" s="61" t="s">
        <v>75</v>
      </c>
      <c r="G40" s="61" t="s">
        <v>75</v>
      </c>
      <c r="H40" s="61" t="s">
        <v>75</v>
      </c>
      <c r="I40" s="61" t="s">
        <v>75</v>
      </c>
      <c r="J40" s="61" t="s">
        <v>75</v>
      </c>
    </row>
    <row r="41" spans="1:14" x14ac:dyDescent="0.25">
      <c r="A41" s="61">
        <v>40</v>
      </c>
      <c r="B41" s="61" t="s">
        <v>83</v>
      </c>
      <c r="D41" s="61">
        <v>2</v>
      </c>
      <c r="E41" s="63" t="s">
        <v>197</v>
      </c>
      <c r="F41" s="61" t="s">
        <v>75</v>
      </c>
      <c r="G41" s="61" t="s">
        <v>84</v>
      </c>
      <c r="H41" s="61">
        <v>11.65</v>
      </c>
      <c r="I41" s="61" t="s">
        <v>75</v>
      </c>
      <c r="J41" s="61" t="s">
        <v>75</v>
      </c>
      <c r="K41" s="61">
        <v>1.2</v>
      </c>
    </row>
    <row r="42" spans="1:14" x14ac:dyDescent="0.25">
      <c r="A42" s="61">
        <v>41</v>
      </c>
      <c r="B42" s="61" t="s">
        <v>85</v>
      </c>
      <c r="D42" s="61">
        <v>2</v>
      </c>
      <c r="E42" s="63" t="s">
        <v>198</v>
      </c>
      <c r="F42" s="61" t="s">
        <v>75</v>
      </c>
      <c r="G42" s="61" t="s">
        <v>84</v>
      </c>
      <c r="H42" s="61">
        <v>11.65</v>
      </c>
      <c r="I42" s="61" t="s">
        <v>75</v>
      </c>
      <c r="J42" s="61" t="s">
        <v>75</v>
      </c>
      <c r="K42" s="61">
        <v>1.2</v>
      </c>
    </row>
  </sheetData>
  <autoFilter ref="A1:N42" xr:uid="{7C60EA15-8E53-421E-BCBB-50D381998692}"/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CD2C-95C5-47C8-93D3-A2AB88AA7DEC}">
  <dimension ref="A1:E13"/>
  <sheetViews>
    <sheetView workbookViewId="0">
      <selection activeCell="A2" sqref="A2:A13"/>
    </sheetView>
  </sheetViews>
  <sheetFormatPr defaultRowHeight="14" x14ac:dyDescent="0.25"/>
  <cols>
    <col min="2" max="2" width="10.81640625" customWidth="1"/>
  </cols>
  <sheetData>
    <row r="1" spans="1:5" x14ac:dyDescent="0.25">
      <c r="A1" s="60" t="s">
        <v>199</v>
      </c>
      <c r="B1" s="60" t="s">
        <v>160</v>
      </c>
      <c r="C1" s="60" t="s">
        <v>161</v>
      </c>
      <c r="D1" s="60" t="s">
        <v>200</v>
      </c>
      <c r="E1" s="60" t="s">
        <v>162</v>
      </c>
    </row>
    <row r="2" spans="1:5" x14ac:dyDescent="0.25">
      <c r="A2">
        <v>1</v>
      </c>
      <c r="B2" t="s">
        <v>143</v>
      </c>
      <c r="C2">
        <v>600</v>
      </c>
      <c r="D2" t="s">
        <v>144</v>
      </c>
      <c r="E2" t="s">
        <v>5</v>
      </c>
    </row>
    <row r="3" spans="1:5" x14ac:dyDescent="0.25">
      <c r="A3">
        <v>4</v>
      </c>
      <c r="B3" t="s">
        <v>143</v>
      </c>
      <c r="C3">
        <v>50</v>
      </c>
      <c r="D3" t="s">
        <v>145</v>
      </c>
      <c r="E3" t="s">
        <v>13</v>
      </c>
    </row>
    <row r="4" spans="1:5" x14ac:dyDescent="0.25">
      <c r="A4">
        <v>6</v>
      </c>
      <c r="B4" t="s">
        <v>146</v>
      </c>
      <c r="C4">
        <v>664</v>
      </c>
      <c r="D4" t="s">
        <v>147</v>
      </c>
      <c r="E4" t="s">
        <v>31</v>
      </c>
    </row>
    <row r="5" spans="1:5" x14ac:dyDescent="0.25">
      <c r="A5">
        <v>12</v>
      </c>
      <c r="B5" t="s">
        <v>148</v>
      </c>
      <c r="C5">
        <v>140</v>
      </c>
      <c r="D5" t="s">
        <v>149</v>
      </c>
      <c r="E5" t="s">
        <v>68</v>
      </c>
    </row>
    <row r="6" spans="1:5" x14ac:dyDescent="0.25">
      <c r="A6">
        <v>15</v>
      </c>
      <c r="B6" t="s">
        <v>146</v>
      </c>
      <c r="C6">
        <v>62</v>
      </c>
      <c r="D6" t="s">
        <v>150</v>
      </c>
      <c r="E6" t="s">
        <v>41</v>
      </c>
    </row>
    <row r="7" spans="1:5" x14ac:dyDescent="0.25">
      <c r="A7">
        <v>16</v>
      </c>
      <c r="B7" t="s">
        <v>146</v>
      </c>
      <c r="C7">
        <v>62</v>
      </c>
      <c r="D7" t="s">
        <v>151</v>
      </c>
      <c r="E7" t="s">
        <v>47</v>
      </c>
    </row>
    <row r="8" spans="1:5" x14ac:dyDescent="0.25">
      <c r="A8">
        <v>27</v>
      </c>
      <c r="B8" t="s">
        <v>152</v>
      </c>
      <c r="C8">
        <v>38</v>
      </c>
      <c r="D8" t="s">
        <v>153</v>
      </c>
      <c r="E8" t="s">
        <v>15</v>
      </c>
    </row>
    <row r="9" spans="1:5" x14ac:dyDescent="0.25">
      <c r="A9">
        <v>28</v>
      </c>
      <c r="B9" t="s">
        <v>152</v>
      </c>
      <c r="C9">
        <v>47</v>
      </c>
      <c r="D9" t="s">
        <v>154</v>
      </c>
      <c r="E9" t="s">
        <v>17</v>
      </c>
    </row>
    <row r="10" spans="1:5" x14ac:dyDescent="0.25">
      <c r="A10">
        <v>29</v>
      </c>
      <c r="B10" t="s">
        <v>152</v>
      </c>
      <c r="C10">
        <v>320</v>
      </c>
      <c r="D10" t="s">
        <v>155</v>
      </c>
      <c r="E10" t="s">
        <v>20</v>
      </c>
    </row>
    <row r="11" spans="1:5" x14ac:dyDescent="0.25">
      <c r="A11">
        <v>31</v>
      </c>
      <c r="B11" t="s">
        <v>152</v>
      </c>
      <c r="C11">
        <v>30</v>
      </c>
      <c r="D11" t="s">
        <v>156</v>
      </c>
      <c r="E11" t="s">
        <v>25</v>
      </c>
    </row>
    <row r="12" spans="1:5" x14ac:dyDescent="0.25">
      <c r="A12">
        <v>33</v>
      </c>
      <c r="B12" t="s">
        <v>152</v>
      </c>
      <c r="C12">
        <v>40</v>
      </c>
      <c r="D12" t="s">
        <v>157</v>
      </c>
      <c r="E12" t="s">
        <v>88</v>
      </c>
    </row>
    <row r="13" spans="1:5" x14ac:dyDescent="0.25">
      <c r="A13">
        <v>34</v>
      </c>
      <c r="B13" t="s">
        <v>158</v>
      </c>
      <c r="C13">
        <v>300</v>
      </c>
      <c r="D13" t="s">
        <v>159</v>
      </c>
      <c r="E13" t="s">
        <v>63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59BF-4C0B-4D39-A2BF-0139459C03F8}">
  <dimension ref="A1:E21"/>
  <sheetViews>
    <sheetView workbookViewId="0">
      <selection activeCell="D2" sqref="D2:E21"/>
    </sheetView>
  </sheetViews>
  <sheetFormatPr defaultRowHeight="14" x14ac:dyDescent="0.25"/>
  <cols>
    <col min="2" max="2" width="19.08984375" customWidth="1"/>
  </cols>
  <sheetData>
    <row r="1" spans="1:5" x14ac:dyDescent="0.25">
      <c r="A1" s="60" t="s">
        <v>199</v>
      </c>
      <c r="B1" s="60" t="s">
        <v>160</v>
      </c>
      <c r="C1" s="60" t="s">
        <v>161</v>
      </c>
      <c r="D1" s="60" t="s">
        <v>200</v>
      </c>
      <c r="E1" s="60" t="s">
        <v>162</v>
      </c>
    </row>
    <row r="2" spans="1:5" x14ac:dyDescent="0.25">
      <c r="A2" s="61">
        <v>2</v>
      </c>
      <c r="B2" t="s">
        <v>143</v>
      </c>
      <c r="C2" s="62">
        <v>500</v>
      </c>
      <c r="D2" s="63" t="s">
        <v>164</v>
      </c>
      <c r="E2" s="61" t="s">
        <v>7</v>
      </c>
    </row>
    <row r="3" spans="1:5" x14ac:dyDescent="0.25">
      <c r="A3" s="61">
        <v>5</v>
      </c>
      <c r="B3" t="s">
        <v>143</v>
      </c>
      <c r="C3" s="63">
        <v>8</v>
      </c>
      <c r="D3" s="63" t="s">
        <v>166</v>
      </c>
      <c r="E3" s="61" t="s">
        <v>14</v>
      </c>
    </row>
    <row r="4" spans="1:5" x14ac:dyDescent="0.25">
      <c r="A4" s="61">
        <v>7</v>
      </c>
      <c r="B4" s="60" t="s">
        <v>201</v>
      </c>
      <c r="C4" s="61">
        <v>60</v>
      </c>
      <c r="D4" s="63" t="s">
        <v>168</v>
      </c>
      <c r="E4" s="61" t="s">
        <v>33</v>
      </c>
    </row>
    <row r="5" spans="1:5" x14ac:dyDescent="0.25">
      <c r="A5" s="61">
        <v>8</v>
      </c>
      <c r="B5" t="s">
        <v>148</v>
      </c>
      <c r="C5" s="61">
        <v>800</v>
      </c>
      <c r="D5" s="63" t="s">
        <v>169</v>
      </c>
      <c r="E5" s="61" t="s">
        <v>36</v>
      </c>
    </row>
    <row r="6" spans="1:5" x14ac:dyDescent="0.25">
      <c r="A6" s="61">
        <v>9</v>
      </c>
      <c r="B6" s="60" t="s">
        <v>201</v>
      </c>
      <c r="C6" s="61">
        <v>150</v>
      </c>
      <c r="D6" s="63" t="s">
        <v>170</v>
      </c>
      <c r="E6" s="61" t="s">
        <v>43</v>
      </c>
    </row>
    <row r="7" spans="1:5" x14ac:dyDescent="0.25">
      <c r="A7" s="61">
        <v>10</v>
      </c>
      <c r="B7" s="60" t="s">
        <v>148</v>
      </c>
      <c r="C7" s="61">
        <v>1500</v>
      </c>
      <c r="D7" s="63" t="s">
        <v>171</v>
      </c>
      <c r="E7" s="61" t="s">
        <v>45</v>
      </c>
    </row>
    <row r="8" spans="1:5" x14ac:dyDescent="0.25">
      <c r="A8" s="61">
        <v>11</v>
      </c>
      <c r="B8" t="s">
        <v>148</v>
      </c>
      <c r="C8" s="61">
        <v>125</v>
      </c>
      <c r="D8" s="63" t="s">
        <v>172</v>
      </c>
      <c r="E8" s="61" t="s">
        <v>52</v>
      </c>
    </row>
    <row r="9" spans="1:5" x14ac:dyDescent="0.25">
      <c r="A9" s="61">
        <v>13</v>
      </c>
      <c r="B9" s="60" t="s">
        <v>148</v>
      </c>
      <c r="C9" s="62">
        <v>400</v>
      </c>
      <c r="D9" s="63" t="s">
        <v>173</v>
      </c>
      <c r="E9" s="61" t="s">
        <v>71</v>
      </c>
    </row>
    <row r="10" spans="1:5" x14ac:dyDescent="0.25">
      <c r="A10" s="61">
        <v>14</v>
      </c>
      <c r="B10" s="60" t="s">
        <v>148</v>
      </c>
      <c r="C10" s="61">
        <v>600</v>
      </c>
      <c r="D10" s="63" t="s">
        <v>174</v>
      </c>
      <c r="E10" s="61" t="s">
        <v>27</v>
      </c>
    </row>
    <row r="11" spans="1:5" x14ac:dyDescent="0.25">
      <c r="A11" s="61">
        <v>17</v>
      </c>
      <c r="B11" s="60" t="s">
        <v>202</v>
      </c>
      <c r="C11" s="61">
        <v>100</v>
      </c>
      <c r="D11" s="63" t="s">
        <v>177</v>
      </c>
      <c r="E11" s="61" t="s">
        <v>54</v>
      </c>
    </row>
    <row r="12" spans="1:5" x14ac:dyDescent="0.25">
      <c r="A12" s="61">
        <v>18</v>
      </c>
      <c r="B12" s="60" t="s">
        <v>202</v>
      </c>
      <c r="C12" s="61">
        <v>300</v>
      </c>
      <c r="D12" s="63" t="s">
        <v>178</v>
      </c>
      <c r="E12" s="61" t="s">
        <v>56</v>
      </c>
    </row>
    <row r="13" spans="1:5" x14ac:dyDescent="0.25">
      <c r="A13" s="61">
        <v>19</v>
      </c>
      <c r="B13" s="60" t="s">
        <v>146</v>
      </c>
      <c r="C13" s="61">
        <v>300</v>
      </c>
      <c r="D13" s="63" t="s">
        <v>179</v>
      </c>
      <c r="E13" s="61" t="s">
        <v>59</v>
      </c>
    </row>
    <row r="14" spans="1:5" x14ac:dyDescent="0.25">
      <c r="A14" s="61">
        <v>20</v>
      </c>
      <c r="B14" s="60" t="s">
        <v>146</v>
      </c>
      <c r="C14" s="61">
        <v>50</v>
      </c>
      <c r="D14" s="63" t="s">
        <v>180</v>
      </c>
      <c r="E14" s="61" t="s">
        <v>61</v>
      </c>
    </row>
    <row r="15" spans="1:5" x14ac:dyDescent="0.25">
      <c r="A15" s="61">
        <v>21</v>
      </c>
      <c r="B15" s="60" t="s">
        <v>204</v>
      </c>
      <c r="C15" s="61">
        <v>340</v>
      </c>
      <c r="D15" s="63" t="s">
        <v>181</v>
      </c>
      <c r="E15" s="61" t="s">
        <v>38</v>
      </c>
    </row>
    <row r="16" spans="1:5" x14ac:dyDescent="0.25">
      <c r="A16" s="61">
        <v>23</v>
      </c>
      <c r="B16" s="60" t="s">
        <v>204</v>
      </c>
      <c r="C16" s="62">
        <v>300</v>
      </c>
      <c r="D16" s="63" t="s">
        <v>183</v>
      </c>
      <c r="E16" s="61" t="s">
        <v>77</v>
      </c>
    </row>
    <row r="17" spans="1:5" x14ac:dyDescent="0.25">
      <c r="A17" s="61">
        <v>24</v>
      </c>
      <c r="B17" s="60" t="s">
        <v>203</v>
      </c>
      <c r="C17" s="61">
        <v>140</v>
      </c>
      <c r="D17" s="63" t="s">
        <v>184</v>
      </c>
      <c r="E17" s="61" t="s">
        <v>80</v>
      </c>
    </row>
    <row r="18" spans="1:5" x14ac:dyDescent="0.25">
      <c r="A18" s="61">
        <v>25</v>
      </c>
      <c r="B18" s="60" t="s">
        <v>203</v>
      </c>
      <c r="C18" s="61">
        <v>140</v>
      </c>
      <c r="D18" s="63" t="s">
        <v>185</v>
      </c>
      <c r="E18" s="61" t="s">
        <v>82</v>
      </c>
    </row>
    <row r="19" spans="1:5" x14ac:dyDescent="0.25">
      <c r="A19" s="61">
        <v>35</v>
      </c>
      <c r="B19" s="60" t="s">
        <v>152</v>
      </c>
      <c r="C19" s="61">
        <v>720</v>
      </c>
      <c r="D19" s="63" t="s">
        <v>192</v>
      </c>
      <c r="E19" s="61" t="s">
        <v>66</v>
      </c>
    </row>
    <row r="20" spans="1:5" x14ac:dyDescent="0.25">
      <c r="A20" s="61">
        <v>37</v>
      </c>
      <c r="B20" s="60" t="s">
        <v>152</v>
      </c>
      <c r="C20" s="61">
        <v>300</v>
      </c>
      <c r="D20" s="63" t="s">
        <v>194</v>
      </c>
      <c r="E20" s="61" t="s">
        <v>92</v>
      </c>
    </row>
    <row r="21" spans="1:5" x14ac:dyDescent="0.25">
      <c r="A21" s="61">
        <v>38</v>
      </c>
      <c r="B21" s="60" t="s">
        <v>152</v>
      </c>
      <c r="C21" s="61">
        <v>300</v>
      </c>
      <c r="D21" s="63" t="s">
        <v>195</v>
      </c>
      <c r="E21" s="61" t="s">
        <v>93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4BFC-AC8F-45AE-A82D-497CB5B75A7D}">
  <dimension ref="A1:E6"/>
  <sheetViews>
    <sheetView workbookViewId="0">
      <selection activeCell="E21" sqref="E21"/>
    </sheetView>
  </sheetViews>
  <sheetFormatPr defaultRowHeight="14" x14ac:dyDescent="0.25"/>
  <cols>
    <col min="2" max="2" width="20" bestFit="1" customWidth="1"/>
  </cols>
  <sheetData>
    <row r="1" spans="1:5" x14ac:dyDescent="0.25">
      <c r="A1" s="60" t="s">
        <v>199</v>
      </c>
      <c r="B1" s="60" t="s">
        <v>160</v>
      </c>
      <c r="C1" s="60" t="s">
        <v>209</v>
      </c>
      <c r="D1" s="60" t="s">
        <v>200</v>
      </c>
      <c r="E1" s="60" t="s">
        <v>162</v>
      </c>
    </row>
    <row r="2" spans="1:5" x14ac:dyDescent="0.25">
      <c r="A2" s="61">
        <v>22</v>
      </c>
      <c r="B2" s="60" t="s">
        <v>204</v>
      </c>
      <c r="C2">
        <v>1</v>
      </c>
      <c r="D2" s="63" t="s">
        <v>182</v>
      </c>
      <c r="E2" s="61" t="s">
        <v>76</v>
      </c>
    </row>
    <row r="3" spans="1:5" x14ac:dyDescent="0.25">
      <c r="A3" s="61">
        <v>26</v>
      </c>
      <c r="B3" s="60" t="s">
        <v>204</v>
      </c>
      <c r="C3">
        <v>1</v>
      </c>
      <c r="D3" s="63" t="s">
        <v>186</v>
      </c>
      <c r="E3" s="61" t="s">
        <v>134</v>
      </c>
    </row>
    <row r="4" spans="1:5" x14ac:dyDescent="0.25">
      <c r="A4" s="61">
        <v>39</v>
      </c>
      <c r="B4" s="60" t="s">
        <v>205</v>
      </c>
      <c r="C4" s="60" t="s">
        <v>210</v>
      </c>
      <c r="D4" s="63" t="s">
        <v>196</v>
      </c>
      <c r="E4" s="61" t="s">
        <v>74</v>
      </c>
    </row>
    <row r="5" spans="1:5" x14ac:dyDescent="0.25">
      <c r="A5" s="61">
        <v>40</v>
      </c>
      <c r="B5" s="60" t="s">
        <v>205</v>
      </c>
      <c r="C5">
        <v>2</v>
      </c>
      <c r="D5" s="63" t="s">
        <v>197</v>
      </c>
      <c r="E5" s="61" t="s">
        <v>83</v>
      </c>
    </row>
    <row r="6" spans="1:5" x14ac:dyDescent="0.25">
      <c r="A6" s="61">
        <v>41</v>
      </c>
      <c r="B6" s="60" t="s">
        <v>205</v>
      </c>
      <c r="C6">
        <v>2</v>
      </c>
      <c r="D6" s="63" t="s">
        <v>198</v>
      </c>
      <c r="E6" s="61" t="s">
        <v>85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BDE2-0C27-4840-AAAF-3D3F71F3DE4E}">
  <dimension ref="A1:E5"/>
  <sheetViews>
    <sheetView workbookViewId="0">
      <selection activeCell="B3" sqref="B3"/>
    </sheetView>
  </sheetViews>
  <sheetFormatPr defaultRowHeight="14" x14ac:dyDescent="0.25"/>
  <cols>
    <col min="2" max="2" width="20" bestFit="1" customWidth="1"/>
  </cols>
  <sheetData>
    <row r="1" spans="1:5" x14ac:dyDescent="0.25">
      <c r="A1" s="60" t="s">
        <v>199</v>
      </c>
      <c r="B1" s="60" t="s">
        <v>160</v>
      </c>
      <c r="C1" s="60" t="s">
        <v>161</v>
      </c>
      <c r="D1" s="60" t="s">
        <v>200</v>
      </c>
      <c r="E1" s="60" t="s">
        <v>162</v>
      </c>
    </row>
    <row r="2" spans="1:5" x14ac:dyDescent="0.25">
      <c r="A2" s="60">
        <v>3</v>
      </c>
      <c r="B2" s="60" t="s">
        <v>211</v>
      </c>
      <c r="C2" s="60"/>
      <c r="D2" s="60" t="s">
        <v>208</v>
      </c>
      <c r="E2" s="61" t="s">
        <v>10</v>
      </c>
    </row>
    <row r="3" spans="1:5" x14ac:dyDescent="0.25">
      <c r="A3" s="61">
        <v>30</v>
      </c>
      <c r="B3" s="60" t="s">
        <v>206</v>
      </c>
      <c r="D3" s="63" t="s">
        <v>189</v>
      </c>
      <c r="E3" s="61" t="s">
        <v>23</v>
      </c>
    </row>
    <row r="4" spans="1:5" x14ac:dyDescent="0.25">
      <c r="A4" s="61">
        <v>32</v>
      </c>
      <c r="B4" s="60" t="s">
        <v>206</v>
      </c>
      <c r="D4" s="63" t="s">
        <v>190</v>
      </c>
      <c r="E4" s="61" t="s">
        <v>26</v>
      </c>
    </row>
    <row r="5" spans="1:5" x14ac:dyDescent="0.25">
      <c r="A5" s="61">
        <v>36</v>
      </c>
      <c r="B5" s="60" t="s">
        <v>207</v>
      </c>
      <c r="D5" s="63" t="s">
        <v>193</v>
      </c>
      <c r="E5" s="61" t="s">
        <v>90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60工位装配安排</vt:lpstr>
      <vt:lpstr>BOM表</vt:lpstr>
      <vt:lpstr>大料箱</vt:lpstr>
      <vt:lpstr>小料箱</vt:lpstr>
      <vt:lpstr>预装配件</vt:lpstr>
      <vt:lpstr>工位常备件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</cp:lastModifiedBy>
  <dcterms:created xsi:type="dcterms:W3CDTF">2006-09-16T00:00:00Z</dcterms:created>
  <dcterms:modified xsi:type="dcterms:W3CDTF">2022-10-31T03:15:41Z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