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y\Documents\"/>
    </mc:Choice>
  </mc:AlternateContent>
  <xr:revisionPtr revIDLastSave="0" documentId="8_{20F22E7F-DB5C-4306-A4AF-B747AC8F4A98}" xr6:coauthVersionLast="47" xr6:coauthVersionMax="47" xr10:uidLastSave="{00000000-0000-0000-0000-000000000000}"/>
  <bookViews>
    <workbookView xWindow="-120" yWindow="-120" windowWidth="38640" windowHeight="21120" xr2:uid="{5965332C-46BE-4149-8783-284EBDA4B058}"/>
  </bookViews>
  <sheets>
    <sheet name="Community Bund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29" i="1"/>
  <c r="B28" i="1"/>
  <c r="B30" i="1"/>
  <c r="B27" i="1"/>
  <c r="B26" i="1"/>
  <c r="B25" i="1"/>
  <c r="B20" i="1"/>
  <c r="B21" i="1"/>
  <c r="B19" i="1"/>
  <c r="B17" i="1"/>
  <c r="B18" i="1"/>
  <c r="B16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<sst xmlns="http://schemas.openxmlformats.org/spreadsheetml/2006/main" count="96" uniqueCount="91">
  <si>
    <t>Crafts Room</t>
  </si>
  <si>
    <t>Parsnip</t>
  </si>
  <si>
    <t>Cauliflower</t>
  </si>
  <si>
    <t>Potato</t>
  </si>
  <si>
    <t>Green Bean</t>
  </si>
  <si>
    <t>Tomato</t>
  </si>
  <si>
    <t>Pantry</t>
  </si>
  <si>
    <t>Hot Pepper</t>
  </si>
  <si>
    <t>Blueberry</t>
  </si>
  <si>
    <t>Melon</t>
  </si>
  <si>
    <t>Corn</t>
  </si>
  <si>
    <t>Eggplant</t>
  </si>
  <si>
    <t>Pumpkin</t>
  </si>
  <si>
    <t>Yam</t>
  </si>
  <si>
    <t>L. Milk</t>
  </si>
  <si>
    <t>L. Brown Egg</t>
  </si>
  <si>
    <t>L. White Egg</t>
  </si>
  <si>
    <t>L. Goat Milk</t>
  </si>
  <si>
    <t>Wool</t>
  </si>
  <si>
    <t>Duck Egg</t>
  </si>
  <si>
    <t>Truffle Oil</t>
  </si>
  <si>
    <t>Goat Cheese</t>
  </si>
  <si>
    <t>Peach</t>
  </si>
  <si>
    <t>Cloth</t>
  </si>
  <si>
    <t>Cheese</t>
  </si>
  <si>
    <t>Orange</t>
  </si>
  <si>
    <t>Honey</t>
  </si>
  <si>
    <t>Apple</t>
  </si>
  <si>
    <t>Cherry</t>
  </si>
  <si>
    <t>Jelly</t>
  </si>
  <si>
    <t>Apricot</t>
  </si>
  <si>
    <t>Pomegranate</t>
  </si>
  <si>
    <t>Common Mushroom</t>
  </si>
  <si>
    <t>Wild Plum</t>
  </si>
  <si>
    <t>Hazelnut</t>
  </si>
  <si>
    <t>Blackberry</t>
  </si>
  <si>
    <t>Winter Root</t>
  </si>
  <si>
    <t>Crystal Fruit</t>
  </si>
  <si>
    <t>Snow Yam</t>
  </si>
  <si>
    <t>Crocus</t>
  </si>
  <si>
    <t>Grape</t>
  </si>
  <si>
    <t>Spice Berry</t>
  </si>
  <si>
    <t>Sweet Pea</t>
  </si>
  <si>
    <t>Wild Horseradish</t>
  </si>
  <si>
    <t>Daffodil</t>
  </si>
  <si>
    <t>Leek</t>
  </si>
  <si>
    <t>Dandelion</t>
  </si>
  <si>
    <t>Coconut</t>
  </si>
  <si>
    <t>Cactus Fruit</t>
  </si>
  <si>
    <t>Cave Carrot</t>
  </si>
  <si>
    <t>Red Mushroom</t>
  </si>
  <si>
    <t>Maple Syrup</t>
  </si>
  <si>
    <t>Oak Resin</t>
  </si>
  <si>
    <t>Pine Tar</t>
  </si>
  <si>
    <t>Purple Mushroom</t>
  </si>
  <si>
    <t>Morel</t>
  </si>
  <si>
    <t>Wood (99)</t>
  </si>
  <si>
    <t>Stone (99)</t>
  </si>
  <si>
    <t>Hardwood (10)</t>
  </si>
  <si>
    <t>Fish Tank</t>
  </si>
  <si>
    <t>Sunfish</t>
  </si>
  <si>
    <t>Catfish</t>
  </si>
  <si>
    <t>Shad</t>
  </si>
  <si>
    <t>Tiger Trout</t>
  </si>
  <si>
    <t>Carp</t>
  </si>
  <si>
    <t>Largemouth Bass</t>
  </si>
  <si>
    <t>Bullhead</t>
  </si>
  <si>
    <t>Sturgeon</t>
  </si>
  <si>
    <t>(VERY incomplete, too many bundles…)</t>
  </si>
  <si>
    <t>Stardew Valley Community Bundle Guide</t>
  </si>
  <si>
    <t>Pufferfish</t>
  </si>
  <si>
    <t>Ghostfish</t>
  </si>
  <si>
    <t>Sandfish</t>
  </si>
  <si>
    <t>Woodskip</t>
  </si>
  <si>
    <t>Lobster</t>
  </si>
  <si>
    <t>Crayfish</t>
  </si>
  <si>
    <t>Crab</t>
  </si>
  <si>
    <t>Cockle</t>
  </si>
  <si>
    <t>Mussel</t>
  </si>
  <si>
    <t>Shrimp</t>
  </si>
  <si>
    <t>Snail</t>
  </si>
  <si>
    <t>Periwinkle</t>
  </si>
  <si>
    <t>Oyster</t>
  </si>
  <si>
    <t>Clam</t>
  </si>
  <si>
    <t>Sardine</t>
  </si>
  <si>
    <t>Tuna</t>
  </si>
  <si>
    <t>Red Snapper</t>
  </si>
  <si>
    <t>Tilapia</t>
  </si>
  <si>
    <t>Walleye</t>
  </si>
  <si>
    <t>Bream</t>
  </si>
  <si>
    <t>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</si>
</sst>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3.5"/>
      <color theme="1"/>
      <name val="Amasis MT Pro Medium"/>
      <family val="1"/>
    </font>
    <font>
      <sz val="11"/>
      <color theme="1"/>
      <name val="Amasis MT Pro Medium"/>
      <family val="1"/>
    </font>
    <font>
      <sz val="11"/>
      <color rgb="FF00B050"/>
      <name val="Amasis MT Pro Medium"/>
      <family val="1"/>
    </font>
    <font>
      <sz val="24"/>
      <color rgb="FFFFC000"/>
      <name val="Amasis MT Pro Medium"/>
      <family val="1"/>
    </font>
    <font>
      <sz val="22"/>
      <color rgb="FFFFC000"/>
      <name val="Amasis MT Pro Medium"/>
      <family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AFFFDF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3" borderId="9" xfId="0" applyFont="1" applyFill="1" applyBorder="1"/>
    <xf numFmtId="0" fontId="3" fillId="0" borderId="0" xfId="0" applyFont="1" applyBorder="1"/>
    <xf numFmtId="0" fontId="4" fillId="0" borderId="0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10" xfId="0" applyFont="1" applyFill="1" applyBorder="1"/>
    <xf numFmtId="0" fontId="3" fillId="0" borderId="0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Border="1" applyAlignment="1">
      <alignment horizontal="left" vertical="top" wrapText="1"/>
    </xf>
    <xf numFmtId="0" fontId="4" fillId="0" borderId="3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3" borderId="11" xfId="0" applyFont="1" applyFill="1" applyBorder="1"/>
    <xf numFmtId="0" fontId="3" fillId="0" borderId="4" xfId="0" applyFont="1" applyBorder="1"/>
    <xf numFmtId="0" fontId="4" fillId="0" borderId="4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5" fillId="0" borderId="0" xfId="0" applyFont="1" applyFill="1" applyAlignment="1"/>
    <xf numFmtId="0" fontId="6" fillId="6" borderId="0" xfId="0" applyFont="1" applyFill="1" applyAlignment="1">
      <alignment horizontal="center"/>
    </xf>
    <xf numFmtId="0" fontId="1" fillId="0" borderId="0" xfId="0" applyFont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FFDF"/>
      <color rgb="FF00FFCC"/>
      <color rgb="FFFFCCCC"/>
      <color rgb="FFFFFF99"/>
      <color rgb="FFFAE798"/>
      <color rgb="FFF7F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313C-11E9-49BD-87A4-3BEBAAEECBC9}">
  <dimension ref="B2:Z30"/>
  <sheetViews>
    <sheetView tabSelected="1" zoomScale="136" zoomScaleNormal="136" workbookViewId="0">
      <selection activeCell="Y19" sqref="Y19"/>
    </sheetView>
  </sheetViews>
  <sheetFormatPr defaultRowHeight="15" x14ac:dyDescent="0.25"/>
  <cols>
    <col min="2" max="2" width="40" bestFit="1" customWidth="1"/>
    <col min="3" max="3" width="21.140625" bestFit="1" customWidth="1"/>
    <col min="4" max="4" width="3.28515625" bestFit="1" customWidth="1"/>
    <col min="5" max="5" width="18.28515625" bestFit="1" customWidth="1"/>
    <col min="6" max="6" width="3.28515625" bestFit="1" customWidth="1"/>
    <col min="7" max="7" width="13.5703125" bestFit="1" customWidth="1"/>
    <col min="8" max="8" width="3.28515625" bestFit="1" customWidth="1"/>
    <col min="9" max="9" width="16.140625" bestFit="1" customWidth="1"/>
    <col min="10" max="10" width="3.28515625" bestFit="1" customWidth="1"/>
    <col min="11" max="11" width="13.5703125" bestFit="1" customWidth="1"/>
    <col min="12" max="12" width="3.28515625" bestFit="1" customWidth="1"/>
    <col min="13" max="13" width="11" bestFit="1" customWidth="1"/>
    <col min="14" max="14" width="3.28515625" bestFit="1" customWidth="1"/>
    <col min="15" max="15" width="9.28515625" bestFit="1" customWidth="1"/>
    <col min="16" max="16" width="3.28515625" bestFit="1" customWidth="1"/>
    <col min="17" max="17" width="18.85546875" bestFit="1" customWidth="1"/>
    <col min="18" max="18" width="3.28515625" bestFit="1" customWidth="1"/>
    <col min="19" max="19" width="7.7109375" bestFit="1" customWidth="1"/>
    <col min="20" max="20" width="3.28515625" bestFit="1" customWidth="1"/>
    <col min="21" max="21" width="5.5703125" bestFit="1" customWidth="1"/>
    <col min="22" max="22" width="3.28515625" bestFit="1" customWidth="1"/>
    <col min="23" max="23" width="8" bestFit="1" customWidth="1"/>
    <col min="24" max="24" width="3.28515625" bestFit="1" customWidth="1"/>
    <col min="25" max="25" width="14" bestFit="1" customWidth="1"/>
    <col min="26" max="26" width="3.28515625" bestFit="1" customWidth="1"/>
  </cols>
  <sheetData>
    <row r="2" spans="2:26" ht="15" customHeight="1" x14ac:dyDescent="0.5">
      <c r="B2" s="36" t="s">
        <v>69</v>
      </c>
      <c r="C2" s="36"/>
      <c r="D2" s="36"/>
      <c r="E2" s="36"/>
      <c r="F2" s="36"/>
      <c r="G2" s="36"/>
      <c r="H2" s="35"/>
      <c r="I2" s="35"/>
      <c r="J2" s="35"/>
      <c r="K2" s="35"/>
    </row>
    <row r="3" spans="2:26" ht="15" customHeight="1" x14ac:dyDescent="0.5">
      <c r="B3" s="36"/>
      <c r="C3" s="36"/>
      <c r="D3" s="36"/>
      <c r="E3" s="36"/>
      <c r="F3" s="36"/>
      <c r="G3" s="36"/>
      <c r="H3" s="35"/>
      <c r="I3" s="35"/>
      <c r="J3" s="35"/>
      <c r="K3" s="35"/>
    </row>
    <row r="4" spans="2:26" ht="15" customHeight="1" x14ac:dyDescent="0.25">
      <c r="B4" s="37" t="s">
        <v>68</v>
      </c>
    </row>
    <row r="5" spans="2:26" ht="15" customHeight="1" thickBot="1" x14ac:dyDescent="0.3"/>
    <row r="6" spans="2:26" ht="15" customHeight="1" thickBot="1" x14ac:dyDescent="0.3">
      <c r="B6" s="30" t="s">
        <v>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2"/>
    </row>
    <row r="7" spans="2:26" ht="15.75" x14ac:dyDescent="0.3">
      <c r="B7" s="1" t="str">
        <f>"Spring Crops ("&amp;(SUM(IF(D7=TRUE,1,0),IF(F7=TRUE,1,0),IF(H7=TRUE,1,0),IF(J7=TRUE,1,0)))&amp;"/4)"</f>
        <v>Spring Crops (4/4)</v>
      </c>
      <c r="C7" s="2" t="s">
        <v>1</v>
      </c>
      <c r="D7" s="3" t="b">
        <v>1</v>
      </c>
      <c r="E7" s="2" t="s">
        <v>4</v>
      </c>
      <c r="F7" s="3" t="b">
        <v>1</v>
      </c>
      <c r="G7" s="2" t="s">
        <v>2</v>
      </c>
      <c r="H7" s="3" t="b">
        <v>1</v>
      </c>
      <c r="I7" s="2" t="s">
        <v>3</v>
      </c>
      <c r="J7" s="3" t="b">
        <v>1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</row>
    <row r="8" spans="2:26" ht="15.75" x14ac:dyDescent="0.3">
      <c r="B8" s="6" t="str">
        <f>"Summer Crops ("&amp;(SUM(IF(D8=TRUE,1,0),IF(F8=TRUE,1,0),IF(H8=TRUE,1,0),IF(J8=TRUE,1,0)))&amp;"/4)"</f>
        <v>Summer Crops (4/4)</v>
      </c>
      <c r="C8" s="7" t="s">
        <v>5</v>
      </c>
      <c r="D8" s="3" t="b">
        <v>1</v>
      </c>
      <c r="E8" s="2" t="s">
        <v>7</v>
      </c>
      <c r="F8" s="3" t="b">
        <v>1</v>
      </c>
      <c r="G8" s="2" t="s">
        <v>8</v>
      </c>
      <c r="H8" s="3" t="b">
        <v>1</v>
      </c>
      <c r="I8" s="2" t="s">
        <v>9</v>
      </c>
      <c r="J8" s="3" t="b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2:26" ht="15.75" x14ac:dyDescent="0.3">
      <c r="B9" s="6" t="str">
        <f>"Fall Crops ("&amp;(SUM(IF(D9=TRUE,1,0),IF(F9=TRUE,1,0),IF(H9=TRUE,1,0),IF(J9=TRUE,1,0)))&amp;"/4)"</f>
        <v>Fall Crops (1/4)</v>
      </c>
      <c r="C9" s="2" t="s">
        <v>10</v>
      </c>
      <c r="D9" s="3" t="b">
        <v>1</v>
      </c>
      <c r="E9" s="2" t="s">
        <v>11</v>
      </c>
      <c r="F9" s="3" t="b">
        <v>0</v>
      </c>
      <c r="G9" s="2" t="s">
        <v>12</v>
      </c>
      <c r="H9" s="3" t="b">
        <v>0</v>
      </c>
      <c r="I9" s="2" t="s">
        <v>13</v>
      </c>
      <c r="J9" s="3" t="b"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2:26" ht="15.75" x14ac:dyDescent="0.3">
      <c r="B10" s="6" t="str">
        <f>"Animal ("&amp;(SUM(IF(D10=TRUE,1,0),IF(F10=TRUE,1,0),IF(H10=TRUE,1,0),IF(J10=TRUE,1,0),IF(L10=TRUE,1,0))&amp;"/5)")</f>
        <v>Animal (0/5)</v>
      </c>
      <c r="C10" s="2" t="s">
        <v>14</v>
      </c>
      <c r="D10" s="3" t="b">
        <v>0</v>
      </c>
      <c r="E10" s="2" t="s">
        <v>15</v>
      </c>
      <c r="F10" s="3" t="b">
        <v>0</v>
      </c>
      <c r="G10" s="2" t="s">
        <v>16</v>
      </c>
      <c r="H10" s="3" t="b">
        <v>0</v>
      </c>
      <c r="I10" s="2" t="s">
        <v>17</v>
      </c>
      <c r="J10" s="3" t="b">
        <v>0</v>
      </c>
      <c r="K10" s="2" t="s">
        <v>18</v>
      </c>
      <c r="L10" s="3" t="b">
        <v>0</v>
      </c>
      <c r="M10" s="2" t="s">
        <v>19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2:26" ht="15.75" x14ac:dyDescent="0.3">
      <c r="B11" s="6" t="str">
        <f>"Artisan ("&amp;(SUM(IF(D11=TRUE,1,0),IF(F11=TRUE,1,0),IF(H11=TRUE,1,0),IF(J11=TRUE,1,0),IF(L11=TRUE,1,0),IF(N11=TRUE,1,0),IF(P11=TRUE,1,0),IF(R11=TRUE,1,0),IF(T11=TRUE,1,0),IF(V11=TRUE,1,0),IF(X11=TRUE,1,0),IF(Z11=TRUE,1,0))&amp;"/12)")</f>
        <v>Artisan (2/12)</v>
      </c>
      <c r="C11" s="2" t="s">
        <v>20</v>
      </c>
      <c r="D11" s="3" t="b">
        <v>0</v>
      </c>
      <c r="E11" s="2" t="s">
        <v>21</v>
      </c>
      <c r="F11" s="3" t="b">
        <v>0</v>
      </c>
      <c r="G11" s="2" t="s">
        <v>22</v>
      </c>
      <c r="H11" s="3" t="b">
        <v>1</v>
      </c>
      <c r="I11" s="2" t="s">
        <v>23</v>
      </c>
      <c r="J11" s="3" t="b">
        <v>0</v>
      </c>
      <c r="K11" s="2" t="s">
        <v>24</v>
      </c>
      <c r="L11" s="3" t="b">
        <v>0</v>
      </c>
      <c r="M11" s="2" t="s">
        <v>25</v>
      </c>
      <c r="N11" s="3" t="b">
        <v>0</v>
      </c>
      <c r="O11" s="2" t="s">
        <v>26</v>
      </c>
      <c r="P11" s="3" t="b">
        <v>0</v>
      </c>
      <c r="Q11" s="8" t="s">
        <v>27</v>
      </c>
      <c r="R11" s="3" t="b">
        <v>0</v>
      </c>
      <c r="S11" s="2" t="s">
        <v>28</v>
      </c>
      <c r="T11" s="3" t="b">
        <v>0</v>
      </c>
      <c r="U11" s="2" t="s">
        <v>29</v>
      </c>
      <c r="V11" s="3" t="b">
        <v>1</v>
      </c>
      <c r="W11" s="2" t="s">
        <v>30</v>
      </c>
      <c r="X11" s="3" t="b">
        <v>0</v>
      </c>
      <c r="Y11" s="2" t="s">
        <v>31</v>
      </c>
      <c r="Z11" s="9" t="b">
        <v>0</v>
      </c>
    </row>
    <row r="12" spans="2:26" ht="16.5" thickBot="1" x14ac:dyDescent="0.35">
      <c r="B12" s="10" t="str">
        <f>"Quality Crops (x5 Gold Star)("&amp;(SUM(IF(D12=TRUE,1,0),IF(F12=TRUE,1,0),IF(H12=TRUE,1,0),IF(J12=TRUE,1,0))&amp;"/3)")</f>
        <v>Quality Crops (x5 Gold Star)(3/3)</v>
      </c>
      <c r="C12" s="11" t="s">
        <v>1</v>
      </c>
      <c r="D12" s="12" t="b">
        <v>1</v>
      </c>
      <c r="E12" s="11" t="s">
        <v>9</v>
      </c>
      <c r="F12" s="12" t="b">
        <v>1</v>
      </c>
      <c r="G12" s="11" t="s">
        <v>12</v>
      </c>
      <c r="H12" s="12" t="b">
        <v>0</v>
      </c>
      <c r="I12" s="11" t="s">
        <v>10</v>
      </c>
      <c r="J12" s="12" t="b">
        <v>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</row>
    <row r="14" spans="2:26" ht="15.75" thickBot="1" x14ac:dyDescent="0.3"/>
    <row r="15" spans="2:26" ht="18" thickBot="1" x14ac:dyDescent="0.3">
      <c r="B15" s="24" t="s">
        <v>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6"/>
      <c r="U15" s="27"/>
      <c r="V15" s="27"/>
      <c r="W15" s="27"/>
      <c r="X15" s="27"/>
      <c r="Y15" s="27"/>
      <c r="Z15" s="27"/>
    </row>
    <row r="16" spans="2:26" ht="15.75" x14ac:dyDescent="0.3">
      <c r="B16" s="1" t="str">
        <f>"Spring Foraging ("&amp;(SUM(IF(D16=TRUE,1,0),IF(F16=TRUE,1,0),IF(H16=TRUE,1,0),IF(J16=TRUE,1,0)))&amp;"/4)"</f>
        <v>Spring Foraging (4/4)</v>
      </c>
      <c r="C16" s="2" t="s">
        <v>43</v>
      </c>
      <c r="D16" s="3" t="b">
        <v>1</v>
      </c>
      <c r="E16" s="2" t="s">
        <v>44</v>
      </c>
      <c r="F16" s="3" t="b">
        <v>1</v>
      </c>
      <c r="G16" s="2" t="s">
        <v>45</v>
      </c>
      <c r="H16" s="3" t="b">
        <v>1</v>
      </c>
      <c r="I16" s="2" t="s">
        <v>46</v>
      </c>
      <c r="J16" s="3" t="b">
        <v>1</v>
      </c>
      <c r="K16" s="16"/>
      <c r="L16" s="16"/>
      <c r="M16" s="16"/>
      <c r="N16" s="16"/>
      <c r="O16" s="16"/>
      <c r="P16" s="16"/>
      <c r="Q16" s="16"/>
      <c r="R16" s="16"/>
      <c r="S16" s="16"/>
      <c r="T16" s="17"/>
      <c r="U16" s="15"/>
      <c r="V16" s="15"/>
      <c r="W16" s="15"/>
      <c r="X16" s="15"/>
      <c r="Y16" s="15"/>
      <c r="Z16" s="15"/>
    </row>
    <row r="17" spans="2:26" ht="15.75" x14ac:dyDescent="0.3">
      <c r="B17" s="6" t="str">
        <f>"Summer Foraging ("&amp;(SUM(IF(D17=TRUE,1,0),IF(F17=TRUE,1,0),IF(H17=TRUE,1,0)))&amp;"/3)"</f>
        <v>Summer Foraging (3/3)</v>
      </c>
      <c r="C17" s="2" t="s">
        <v>40</v>
      </c>
      <c r="D17" s="3" t="b">
        <v>1</v>
      </c>
      <c r="E17" s="2" t="s">
        <v>41</v>
      </c>
      <c r="F17" s="3" t="b">
        <v>1</v>
      </c>
      <c r="G17" s="2" t="s">
        <v>42</v>
      </c>
      <c r="H17" s="3" t="b">
        <v>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2"/>
      <c r="U17" s="29"/>
      <c r="V17" s="29"/>
      <c r="W17" s="29"/>
      <c r="X17" s="29"/>
      <c r="Y17" s="29"/>
      <c r="Z17" s="29"/>
    </row>
    <row r="18" spans="2:26" ht="15.75" x14ac:dyDescent="0.3">
      <c r="B18" s="6" t="str">
        <f>"Fall Foraging ("&amp;(SUM(IF(D18=TRUE,1,0),IF(F18=TRUE,1,0),IF(H18=TRUE,1,0),IF(J18=TRUE,1,0)))&amp;"/4)"</f>
        <v>Fall Foraging (3/4)</v>
      </c>
      <c r="C18" s="2" t="s">
        <v>32</v>
      </c>
      <c r="D18" s="3" t="b">
        <v>0</v>
      </c>
      <c r="E18" s="2" t="s">
        <v>33</v>
      </c>
      <c r="F18" s="3" t="b">
        <v>1</v>
      </c>
      <c r="G18" s="2" t="s">
        <v>34</v>
      </c>
      <c r="H18" s="3" t="b">
        <v>1</v>
      </c>
      <c r="I18" s="2" t="s">
        <v>35</v>
      </c>
      <c r="J18" s="3" t="b">
        <v>1</v>
      </c>
      <c r="K18" s="19"/>
      <c r="L18" s="19"/>
      <c r="M18" s="19"/>
      <c r="N18" s="19"/>
      <c r="O18" s="19"/>
      <c r="P18" s="19"/>
      <c r="Q18" s="19"/>
      <c r="R18" s="19"/>
      <c r="S18" s="19"/>
      <c r="T18" s="21"/>
      <c r="U18" s="20"/>
      <c r="V18" s="20"/>
      <c r="W18" s="20"/>
      <c r="X18" s="20"/>
      <c r="Y18" s="20"/>
      <c r="Z18" s="20"/>
    </row>
    <row r="19" spans="2:26" ht="15.75" x14ac:dyDescent="0.3">
      <c r="B19" s="6" t="str">
        <f>"Winter Foraging ("&amp;(SUM(IF(D19=TRUE,1,0),IF(F19=TRUE,1,0),IF(H19=TRUE,1,0),IF(J19=TRUE,1,0),IF(L19=TRUE,1,0))&amp;"/4)")</f>
        <v>Winter Foraging (1/4)</v>
      </c>
      <c r="C19" s="7" t="s">
        <v>36</v>
      </c>
      <c r="D19" s="3" t="b">
        <v>0</v>
      </c>
      <c r="E19" s="2" t="s">
        <v>37</v>
      </c>
      <c r="F19" s="3" t="b">
        <v>1</v>
      </c>
      <c r="G19" s="2" t="s">
        <v>38</v>
      </c>
      <c r="H19" s="3" t="b">
        <v>0</v>
      </c>
      <c r="I19" s="2" t="s">
        <v>39</v>
      </c>
      <c r="J19" s="3" t="b">
        <v>0</v>
      </c>
      <c r="K19" s="19"/>
      <c r="L19" s="19"/>
      <c r="M19" s="19"/>
      <c r="N19" s="19"/>
      <c r="O19" s="19"/>
      <c r="P19" s="19"/>
      <c r="Q19" s="19"/>
      <c r="R19" s="19"/>
      <c r="S19" s="19"/>
      <c r="T19" s="21"/>
      <c r="U19" s="20"/>
      <c r="V19" s="20"/>
      <c r="W19" s="20"/>
      <c r="X19" s="20"/>
      <c r="Y19" s="20"/>
      <c r="Z19" s="20"/>
    </row>
    <row r="20" spans="2:26" ht="15.75" x14ac:dyDescent="0.3">
      <c r="B20" s="6" t="str">
        <f>"Exotic Foraging ("&amp;(SUM(IF(D20=TRUE,1,0),IF(F20=TRUE,1,0),IF(H20=TRUE,1,0),IF(J20=TRUE,1,0),IF(L20=TRUE,1,0),IF(N20=TRUE,1,0),IF(P20=TRUE,1,0),IF(R20=TRUE,1,0),IF(T20=TRUE,1,0))&amp;"/5)")</f>
        <v>Exotic Foraging (2/5)</v>
      </c>
      <c r="C20" s="2" t="s">
        <v>47</v>
      </c>
      <c r="D20" s="3" t="b">
        <v>0</v>
      </c>
      <c r="E20" s="2" t="s">
        <v>48</v>
      </c>
      <c r="F20" s="3" t="b">
        <v>0</v>
      </c>
      <c r="G20" s="2" t="s">
        <v>49</v>
      </c>
      <c r="H20" s="3" t="b">
        <v>1</v>
      </c>
      <c r="I20" s="2" t="s">
        <v>50</v>
      </c>
      <c r="J20" s="3" t="b">
        <v>1</v>
      </c>
      <c r="K20" s="2" t="s">
        <v>51</v>
      </c>
      <c r="L20" s="3" t="b">
        <v>0</v>
      </c>
      <c r="M20" s="2" t="s">
        <v>52</v>
      </c>
      <c r="N20" s="3" t="b">
        <v>0</v>
      </c>
      <c r="O20" s="2" t="s">
        <v>53</v>
      </c>
      <c r="P20" s="3" t="b">
        <v>0</v>
      </c>
      <c r="Q20" s="23" t="s">
        <v>54</v>
      </c>
      <c r="R20" s="3" t="b">
        <v>0</v>
      </c>
      <c r="S20" s="2" t="s">
        <v>55</v>
      </c>
      <c r="T20" s="9" t="b">
        <v>0</v>
      </c>
      <c r="U20" s="2"/>
      <c r="V20" s="18"/>
      <c r="W20" s="2"/>
      <c r="X20" s="18"/>
      <c r="Y20" s="2"/>
      <c r="Z20" s="18"/>
    </row>
    <row r="21" spans="2:26" ht="16.5" thickBot="1" x14ac:dyDescent="0.35">
      <c r="B21" s="10" t="str">
        <f>"Construction ("&amp;(SUM(IF(D21=TRUE,1,0),IF(F21=TRUE,1,0),IF(H21=TRUE,1,0),IF(J21=TRUE,1,0))&amp;"/4)")</f>
        <v>Construction (4/4)</v>
      </c>
      <c r="C21" s="11" t="s">
        <v>56</v>
      </c>
      <c r="D21" s="12" t="b">
        <v>1</v>
      </c>
      <c r="E21" s="11" t="s">
        <v>56</v>
      </c>
      <c r="F21" s="12" t="b">
        <v>1</v>
      </c>
      <c r="G21" s="11" t="s">
        <v>57</v>
      </c>
      <c r="H21" s="12" t="b">
        <v>1</v>
      </c>
      <c r="I21" s="11" t="s">
        <v>58</v>
      </c>
      <c r="J21" s="12" t="b">
        <v>1</v>
      </c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20"/>
      <c r="V21" s="20"/>
      <c r="W21" s="20"/>
      <c r="X21" s="20"/>
      <c r="Y21" s="20"/>
      <c r="Z21" s="20"/>
    </row>
    <row r="23" spans="2:26" ht="15.75" thickBot="1" x14ac:dyDescent="0.3"/>
    <row r="24" spans="2:26" ht="18" thickBot="1" x14ac:dyDescent="0.3">
      <c r="B24" s="33" t="s">
        <v>59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8"/>
      <c r="V24" s="39"/>
    </row>
    <row r="25" spans="2:26" ht="15.75" x14ac:dyDescent="0.3">
      <c r="B25" s="1" t="str">
        <f>"River Fish ("&amp;(SUM(IF(D25=TRUE,1,0),IF(F25=TRUE,1,0),IF(H25=TRUE,1,0),IF(J25=TRUE,1,0)))&amp;"/4)"</f>
        <v>River Fish (3/4)</v>
      </c>
      <c r="C25" s="2" t="s">
        <v>60</v>
      </c>
      <c r="D25" s="3" t="b">
        <v>1</v>
      </c>
      <c r="E25" s="2" t="s">
        <v>61</v>
      </c>
      <c r="F25" s="3" t="b">
        <v>1</v>
      </c>
      <c r="G25" s="2" t="s">
        <v>62</v>
      </c>
      <c r="H25" s="3" t="b">
        <v>1</v>
      </c>
      <c r="I25" s="2" t="s">
        <v>63</v>
      </c>
      <c r="J25" s="3" t="b">
        <v>0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2:26" ht="15.75" x14ac:dyDescent="0.3">
      <c r="B26" s="6" t="str">
        <f>"Lake Fish ("&amp;(SUM(IF(D26=TRUE,1,0),IF(F26=TRUE,1,0),IF(H26=TRUE,1,0),IF(J26=TRUE,1,0)))&amp;"/4)"</f>
        <v>Lake Fish (3/4)</v>
      </c>
      <c r="C26" s="2" t="s">
        <v>64</v>
      </c>
      <c r="D26" s="3" t="b">
        <v>1</v>
      </c>
      <c r="E26" s="2" t="s">
        <v>65</v>
      </c>
      <c r="F26" s="3" t="b">
        <v>1</v>
      </c>
      <c r="G26" s="2" t="s">
        <v>66</v>
      </c>
      <c r="H26" s="3" t="b">
        <v>1</v>
      </c>
      <c r="I26" s="2" t="s">
        <v>67</v>
      </c>
      <c r="J26" s="3" t="b"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</row>
    <row r="27" spans="2:26" ht="15.75" x14ac:dyDescent="0.3">
      <c r="B27" s="6" t="str">
        <f>"Ocean Fish ("&amp;(SUM(IF(D27=TRUE,1,0),IF(F27=TRUE,1,0),IF(H27=TRUE,1,0),IF(J27=TRUE,1,0)))&amp;"/4)"</f>
        <v>Ocean Fish (3/4)</v>
      </c>
      <c r="C27" s="2" t="s">
        <v>84</v>
      </c>
      <c r="D27" s="3" t="b">
        <v>1</v>
      </c>
      <c r="E27" s="2" t="s">
        <v>85</v>
      </c>
      <c r="F27" s="3" t="b">
        <v>1</v>
      </c>
      <c r="G27" s="2" t="s">
        <v>86</v>
      </c>
      <c r="H27" s="3" t="b">
        <v>1</v>
      </c>
      <c r="I27" s="2" t="s">
        <v>87</v>
      </c>
      <c r="J27" s="3" t="b">
        <v>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</row>
    <row r="28" spans="2:26" ht="15.75" x14ac:dyDescent="0.3">
      <c r="B28" s="6" t="str">
        <f>"Night Fishing ("&amp;(SUM(IF(D28=TRUE,1,0),IF(F28=TRUE,1,0),IF(H28=TRUE,1,0),IF(J28=TRUE,1,0))&amp;"/3)")</f>
        <v>Night Fishing (2/3)</v>
      </c>
      <c r="C28" s="7" t="s">
        <v>88</v>
      </c>
      <c r="D28" s="3" t="b">
        <v>0</v>
      </c>
      <c r="E28" s="2" t="s">
        <v>89</v>
      </c>
      <c r="F28" s="3" t="b">
        <v>1</v>
      </c>
      <c r="G28" s="2" t="s">
        <v>90</v>
      </c>
      <c r="H28" s="3" t="b">
        <v>1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1"/>
    </row>
    <row r="29" spans="2:26" ht="15.75" x14ac:dyDescent="0.3">
      <c r="B29" s="6" t="str">
        <f>"Crab Pot ("&amp;(SUM(IF(D29=TRUE,1,0),IF(F29=TRUE,1,0),IF(H29=TRUE,1,0),IF(J29=TRUE,1,0),IF(L29=TRUE,1,0),IF(N29=TRUE,1,0),IF(P29=TRUE,1,0),IF(R29=TRUE,1,0),IF(T29=TRUE,1,0), IF(V29=TRUE,1,0))&amp;"/5)")</f>
        <v>Crab Pot (5/5)</v>
      </c>
      <c r="C29" s="2" t="s">
        <v>74</v>
      </c>
      <c r="D29" s="3" t="b">
        <v>0</v>
      </c>
      <c r="E29" s="2" t="s">
        <v>75</v>
      </c>
      <c r="F29" s="3" t="b">
        <v>1</v>
      </c>
      <c r="G29" s="2" t="s">
        <v>76</v>
      </c>
      <c r="H29" s="3" t="b">
        <v>1</v>
      </c>
      <c r="I29" s="2" t="s">
        <v>77</v>
      </c>
      <c r="J29" s="3" t="b">
        <v>1</v>
      </c>
      <c r="K29" s="2" t="s">
        <v>78</v>
      </c>
      <c r="L29" s="3" t="b">
        <v>0</v>
      </c>
      <c r="M29" s="2" t="s">
        <v>79</v>
      </c>
      <c r="N29" s="3" t="b">
        <v>1</v>
      </c>
      <c r="O29" s="2" t="s">
        <v>80</v>
      </c>
      <c r="P29" s="3" t="b">
        <v>0</v>
      </c>
      <c r="Q29" s="23" t="s">
        <v>81</v>
      </c>
      <c r="R29" s="3" t="b">
        <v>1</v>
      </c>
      <c r="S29" s="2" t="s">
        <v>82</v>
      </c>
      <c r="T29" s="3" t="b">
        <v>0</v>
      </c>
      <c r="U29" s="2" t="s">
        <v>83</v>
      </c>
      <c r="V29" s="9" t="b">
        <v>0</v>
      </c>
    </row>
    <row r="30" spans="2:26" ht="16.5" thickBot="1" x14ac:dyDescent="0.35">
      <c r="B30" s="10" t="str">
        <f>"Specialty Fish ("&amp;(SUM(IF(D30=TRUE,1,0),IF(F30=TRUE,1,0),IF(H30=TRUE,1,0),IF(J30=TRUE,1,0))&amp;"/4)")</f>
        <v>Specialty Fish (2/4)</v>
      </c>
      <c r="C30" s="11" t="s">
        <v>70</v>
      </c>
      <c r="D30" s="12" t="b">
        <v>0</v>
      </c>
      <c r="E30" s="11" t="s">
        <v>71</v>
      </c>
      <c r="F30" s="12" t="b">
        <v>1</v>
      </c>
      <c r="G30" s="11" t="s">
        <v>72</v>
      </c>
      <c r="H30" s="12" t="b">
        <v>0</v>
      </c>
      <c r="I30" s="11" t="s">
        <v>73</v>
      </c>
      <c r="J30" s="12" t="b">
        <v>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</row>
  </sheetData>
  <mergeCells count="11">
    <mergeCell ref="K25:V27"/>
    <mergeCell ref="I28:V28"/>
    <mergeCell ref="K30:V30"/>
    <mergeCell ref="B2:G3"/>
    <mergeCell ref="K7:Z9"/>
    <mergeCell ref="N10:Z10"/>
    <mergeCell ref="K12:Z12"/>
    <mergeCell ref="K16:T16"/>
    <mergeCell ref="I17:T17"/>
    <mergeCell ref="K18:T19"/>
    <mergeCell ref="K21:T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Bundles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Zhuoran Xu</dc:creator>
  <cp:lastModifiedBy>Zhuoran Xu</cp:lastModifiedBy>
  <dcterms:created xsi:type="dcterms:W3CDTF">2025-01-28T02:56:08Z</dcterms:created>
  <dcterms:modified xsi:type="dcterms:W3CDTF">2025-01-28T04:21:46Z</dcterms:modified>
</cp:coreProperties>
</file>