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hkuhk-my.sharepoint.com/personal/gxhe_connect_hku_hk/Documents/MSBA_7003/MSBA_7003_2023/Tutorial 03/"/>
    </mc:Choice>
  </mc:AlternateContent>
  <xr:revisionPtr revIDLastSave="414" documentId="8_{3A2D441D-BDCE-3343-96E0-E8D285813830}" xr6:coauthVersionLast="47" xr6:coauthVersionMax="47" xr10:uidLastSave="{F58C1FB5-3CAD-8A45-B353-B3D93AB6A813}"/>
  <bookViews>
    <workbookView xWindow="6220" yWindow="500" windowWidth="22580" windowHeight="15740" activeTab="1" xr2:uid="{C3C8194C-2F5A-427B-A924-2FE0C8BFDD46}"/>
  </bookViews>
  <sheets>
    <sheet name="ExecutiveFurniture" sheetId="1" r:id="rId1"/>
    <sheet name="Salesperson(1)" sheetId="2" r:id="rId2"/>
    <sheet name="Salesperson(2)" sheetId="3" r:id="rId3"/>
  </sheets>
  <definedNames>
    <definedName name="solver_adj" localSheetId="0" hidden="1">ExecutiveFurniture!$C$3:$E$3,ExecutiveFurniture!$C$7:$E$9,ExecutiveFurniture!$H$7:$H$9</definedName>
    <definedName name="solver_adj" localSheetId="1" hidden="1">'Salesperson(1)'!$B$8:$G$8</definedName>
    <definedName name="solver_adj" localSheetId="2" hidden="1">'Salesperson(2)'!$Z$4:$Z$6,'Salesperson(2)'!$Z$13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ExecutiveFurniture!$C$3:$E$3</definedName>
    <definedName name="solver_lhs1" localSheetId="1" hidden="1">'Salesperson(1)'!$B$27:$B$29</definedName>
    <definedName name="solver_lhs1" localSheetId="2" hidden="1">'Salesperson(2)'!$T$7:$V$7</definedName>
    <definedName name="solver_lhs2" localSheetId="0" hidden="1">ExecutiveFurniture!$H$7:$H$9</definedName>
    <definedName name="solver_lhs2" localSheetId="1" hidden="1">'Salesperson(1)'!$D$29</definedName>
    <definedName name="solver_lhs2" localSheetId="2" hidden="1">'Salesperson(2)'!$W$7:$Y$7</definedName>
    <definedName name="solver_lhs3" localSheetId="0" hidden="1">ExecutiveFurniture!#REF!</definedName>
    <definedName name="solver_lhs3" localSheetId="1" hidden="1">'Salesperson(1)'!#REF!</definedName>
    <definedName name="solver_lhs3" localSheetId="2" hidden="1">'Salesperson(2)'!$Z$8</definedName>
    <definedName name="solver_lhs4" localSheetId="0" hidden="1">ExecutiveFurniture!#REF!</definedName>
    <definedName name="solver_lin" localSheetId="1" hidden="1">1</definedName>
    <definedName name="solver_lin" localSheetId="2" hidden="1">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2</definedName>
    <definedName name="solver_num" localSheetId="1" hidden="1">2</definedName>
    <definedName name="solver_num" localSheetId="2" hidden="1">3</definedName>
    <definedName name="solver_nwt" localSheetId="0" hidden="1">1</definedName>
    <definedName name="solver_nwt" localSheetId="1" hidden="1">1</definedName>
    <definedName name="solver_opt" localSheetId="0" hidden="1">ExecutiveFurniture!$B$19</definedName>
    <definedName name="solver_opt" localSheetId="1" hidden="1">'Salesperson(1)'!$B$29</definedName>
    <definedName name="solver_opt" localSheetId="2" hidden="1">'Salesperson(2)'!$Z$13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3</definedName>
    <definedName name="solver_rel1" localSheetId="1" hidden="1">1</definedName>
    <definedName name="solver_rel1" localSheetId="2" hidden="1">1</definedName>
    <definedName name="solver_rel2" localSheetId="0" hidden="1">3</definedName>
    <definedName name="solver_rel2" localSheetId="1" hidden="1">2</definedName>
    <definedName name="solver_rel2" localSheetId="2" hidden="1">3</definedName>
    <definedName name="solver_rel3" localSheetId="0" hidden="1">1</definedName>
    <definedName name="solver_rel3" localSheetId="1" hidden="1">2</definedName>
    <definedName name="solver_rel3" localSheetId="2" hidden="1">2</definedName>
    <definedName name="solver_rel4" localSheetId="0" hidden="1">2</definedName>
    <definedName name="solver_rhs1" localSheetId="0" hidden="1">ExecutiveFurniture!$C$17:$E$17</definedName>
    <definedName name="solver_rhs1" localSheetId="1" hidden="1">'Salesperson(1)'!$D$27:$D$29</definedName>
    <definedName name="solver_rhs1" localSheetId="2" hidden="1">'Salesperson(2)'!$T$13:$V$13</definedName>
    <definedName name="solver_rhs2" localSheetId="0" hidden="1">ExecutiveFurniture!$F$17:$F$19</definedName>
    <definedName name="solver_rhs2" localSheetId="1" hidden="1">1</definedName>
    <definedName name="solver_rhs2" localSheetId="2" hidden="1">'Salesperson(2)'!$W$13:$Y$13</definedName>
    <definedName name="solver_rhs3" localSheetId="0" hidden="1">ExecutiveFurniture!#REF!</definedName>
    <definedName name="solver_rhs3" localSheetId="1" hidden="1">1</definedName>
    <definedName name="solver_rhs3" localSheetId="2" hidden="1">1</definedName>
    <definedName name="solver_rhs4" localSheetId="0" hidden="1">ExecutiveFurniture!#REF!</definedName>
    <definedName name="solver_rlx" localSheetId="0" hidden="1">2</definedName>
    <definedName name="solver_rlx" localSheetId="1" hidden="1">2</definedName>
    <definedName name="solver_rlx" localSheetId="2" hidden="1">1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3" i="3" l="1"/>
  <c r="N13" i="3"/>
  <c r="N7" i="3"/>
  <c r="X13" i="3"/>
  <c r="Y13" i="3"/>
  <c r="U13" i="3"/>
  <c r="V13" i="3"/>
  <c r="T13" i="3"/>
  <c r="U7" i="3"/>
  <c r="V7" i="3"/>
  <c r="W7" i="3"/>
  <c r="X7" i="3"/>
  <c r="Y7" i="3"/>
  <c r="T7" i="3"/>
  <c r="Z8" i="3"/>
  <c r="K7" i="3"/>
  <c r="Q8" i="3"/>
  <c r="L7" i="3" l="1"/>
  <c r="M7" i="3"/>
  <c r="O7" i="3"/>
  <c r="P7" i="3"/>
  <c r="O13" i="3"/>
  <c r="P13" i="3"/>
  <c r="L13" i="3"/>
  <c r="M13" i="3"/>
  <c r="K13" i="3"/>
  <c r="C7" i="3"/>
  <c r="D7" i="3"/>
  <c r="E7" i="3"/>
  <c r="F7" i="3"/>
  <c r="G7" i="3"/>
  <c r="B7" i="3"/>
  <c r="H8" i="3"/>
  <c r="E13" i="3"/>
  <c r="G13" i="3"/>
  <c r="F13" i="3"/>
  <c r="D13" i="3"/>
  <c r="C13" i="3"/>
  <c r="B13" i="3"/>
  <c r="B28" i="2"/>
  <c r="B29" i="2"/>
  <c r="B27" i="2"/>
  <c r="D28" i="2"/>
  <c r="D29" i="2"/>
  <c r="D27" i="2"/>
  <c r="B21" i="2"/>
  <c r="B22" i="2"/>
  <c r="B20" i="2"/>
  <c r="D21" i="2"/>
  <c r="D22" i="2"/>
  <c r="D20" i="2"/>
  <c r="D14" i="2"/>
  <c r="D15" i="2"/>
  <c r="D13" i="2"/>
  <c r="B14" i="2"/>
  <c r="B15" i="2"/>
  <c r="B13" i="2"/>
  <c r="F27" i="2" l="1"/>
  <c r="F20" i="2"/>
  <c r="F28" i="2" s="1"/>
  <c r="F13" i="2"/>
  <c r="F15" i="2"/>
  <c r="F14" i="2"/>
  <c r="F22" i="2" s="1"/>
  <c r="F21" i="2" l="1"/>
  <c r="F29" i="2" s="1"/>
  <c r="B19" i="1" l="1"/>
  <c r="E10" i="1"/>
  <c r="E17" i="1" s="1"/>
  <c r="D10" i="1"/>
  <c r="D17" i="1" s="1"/>
  <c r="C10" i="1"/>
  <c r="C17" i="1" s="1"/>
  <c r="F9" i="1"/>
  <c r="F19" i="1" s="1"/>
  <c r="F8" i="1"/>
  <c r="F18" i="1" s="1"/>
  <c r="F7" i="1"/>
  <c r="F17" i="1" s="1"/>
</calcChain>
</file>

<file path=xl/sharedStrings.xml><?xml version="1.0" encoding="utf-8"?>
<sst xmlns="http://schemas.openxmlformats.org/spreadsheetml/2006/main" count="157" uniqueCount="55">
  <si>
    <t>Executive Furniture Corporation (Transportation)</t>
  </si>
  <si>
    <t>Source</t>
  </si>
  <si>
    <t>Des Moines</t>
  </si>
  <si>
    <t>Evansville</t>
  </si>
  <si>
    <t>Fort Lauderdale</t>
  </si>
  <si>
    <t>Destination</t>
  </si>
  <si>
    <t>Albuquerque</t>
  </si>
  <si>
    <t>Boston</t>
  </si>
  <si>
    <t>Cleveland</t>
  </si>
  <si>
    <t>Model Parameters</t>
  </si>
  <si>
    <t>Demand</t>
  </si>
  <si>
    <t>Supply</t>
  </si>
  <si>
    <t>Total Cost</t>
  </si>
  <si>
    <t>Outsourcing Quantity</t>
  </si>
  <si>
    <t>Lost Sales</t>
  </si>
  <si>
    <t>Outsourcing Price</t>
  </si>
  <si>
    <t>Loss per unit</t>
  </si>
  <si>
    <t>Ship to Sum</t>
  </si>
  <si>
    <t>Ship from Sum</t>
  </si>
  <si>
    <t>Supply Deficit</t>
  </si>
  <si>
    <t>Demand Surplus</t>
  </si>
  <si>
    <t>Branch</t>
  </si>
  <si>
    <t>Weights</t>
  </si>
  <si>
    <t>A</t>
  </si>
  <si>
    <t>B</t>
  </si>
  <si>
    <t>C</t>
  </si>
  <si>
    <t>Virtual</t>
  </si>
  <si>
    <t>Constraint 1: Weights sum up to 1</t>
  </si>
  <si>
    <t>Constraint 2: Lower inputs</t>
  </si>
  <si>
    <t>Constraint 3: Higher than k-multiple outputs</t>
  </si>
  <si>
    <t>&lt;=</t>
  </si>
  <si>
    <t>&gt;=</t>
  </si>
  <si>
    <t>Multiple k</t>
  </si>
  <si>
    <t>Salesperson</t>
  </si>
  <si>
    <t>Jimmy</t>
  </si>
  <si>
    <t>Mike</t>
  </si>
  <si>
    <t>Shirley</t>
  </si>
  <si>
    <t>Inputs</t>
  </si>
  <si>
    <t>Expense ($k)</t>
  </si>
  <si>
    <t>Years of Experience</t>
  </si>
  <si>
    <t># of Days Working</t>
  </si>
  <si>
    <t>Outputs</t>
  </si>
  <si>
    <t>Lead Conversion</t>
  </si>
  <si>
    <t>Sales Value ($k)</t>
  </si>
  <si>
    <t># of Clients</t>
  </si>
  <si>
    <t>TOV</t>
  </si>
  <si>
    <t>TIV</t>
  </si>
  <si>
    <t>Efficiency</t>
  </si>
  <si>
    <t>Fixed as 1</t>
  </si>
  <si>
    <t>Jimmy Evaluation:</t>
  </si>
  <si>
    <t>Mike Evaluation:</t>
  </si>
  <si>
    <t>Shirley Evaluation:</t>
  </si>
  <si>
    <t>Jimmy Evaluation</t>
  </si>
  <si>
    <t>Shirley Evaluation</t>
  </si>
  <si>
    <t>Mike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</si>
</sst>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FFCCCC"/>
      </bottom>
      <diagonal/>
    </border>
    <border>
      <left style="thin">
        <color rgb="FFFFCCCC"/>
      </left>
      <right style="thin">
        <color rgb="FFFFCCCC"/>
      </right>
      <top/>
      <bottom style="thin">
        <color rgb="FFFFCCCC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164" fontId="0" fillId="4" borderId="0" xfId="1" applyFont="1" applyFill="1"/>
    <xf numFmtId="0" fontId="0" fillId="4" borderId="0" xfId="0" applyFill="1"/>
    <xf numFmtId="164" fontId="0" fillId="5" borderId="0" xfId="1" applyFont="1" applyFill="1"/>
    <xf numFmtId="0" fontId="0" fillId="0" borderId="0" xfId="0" applyAlignment="1">
      <alignment horizontal="right"/>
    </xf>
    <xf numFmtId="0" fontId="0" fillId="6" borderId="0" xfId="0" applyFill="1"/>
    <xf numFmtId="0" fontId="0" fillId="0" borderId="1" xfId="0" applyBorder="1"/>
    <xf numFmtId="0" fontId="0" fillId="3" borderId="2" xfId="0" applyFill="1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7" borderId="0" xfId="0" applyFill="1"/>
    <xf numFmtId="0" fontId="0" fillId="8" borderId="0" xfId="0" applyFill="1"/>
    <xf numFmtId="0" fontId="0" fillId="0" borderId="6" xfId="0" applyBorder="1"/>
    <xf numFmtId="0" fontId="3" fillId="2" borderId="7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5" borderId="0" xfId="0" applyFill="1"/>
    <xf numFmtId="9" fontId="0" fillId="0" borderId="0" xfId="2" applyFont="1"/>
    <xf numFmtId="0" fontId="0" fillId="0" borderId="0" xfId="0" quotePrefix="1" applyAlignment="1">
      <alignment horizontal="center"/>
    </xf>
    <xf numFmtId="0" fontId="0" fillId="9" borderId="0" xfId="0" applyFill="1"/>
    <xf numFmtId="0" fontId="0" fillId="10" borderId="0" xfId="0" applyFill="1"/>
    <xf numFmtId="0" fontId="0" fillId="0" borderId="0" xfId="0" quotePrefix="1" applyAlignment="1">
      <alignment horizontal="left"/>
    </xf>
    <xf numFmtId="0" fontId="0" fillId="11" borderId="0" xfId="0" applyFill="1"/>
    <xf numFmtId="0" fontId="0" fillId="0" borderId="0" xfId="0" applyAlignment="1">
      <alignment horizontal="center"/>
    </xf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6D3C3-92D2-4589-8AF8-AD7DA704CAE1}">
  <dimension ref="A1:H19"/>
  <sheetViews>
    <sheetView workbookViewId="0">
      <selection activeCell="D27" sqref="D27"/>
    </sheetView>
  </sheetViews>
  <sheetFormatPr baseColWidth="10" defaultColWidth="8.83203125" defaultRowHeight="15" x14ac:dyDescent="0.2"/>
  <cols>
    <col min="1" max="1" width="13.5" customWidth="1"/>
    <col min="2" max="5" width="14.5" customWidth="1"/>
    <col min="6" max="6" width="12.6640625" bestFit="1" customWidth="1"/>
    <col min="7" max="7" width="3.33203125" customWidth="1"/>
    <col min="8" max="8" width="9.83203125" customWidth="1"/>
  </cols>
  <sheetData>
    <row r="1" spans="1:8" x14ac:dyDescent="0.2">
      <c r="A1" s="1" t="s">
        <v>0</v>
      </c>
    </row>
    <row r="2" spans="1:8" x14ac:dyDescent="0.2">
      <c r="A2" s="1"/>
    </row>
    <row r="3" spans="1:8" x14ac:dyDescent="0.2">
      <c r="A3" s="1"/>
      <c r="B3" s="7" t="s">
        <v>13</v>
      </c>
      <c r="C3" s="2">
        <v>200</v>
      </c>
      <c r="D3" s="2">
        <v>0</v>
      </c>
      <c r="E3" s="2">
        <v>0</v>
      </c>
    </row>
    <row r="4" spans="1:8" x14ac:dyDescent="0.2">
      <c r="B4" s="7" t="s">
        <v>15</v>
      </c>
      <c r="C4" s="8">
        <v>3</v>
      </c>
      <c r="D4" s="8">
        <v>3</v>
      </c>
      <c r="E4" s="8">
        <v>3</v>
      </c>
    </row>
    <row r="5" spans="1:8" x14ac:dyDescent="0.2">
      <c r="B5" s="7"/>
    </row>
    <row r="6" spans="1:8" x14ac:dyDescent="0.2">
      <c r="A6" t="s">
        <v>1</v>
      </c>
      <c r="C6" t="s">
        <v>2</v>
      </c>
      <c r="D6" t="s">
        <v>3</v>
      </c>
      <c r="E6" t="s">
        <v>4</v>
      </c>
      <c r="F6" t="s">
        <v>17</v>
      </c>
      <c r="H6" t="s">
        <v>14</v>
      </c>
    </row>
    <row r="7" spans="1:8" x14ac:dyDescent="0.2">
      <c r="A7" t="s">
        <v>5</v>
      </c>
      <c r="B7" t="s">
        <v>6</v>
      </c>
      <c r="C7" s="2">
        <v>300</v>
      </c>
      <c r="D7" s="2">
        <v>0</v>
      </c>
      <c r="E7" s="2">
        <v>0</v>
      </c>
      <c r="F7" s="3">
        <f>SUM(C7:E7)</f>
        <v>300</v>
      </c>
      <c r="H7" s="2">
        <v>0</v>
      </c>
    </row>
    <row r="8" spans="1:8" x14ac:dyDescent="0.2">
      <c r="B8" t="s">
        <v>7</v>
      </c>
      <c r="C8" s="2">
        <v>0</v>
      </c>
      <c r="D8" s="2">
        <v>200</v>
      </c>
      <c r="E8" s="2">
        <v>0</v>
      </c>
      <c r="F8" s="3">
        <f>SUM(C8:E8)</f>
        <v>200</v>
      </c>
      <c r="H8" s="2">
        <v>0</v>
      </c>
    </row>
    <row r="9" spans="1:8" x14ac:dyDescent="0.2">
      <c r="B9" t="s">
        <v>8</v>
      </c>
      <c r="C9" s="2">
        <v>0</v>
      </c>
      <c r="D9" s="2">
        <v>100</v>
      </c>
      <c r="E9" s="2">
        <v>100</v>
      </c>
      <c r="F9" s="3">
        <f>SUM(C9:E9)</f>
        <v>200</v>
      </c>
      <c r="H9" s="2">
        <v>0</v>
      </c>
    </row>
    <row r="10" spans="1:8" x14ac:dyDescent="0.2">
      <c r="B10" t="s">
        <v>18</v>
      </c>
      <c r="C10" s="3">
        <f>SUM(C7:C9)</f>
        <v>300</v>
      </c>
      <c r="D10" s="3">
        <f>SUM(D7:D9)</f>
        <v>300</v>
      </c>
      <c r="E10" s="3">
        <f>SUM(E7:E9)</f>
        <v>100</v>
      </c>
    </row>
    <row r="12" spans="1:8" x14ac:dyDescent="0.2">
      <c r="A12" t="s">
        <v>9</v>
      </c>
      <c r="C12" t="s">
        <v>2</v>
      </c>
      <c r="D12" t="s">
        <v>3</v>
      </c>
      <c r="E12" t="s">
        <v>4</v>
      </c>
      <c r="F12" t="s">
        <v>10</v>
      </c>
      <c r="H12" s="7" t="s">
        <v>16</v>
      </c>
    </row>
    <row r="13" spans="1:8" x14ac:dyDescent="0.2">
      <c r="B13" t="s">
        <v>6</v>
      </c>
      <c r="C13" s="4">
        <v>5</v>
      </c>
      <c r="D13" s="4">
        <v>8</v>
      </c>
      <c r="E13" s="4">
        <v>9</v>
      </c>
      <c r="F13" s="5">
        <v>300</v>
      </c>
      <c r="H13" s="4">
        <v>10</v>
      </c>
    </row>
    <row r="14" spans="1:8" x14ac:dyDescent="0.2">
      <c r="B14" t="s">
        <v>7</v>
      </c>
      <c r="C14" s="4">
        <v>4</v>
      </c>
      <c r="D14" s="4">
        <v>4</v>
      </c>
      <c r="E14" s="4">
        <v>7</v>
      </c>
      <c r="F14" s="5">
        <v>200</v>
      </c>
      <c r="H14" s="4">
        <v>10</v>
      </c>
    </row>
    <row r="15" spans="1:8" ht="16" thickBot="1" x14ac:dyDescent="0.25">
      <c r="B15" t="s">
        <v>8</v>
      </c>
      <c r="C15" s="4">
        <v>3</v>
      </c>
      <c r="D15" s="4">
        <v>3</v>
      </c>
      <c r="E15" s="4">
        <v>5</v>
      </c>
      <c r="F15" s="5">
        <v>200</v>
      </c>
      <c r="H15" s="4">
        <v>10</v>
      </c>
    </row>
    <row r="16" spans="1:8" ht="16" thickBot="1" x14ac:dyDescent="0.25">
      <c r="B16" t="s">
        <v>11</v>
      </c>
      <c r="C16" s="5">
        <v>100</v>
      </c>
      <c r="D16" s="5">
        <v>300</v>
      </c>
      <c r="E16" s="5">
        <v>300</v>
      </c>
      <c r="F16" s="11" t="s">
        <v>20</v>
      </c>
    </row>
    <row r="17" spans="1:6" ht="16" thickBot="1" x14ac:dyDescent="0.25">
      <c r="B17" s="9" t="s">
        <v>19</v>
      </c>
      <c r="C17" s="10">
        <f>C10-C16</f>
        <v>200</v>
      </c>
      <c r="D17" s="10">
        <f t="shared" ref="D17:E17" si="0">D10-D16</f>
        <v>0</v>
      </c>
      <c r="E17" s="10">
        <f t="shared" si="0"/>
        <v>-200</v>
      </c>
      <c r="F17" s="12">
        <f>F13-F7</f>
        <v>0</v>
      </c>
    </row>
    <row r="18" spans="1:6" x14ac:dyDescent="0.2">
      <c r="F18" s="12">
        <f t="shared" ref="F18:F19" si="1">F14-F8</f>
        <v>0</v>
      </c>
    </row>
    <row r="19" spans="1:6" ht="16" thickBot="1" x14ac:dyDescent="0.25">
      <c r="A19" t="s">
        <v>12</v>
      </c>
      <c r="B19" s="6">
        <f>SUMPRODUCT(C7:E9,C13:E15)+SUMPRODUCT(C3:E3,C4:E4)+SUMPRODUCT(H7:H9,H13:H15)</f>
        <v>3700</v>
      </c>
      <c r="F19" s="13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10C8-2E20-482D-A403-C8F8ED1D3113}">
  <dimension ref="A1:H29"/>
  <sheetViews>
    <sheetView tabSelected="1" workbookViewId="0">
      <selection activeCell="F29" sqref="F29"/>
    </sheetView>
  </sheetViews>
  <sheetFormatPr baseColWidth="10" defaultColWidth="8.83203125" defaultRowHeight="15" x14ac:dyDescent="0.2"/>
  <cols>
    <col min="1" max="1" width="16.5" customWidth="1"/>
    <col min="2" max="2" width="10.6640625" customWidth="1"/>
    <col min="3" max="3" width="12.83203125" customWidth="1"/>
    <col min="4" max="5" width="11.33203125" customWidth="1"/>
    <col min="6" max="6" width="10.33203125" customWidth="1"/>
  </cols>
  <sheetData>
    <row r="1" spans="1:8" ht="35" customHeight="1" x14ac:dyDescent="0.2">
      <c r="A1" s="27" t="s">
        <v>33</v>
      </c>
      <c r="B1" s="27" t="s">
        <v>37</v>
      </c>
      <c r="C1" s="27"/>
      <c r="D1" s="27"/>
      <c r="E1" s="27" t="s">
        <v>41</v>
      </c>
      <c r="F1" s="27"/>
      <c r="G1" s="27"/>
    </row>
    <row r="2" spans="1:8" ht="32" x14ac:dyDescent="0.2">
      <c r="A2" s="27"/>
      <c r="B2" s="19" t="s">
        <v>38</v>
      </c>
      <c r="C2" s="19" t="s">
        <v>39</v>
      </c>
      <c r="D2" s="19" t="s">
        <v>40</v>
      </c>
      <c r="E2" s="19" t="s">
        <v>42</v>
      </c>
      <c r="F2" s="19" t="s">
        <v>43</v>
      </c>
      <c r="G2" s="19" t="s">
        <v>44</v>
      </c>
    </row>
    <row r="3" spans="1:8" x14ac:dyDescent="0.2">
      <c r="A3" s="18" t="s">
        <v>34</v>
      </c>
      <c r="B3" s="23">
        <v>34</v>
      </c>
      <c r="C3" s="23">
        <v>8</v>
      </c>
      <c r="D3" s="23">
        <v>288</v>
      </c>
      <c r="E3" s="23">
        <v>0.82</v>
      </c>
      <c r="F3" s="23">
        <v>550</v>
      </c>
      <c r="G3" s="23">
        <v>5</v>
      </c>
    </row>
    <row r="4" spans="1:8" x14ac:dyDescent="0.2">
      <c r="A4" s="18" t="s">
        <v>35</v>
      </c>
      <c r="B4" s="23">
        <v>30</v>
      </c>
      <c r="C4" s="23">
        <v>5</v>
      </c>
      <c r="D4" s="23">
        <v>330</v>
      </c>
      <c r="E4" s="23">
        <v>0.67</v>
      </c>
      <c r="F4" s="23">
        <v>400</v>
      </c>
      <c r="G4" s="23">
        <v>3</v>
      </c>
    </row>
    <row r="5" spans="1:8" x14ac:dyDescent="0.2">
      <c r="A5" s="18" t="s">
        <v>36</v>
      </c>
      <c r="B5" s="23">
        <v>52</v>
      </c>
      <c r="C5" s="23">
        <v>4</v>
      </c>
      <c r="D5" s="23">
        <v>340</v>
      </c>
      <c r="E5" s="23">
        <v>0.92</v>
      </c>
      <c r="F5" s="23">
        <v>680</v>
      </c>
      <c r="G5" s="23">
        <v>4</v>
      </c>
    </row>
    <row r="6" spans="1:8" x14ac:dyDescent="0.2">
      <c r="A6" s="18" t="s">
        <v>22</v>
      </c>
      <c r="B6" s="2">
        <v>2.9411764705882353E-2</v>
      </c>
      <c r="C6" s="2">
        <v>0</v>
      </c>
      <c r="D6" s="2">
        <v>0</v>
      </c>
      <c r="E6" s="2">
        <v>0</v>
      </c>
      <c r="F6" s="2">
        <v>0</v>
      </c>
      <c r="G6" s="2">
        <v>0.2</v>
      </c>
      <c r="H6" t="s">
        <v>34</v>
      </c>
    </row>
    <row r="7" spans="1:8" x14ac:dyDescent="0.2">
      <c r="A7" s="18"/>
      <c r="B7" s="2">
        <v>2.3792577529233264E-2</v>
      </c>
      <c r="C7" s="2">
        <v>5.7244534824600429E-2</v>
      </c>
      <c r="D7" s="2">
        <v>0</v>
      </c>
      <c r="E7" s="2">
        <v>1.0676156583628156</v>
      </c>
      <c r="F7" s="2">
        <v>7.1174377224224165E-4</v>
      </c>
      <c r="G7" s="2">
        <v>0</v>
      </c>
      <c r="H7" t="s">
        <v>35</v>
      </c>
    </row>
    <row r="8" spans="1:8" x14ac:dyDescent="0.2">
      <c r="A8" s="18"/>
      <c r="B8" s="2">
        <v>1.7016806722689078E-2</v>
      </c>
      <c r="C8" s="2">
        <v>2.8781512605042015E-2</v>
      </c>
      <c r="D8" s="2">
        <v>0</v>
      </c>
      <c r="E8" s="2">
        <v>0</v>
      </c>
      <c r="F8" s="2">
        <v>1.4705882352941176E-3</v>
      </c>
      <c r="G8" s="2">
        <v>0</v>
      </c>
      <c r="H8" t="s">
        <v>36</v>
      </c>
    </row>
    <row r="11" spans="1:8" x14ac:dyDescent="0.2">
      <c r="A11" t="s">
        <v>49</v>
      </c>
    </row>
    <row r="12" spans="1:8" x14ac:dyDescent="0.2">
      <c r="A12" t="s">
        <v>21</v>
      </c>
      <c r="B12" t="s">
        <v>45</v>
      </c>
      <c r="D12" t="s">
        <v>46</v>
      </c>
      <c r="F12" t="s">
        <v>47</v>
      </c>
    </row>
    <row r="13" spans="1:8" x14ac:dyDescent="0.2">
      <c r="A13" t="s">
        <v>23</v>
      </c>
      <c r="B13" s="20">
        <f>SUMPRODUCT(E3:G3,$E$6:$G$6)</f>
        <v>1</v>
      </c>
      <c r="C13" t="s">
        <v>30</v>
      </c>
      <c r="D13" s="15">
        <f>SUMPRODUCT(B3:D3,$B$6:$D$6)</f>
        <v>1</v>
      </c>
      <c r="E13" t="s">
        <v>48</v>
      </c>
      <c r="F13" s="21">
        <f>B13/D13</f>
        <v>1</v>
      </c>
    </row>
    <row r="14" spans="1:8" x14ac:dyDescent="0.2">
      <c r="A14" t="s">
        <v>24</v>
      </c>
      <c r="B14" s="24">
        <f>SUMPRODUCT(E4:G4,$E$6:$G$6)</f>
        <v>0.60000000000000009</v>
      </c>
      <c r="C14" t="s">
        <v>30</v>
      </c>
      <c r="D14" s="15">
        <f>SUMPRODUCT(B4:D4,$B$6:$D$6)</f>
        <v>0.88235294117647056</v>
      </c>
      <c r="F14" s="21">
        <f t="shared" ref="F14:F15" si="0">B14/D14</f>
        <v>0.68000000000000016</v>
      </c>
    </row>
    <row r="15" spans="1:8" x14ac:dyDescent="0.2">
      <c r="A15" t="s">
        <v>25</v>
      </c>
      <c r="B15" s="24">
        <f>SUMPRODUCT(E5:G5,$E$6:$G$6)</f>
        <v>0.8</v>
      </c>
      <c r="C15" t="s">
        <v>30</v>
      </c>
      <c r="D15" s="15">
        <f>SUMPRODUCT(B5:D5,$B$6:$D$6)</f>
        <v>1.5294117647058822</v>
      </c>
      <c r="E15" s="22"/>
      <c r="F15" s="21">
        <f t="shared" si="0"/>
        <v>0.52307692307692311</v>
      </c>
    </row>
    <row r="18" spans="1:6" x14ac:dyDescent="0.2">
      <c r="A18" t="s">
        <v>50</v>
      </c>
    </row>
    <row r="19" spans="1:6" x14ac:dyDescent="0.2">
      <c r="A19" t="s">
        <v>21</v>
      </c>
      <c r="B19" t="s">
        <v>45</v>
      </c>
      <c r="D19" t="s">
        <v>46</v>
      </c>
      <c r="F19" t="s">
        <v>47</v>
      </c>
    </row>
    <row r="20" spans="1:6" x14ac:dyDescent="0.2">
      <c r="A20" t="s">
        <v>23</v>
      </c>
      <c r="B20" s="24">
        <f>SUMPRODUCT(E3:G3,$E$7:$G$7)</f>
        <v>1.2669039145907417</v>
      </c>
      <c r="C20" t="s">
        <v>30</v>
      </c>
      <c r="D20" s="15">
        <f>SUMPRODUCT(B3:D3,$B$7:$D$7)</f>
        <v>1.2669039145907344</v>
      </c>
      <c r="F20" s="21">
        <f>B20/D20</f>
        <v>1.0000000000000058</v>
      </c>
    </row>
    <row r="21" spans="1:6" x14ac:dyDescent="0.2">
      <c r="A21" t="s">
        <v>24</v>
      </c>
      <c r="B21" s="20">
        <f t="shared" ref="B21:B22" si="1">SUMPRODUCT(E4:G4,$E$7:$G$7)</f>
        <v>0.99999999999998312</v>
      </c>
      <c r="C21" t="s">
        <v>30</v>
      </c>
      <c r="D21" s="15">
        <f t="shared" ref="D21:D22" si="2">SUMPRODUCT(B4:D4,$B$7:$D$7)</f>
        <v>1</v>
      </c>
      <c r="E21" t="s">
        <v>48</v>
      </c>
      <c r="F21" s="21">
        <f t="shared" ref="F21:F22" si="3">B21/D21</f>
        <v>0.99999999999998312</v>
      </c>
    </row>
    <row r="22" spans="1:6" x14ac:dyDescent="0.2">
      <c r="A22" t="s">
        <v>25</v>
      </c>
      <c r="B22" s="24">
        <f t="shared" si="1"/>
        <v>1.4661921708185146</v>
      </c>
      <c r="C22" t="s">
        <v>30</v>
      </c>
      <c r="D22" s="15">
        <f t="shared" si="2"/>
        <v>1.4661921708185313</v>
      </c>
      <c r="E22" s="22"/>
      <c r="F22" s="21">
        <f t="shared" si="3"/>
        <v>0.99999999999998868</v>
      </c>
    </row>
    <row r="25" spans="1:6" x14ac:dyDescent="0.2">
      <c r="A25" t="s">
        <v>51</v>
      </c>
    </row>
    <row r="26" spans="1:6" x14ac:dyDescent="0.2">
      <c r="A26" t="s">
        <v>21</v>
      </c>
      <c r="B26" t="s">
        <v>45</v>
      </c>
      <c r="D26" t="s">
        <v>46</v>
      </c>
      <c r="F26" t="s">
        <v>47</v>
      </c>
    </row>
    <row r="27" spans="1:6" x14ac:dyDescent="0.2">
      <c r="A27" t="s">
        <v>23</v>
      </c>
      <c r="B27" s="24">
        <f>SUMPRODUCT(E3:G3,$E$8:$G$8)</f>
        <v>0.80882352941176472</v>
      </c>
      <c r="C27" t="s">
        <v>30</v>
      </c>
      <c r="D27" s="15">
        <f>SUMPRODUCT(B3:D3,$B$8:$D$8)</f>
        <v>0.80882352941176472</v>
      </c>
      <c r="F27" s="21">
        <f>B27/D27</f>
        <v>1</v>
      </c>
    </row>
    <row r="28" spans="1:6" x14ac:dyDescent="0.2">
      <c r="A28" t="s">
        <v>24</v>
      </c>
      <c r="B28" s="24">
        <f t="shared" ref="B28:B29" si="4">SUMPRODUCT(E4:G4,$E$8:$G$8)</f>
        <v>0.58823529411764708</v>
      </c>
      <c r="C28" t="s">
        <v>30</v>
      </c>
      <c r="D28" s="15">
        <f t="shared" ref="D28:D29" si="5">SUMPRODUCT(B4:D4,$B$8:$D$8)</f>
        <v>0.65441176470588247</v>
      </c>
      <c r="F28" s="21">
        <f t="shared" ref="F28:F29" si="6">B28/D28</f>
        <v>0.89887640449438189</v>
      </c>
    </row>
    <row r="29" spans="1:6" x14ac:dyDescent="0.2">
      <c r="A29" t="s">
        <v>25</v>
      </c>
      <c r="B29" s="20">
        <f t="shared" si="4"/>
        <v>1</v>
      </c>
      <c r="C29" t="s">
        <v>30</v>
      </c>
      <c r="D29" s="15">
        <f t="shared" si="5"/>
        <v>1</v>
      </c>
      <c r="E29" s="25" t="s">
        <v>48</v>
      </c>
      <c r="F29" s="21">
        <f t="shared" si="6"/>
        <v>1</v>
      </c>
    </row>
  </sheetData>
  <mergeCells count="3">
    <mergeCell ref="B1:D1"/>
    <mergeCell ref="E1:G1"/>
    <mergeCell ref="A1:A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780D-6114-BC48-87E8-FF1601D77E99}">
  <dimension ref="A1:Z13"/>
  <sheetViews>
    <sheetView workbookViewId="0">
      <selection activeCell="S13" sqref="S13"/>
    </sheetView>
  </sheetViews>
  <sheetFormatPr baseColWidth="10" defaultRowHeight="15" x14ac:dyDescent="0.2"/>
  <sheetData>
    <row r="1" spans="1:26" x14ac:dyDescent="0.2">
      <c r="A1" t="s">
        <v>52</v>
      </c>
      <c r="J1" t="s">
        <v>54</v>
      </c>
      <c r="S1" t="s">
        <v>53</v>
      </c>
    </row>
    <row r="2" spans="1:26" x14ac:dyDescent="0.2">
      <c r="A2" s="27" t="s">
        <v>33</v>
      </c>
      <c r="B2" s="27" t="s">
        <v>37</v>
      </c>
      <c r="C2" s="27"/>
      <c r="D2" s="27"/>
      <c r="E2" s="27" t="s">
        <v>41</v>
      </c>
      <c r="F2" s="27"/>
      <c r="G2" s="27"/>
      <c r="H2" s="18"/>
      <c r="J2" s="27" t="s">
        <v>33</v>
      </c>
      <c r="K2" s="27" t="s">
        <v>37</v>
      </c>
      <c r="L2" s="27"/>
      <c r="M2" s="27"/>
      <c r="N2" s="27" t="s">
        <v>41</v>
      </c>
      <c r="O2" s="27"/>
      <c r="P2" s="27"/>
      <c r="Q2" s="18"/>
      <c r="S2" s="27" t="s">
        <v>33</v>
      </c>
      <c r="T2" s="27" t="s">
        <v>37</v>
      </c>
      <c r="U2" s="27"/>
      <c r="V2" s="27"/>
      <c r="W2" s="27" t="s">
        <v>41</v>
      </c>
      <c r="X2" s="27"/>
      <c r="Y2" s="27"/>
      <c r="Z2" s="18"/>
    </row>
    <row r="3" spans="1:26" ht="32" x14ac:dyDescent="0.2">
      <c r="A3" s="27"/>
      <c r="B3" s="19" t="s">
        <v>38</v>
      </c>
      <c r="C3" s="19" t="s">
        <v>39</v>
      </c>
      <c r="D3" s="19" t="s">
        <v>40</v>
      </c>
      <c r="E3" s="19" t="s">
        <v>42</v>
      </c>
      <c r="F3" s="19" t="s">
        <v>43</v>
      </c>
      <c r="G3" s="19" t="s">
        <v>44</v>
      </c>
      <c r="H3" t="s">
        <v>22</v>
      </c>
      <c r="J3" s="27"/>
      <c r="K3" s="19" t="s">
        <v>38</v>
      </c>
      <c r="L3" s="19" t="s">
        <v>39</v>
      </c>
      <c r="M3" s="19" t="s">
        <v>40</v>
      </c>
      <c r="N3" s="19" t="s">
        <v>42</v>
      </c>
      <c r="O3" s="19" t="s">
        <v>43</v>
      </c>
      <c r="P3" s="19" t="s">
        <v>44</v>
      </c>
      <c r="Q3" t="s">
        <v>22</v>
      </c>
      <c r="S3" s="27"/>
      <c r="T3" s="19" t="s">
        <v>38</v>
      </c>
      <c r="U3" s="19" t="s">
        <v>39</v>
      </c>
      <c r="V3" s="19" t="s">
        <v>40</v>
      </c>
      <c r="W3" s="19" t="s">
        <v>42</v>
      </c>
      <c r="X3" s="19" t="s">
        <v>43</v>
      </c>
      <c r="Y3" s="19" t="s">
        <v>44</v>
      </c>
      <c r="Z3" t="s">
        <v>22</v>
      </c>
    </row>
    <row r="4" spans="1:26" x14ac:dyDescent="0.2">
      <c r="A4" s="18" t="s">
        <v>34</v>
      </c>
      <c r="B4" s="26">
        <v>34</v>
      </c>
      <c r="C4" s="26">
        <v>8</v>
      </c>
      <c r="D4" s="26">
        <v>288</v>
      </c>
      <c r="E4" s="26">
        <v>0.82</v>
      </c>
      <c r="F4" s="26">
        <v>550</v>
      </c>
      <c r="G4" s="26">
        <v>5</v>
      </c>
      <c r="H4" s="2">
        <v>0.99999999999999978</v>
      </c>
      <c r="J4" s="18" t="s">
        <v>34</v>
      </c>
      <c r="K4" s="26">
        <v>34</v>
      </c>
      <c r="L4" s="26">
        <v>8</v>
      </c>
      <c r="M4" s="26">
        <v>288</v>
      </c>
      <c r="N4" s="26">
        <v>0.82</v>
      </c>
      <c r="O4" s="26">
        <v>550</v>
      </c>
      <c r="P4" s="26">
        <v>5</v>
      </c>
      <c r="Q4" s="2">
        <v>2.2204460492503131E-16</v>
      </c>
      <c r="S4" s="18" t="s">
        <v>34</v>
      </c>
      <c r="T4" s="26">
        <v>34</v>
      </c>
      <c r="U4" s="26">
        <v>8</v>
      </c>
      <c r="V4" s="26">
        <v>288</v>
      </c>
      <c r="W4" s="26">
        <v>0.82</v>
      </c>
      <c r="X4" s="26">
        <v>550</v>
      </c>
      <c r="Y4" s="26">
        <v>5</v>
      </c>
      <c r="Z4" s="2">
        <v>0</v>
      </c>
    </row>
    <row r="5" spans="1:26" x14ac:dyDescent="0.2">
      <c r="A5" s="18" t="s">
        <v>35</v>
      </c>
      <c r="B5" s="26">
        <v>30</v>
      </c>
      <c r="C5" s="26">
        <v>5</v>
      </c>
      <c r="D5" s="26">
        <v>330</v>
      </c>
      <c r="E5" s="26">
        <v>0.67</v>
      </c>
      <c r="F5" s="26">
        <v>400</v>
      </c>
      <c r="G5" s="26">
        <v>3</v>
      </c>
      <c r="H5" s="2">
        <v>0</v>
      </c>
      <c r="J5" s="18" t="s">
        <v>35</v>
      </c>
      <c r="K5" s="26">
        <v>30</v>
      </c>
      <c r="L5" s="26">
        <v>5</v>
      </c>
      <c r="M5" s="26">
        <v>330</v>
      </c>
      <c r="N5" s="26">
        <v>0.67</v>
      </c>
      <c r="O5" s="26">
        <v>400</v>
      </c>
      <c r="P5" s="26">
        <v>3</v>
      </c>
      <c r="Q5" s="2">
        <v>0.99999999999999911</v>
      </c>
      <c r="S5" s="18" t="s">
        <v>35</v>
      </c>
      <c r="T5" s="26">
        <v>30</v>
      </c>
      <c r="U5" s="26">
        <v>5</v>
      </c>
      <c r="V5" s="26">
        <v>330</v>
      </c>
      <c r="W5" s="26">
        <v>0.67</v>
      </c>
      <c r="X5" s="26">
        <v>400</v>
      </c>
      <c r="Y5" s="26">
        <v>3</v>
      </c>
      <c r="Z5" s="2">
        <v>0</v>
      </c>
    </row>
    <row r="6" spans="1:26" x14ac:dyDescent="0.2">
      <c r="A6" s="18" t="s">
        <v>36</v>
      </c>
      <c r="B6" s="26">
        <v>52</v>
      </c>
      <c r="C6" s="26">
        <v>4</v>
      </c>
      <c r="D6" s="26">
        <v>340</v>
      </c>
      <c r="E6" s="26">
        <v>0.92</v>
      </c>
      <c r="F6" s="26">
        <v>680</v>
      </c>
      <c r="G6" s="26">
        <v>4</v>
      </c>
      <c r="H6" s="2">
        <v>1.3877787807814457E-16</v>
      </c>
      <c r="J6" s="18" t="s">
        <v>36</v>
      </c>
      <c r="K6" s="26">
        <v>52</v>
      </c>
      <c r="L6" s="26">
        <v>4</v>
      </c>
      <c r="M6" s="26">
        <v>340</v>
      </c>
      <c r="N6" s="26">
        <v>0.92</v>
      </c>
      <c r="O6" s="26">
        <v>680</v>
      </c>
      <c r="P6" s="26">
        <v>4</v>
      </c>
      <c r="Q6" s="2">
        <v>-1.2688263138573217E-16</v>
      </c>
      <c r="S6" s="18" t="s">
        <v>36</v>
      </c>
      <c r="T6" s="26">
        <v>52</v>
      </c>
      <c r="U6" s="26">
        <v>4</v>
      </c>
      <c r="V6" s="26">
        <v>340</v>
      </c>
      <c r="W6" s="26">
        <v>0.92</v>
      </c>
      <c r="X6" s="26">
        <v>680</v>
      </c>
      <c r="Y6" s="26">
        <v>4</v>
      </c>
      <c r="Z6" s="2">
        <v>1</v>
      </c>
    </row>
    <row r="7" spans="1:26" x14ac:dyDescent="0.2">
      <c r="A7" s="18" t="s">
        <v>26</v>
      </c>
      <c r="B7" s="15">
        <f>SUMPRODUCT(B4:B6,$H$4:$H$6)</f>
        <v>34</v>
      </c>
      <c r="C7" s="15">
        <f t="shared" ref="C7:G7" si="0">SUMPRODUCT(C4:C6,$H$4:$H$6)</f>
        <v>7.9999999999999991</v>
      </c>
      <c r="D7" s="15">
        <f t="shared" si="0"/>
        <v>288</v>
      </c>
      <c r="E7" s="15">
        <f t="shared" si="0"/>
        <v>0.81999999999999984</v>
      </c>
      <c r="F7" s="15">
        <f t="shared" si="0"/>
        <v>550</v>
      </c>
      <c r="G7" s="15">
        <f t="shared" si="0"/>
        <v>5</v>
      </c>
      <c r="J7" s="18" t="s">
        <v>26</v>
      </c>
      <c r="K7" s="15">
        <f>SUMPRODUCT(K4:K6,$Q$4:$Q$6)</f>
        <v>29.999999999999972</v>
      </c>
      <c r="L7" s="15">
        <f t="shared" ref="L7:P7" si="1">SUMPRODUCT(L4:L6,$Q$4:$Q$6)</f>
        <v>4.9999999999999964</v>
      </c>
      <c r="M7" s="15">
        <f t="shared" si="1"/>
        <v>329.99999999999972</v>
      </c>
      <c r="N7" s="15">
        <f>SUMPRODUCT(N4:N6,$Q$4:$Q$6)</f>
        <v>0.6699999999999996</v>
      </c>
      <c r="O7" s="15">
        <f t="shared" si="1"/>
        <v>399.99999999999966</v>
      </c>
      <c r="P7" s="15">
        <f t="shared" si="1"/>
        <v>2.9999999999999978</v>
      </c>
      <c r="S7" s="18" t="s">
        <v>26</v>
      </c>
      <c r="T7" s="15">
        <f>SUMPRODUCT(T4:T6,$Z$4:$Z$6)</f>
        <v>52</v>
      </c>
      <c r="U7" s="15">
        <f t="shared" ref="U7:Y7" si="2">SUMPRODUCT(U4:U6,$Z$4:$Z$6)</f>
        <v>4</v>
      </c>
      <c r="V7" s="15">
        <f t="shared" si="2"/>
        <v>340</v>
      </c>
      <c r="W7" s="15">
        <f t="shared" si="2"/>
        <v>0.92</v>
      </c>
      <c r="X7" s="15">
        <f t="shared" si="2"/>
        <v>680</v>
      </c>
      <c r="Y7" s="15">
        <f t="shared" si="2"/>
        <v>4</v>
      </c>
    </row>
    <row r="8" spans="1:26" x14ac:dyDescent="0.2">
      <c r="A8" s="18"/>
      <c r="G8" s="7" t="s">
        <v>27</v>
      </c>
      <c r="H8" s="15">
        <f>SUM(H4:H6)</f>
        <v>0.99999999999999989</v>
      </c>
      <c r="J8" s="18"/>
      <c r="P8" s="7" t="s">
        <v>27</v>
      </c>
      <c r="Q8" s="15">
        <f>SUM(Q4:Q6)</f>
        <v>0.99999999999999922</v>
      </c>
      <c r="S8" s="18"/>
      <c r="Y8" s="7" t="s">
        <v>27</v>
      </c>
      <c r="Z8" s="15">
        <f>SUM(Z4:Z6)</f>
        <v>1</v>
      </c>
    </row>
    <row r="11" spans="1:26" x14ac:dyDescent="0.2">
      <c r="A11" t="s">
        <v>28</v>
      </c>
      <c r="E11" t="s">
        <v>29</v>
      </c>
      <c r="J11" t="s">
        <v>28</v>
      </c>
      <c r="N11" t="s">
        <v>29</v>
      </c>
      <c r="S11" t="s">
        <v>28</v>
      </c>
      <c r="W11" t="s">
        <v>29</v>
      </c>
    </row>
    <row r="12" spans="1:26" x14ac:dyDescent="0.2">
      <c r="B12" t="s">
        <v>30</v>
      </c>
      <c r="C12" t="s">
        <v>30</v>
      </c>
      <c r="D12" t="s">
        <v>30</v>
      </c>
      <c r="E12" t="s">
        <v>31</v>
      </c>
      <c r="F12" t="s">
        <v>31</v>
      </c>
      <c r="G12" t="s">
        <v>31</v>
      </c>
      <c r="H12" s="16" t="s">
        <v>32</v>
      </c>
      <c r="K12" t="s">
        <v>30</v>
      </c>
      <c r="L12" t="s">
        <v>30</v>
      </c>
      <c r="M12" t="s">
        <v>30</v>
      </c>
      <c r="N12" t="s">
        <v>31</v>
      </c>
      <c r="O12" t="s">
        <v>31</v>
      </c>
      <c r="P12" t="s">
        <v>31</v>
      </c>
      <c r="Q12" s="16" t="s">
        <v>32</v>
      </c>
      <c r="T12" t="s">
        <v>30</v>
      </c>
      <c r="U12" t="s">
        <v>30</v>
      </c>
      <c r="V12" t="s">
        <v>30</v>
      </c>
      <c r="W12" t="s">
        <v>31</v>
      </c>
      <c r="X12" t="s">
        <v>31</v>
      </c>
      <c r="Y12" t="s">
        <v>31</v>
      </c>
      <c r="Z12" s="16" t="s">
        <v>32</v>
      </c>
    </row>
    <row r="13" spans="1:26" x14ac:dyDescent="0.2">
      <c r="A13" t="s">
        <v>34</v>
      </c>
      <c r="B13" s="14">
        <f>B4</f>
        <v>34</v>
      </c>
      <c r="C13" s="14">
        <f>C4</f>
        <v>8</v>
      </c>
      <c r="D13" s="14">
        <f>D4</f>
        <v>288</v>
      </c>
      <c r="E13" s="15">
        <f>E4*$H$13</f>
        <v>0.82</v>
      </c>
      <c r="F13" s="15">
        <f t="shared" ref="F13:G13" si="3">F4*$H$13</f>
        <v>550</v>
      </c>
      <c r="G13" s="15">
        <f t="shared" si="3"/>
        <v>5</v>
      </c>
      <c r="H13" s="17">
        <v>1</v>
      </c>
      <c r="J13" t="s">
        <v>35</v>
      </c>
      <c r="K13" s="14">
        <f>K5</f>
        <v>30</v>
      </c>
      <c r="L13" s="14">
        <f t="shared" ref="L13:M13" si="4">L5</f>
        <v>5</v>
      </c>
      <c r="M13" s="14">
        <f t="shared" si="4"/>
        <v>330</v>
      </c>
      <c r="N13" s="15">
        <f>N5*$Q$13</f>
        <v>0.67000000000000015</v>
      </c>
      <c r="O13" s="15">
        <f t="shared" ref="O13:P13" si="5">O5*$Q$13</f>
        <v>400.00000000000011</v>
      </c>
      <c r="P13" s="15">
        <f t="shared" si="5"/>
        <v>3.0000000000000009</v>
      </c>
      <c r="Q13" s="17">
        <v>1.0000000000000002</v>
      </c>
      <c r="S13" t="s">
        <v>36</v>
      </c>
      <c r="T13" s="14">
        <f>T6</f>
        <v>52</v>
      </c>
      <c r="U13" s="14">
        <f t="shared" ref="U13:V13" si="6">U6</f>
        <v>4</v>
      </c>
      <c r="V13" s="14">
        <f t="shared" si="6"/>
        <v>340</v>
      </c>
      <c r="W13" s="15">
        <f>W6*$Z$13</f>
        <v>0.92</v>
      </c>
      <c r="X13" s="15">
        <f t="shared" ref="X13:Y13" si="7">X6*$Z$13</f>
        <v>680</v>
      </c>
      <c r="Y13" s="15">
        <f t="shared" si="7"/>
        <v>4</v>
      </c>
      <c r="Z13" s="17">
        <v>1</v>
      </c>
    </row>
  </sheetData>
  <mergeCells count="9">
    <mergeCell ref="S2:S3"/>
    <mergeCell ref="T2:V2"/>
    <mergeCell ref="W2:Y2"/>
    <mergeCell ref="A2:A3"/>
    <mergeCell ref="B2:D2"/>
    <mergeCell ref="E2:G2"/>
    <mergeCell ref="J2:J3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ExecutiveFurniture</vt:lpstr>
      <vt:lpstr>Salesperson(1)</vt:lpstr>
      <vt:lpstr>Salesperson(2)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Zhang</dc:creator>
  <cp:lastModifiedBy>黯 心</cp:lastModifiedBy>
  <dcterms:created xsi:type="dcterms:W3CDTF">2020-10-14T00:30:45Z</dcterms:created>
  <dcterms:modified xsi:type="dcterms:W3CDTF">2023-09-25T10:32:40Z</dcterms:modified>
</cp:coreProperties>
</file>