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-15" yWindow="-15" windowWidth="19440" windowHeight="15420" activeTab="1"/>
  </bookViews>
  <sheets>
    <sheet name="Game Explanation and Assignment" sheetId="2" r:id="rId1"/>
    <sheet name="Historical order data" sheetId="3" r:id="rId2"/>
    <sheet name="Simulate and Plan" sheetId="1" r:id="rId3"/>
  </sheets>
  <definedNames>
    <definedName name="cC">'Simulate and Plan'!$D$3</definedName>
    <definedName name="cM">'Simulate and Plan'!$D$2</definedName>
    <definedName name="p">'Simulate and Plan'!$D$1</definedName>
    <definedName name="rr">'Simulate and Plan'!$D$4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" i="1"/>
  <c r="E9"/>
  <c r="F10" s="1"/>
  <c r="G11" s="1"/>
  <c r="F9"/>
  <c r="G10"/>
  <c r="G9"/>
  <c r="I8"/>
  <c r="H9"/>
  <c r="I9"/>
  <c r="E11"/>
  <c r="F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3"/>
  <c r="G22"/>
  <c r="E23"/>
  <c r="F23"/>
  <c r="G24"/>
  <c r="E24"/>
  <c r="F24"/>
  <c r="G25"/>
  <c r="E25"/>
  <c r="F25"/>
  <c r="G26"/>
  <c r="E26"/>
  <c r="F26"/>
  <c r="G27"/>
  <c r="E27"/>
  <c r="F27"/>
  <c r="G28"/>
  <c r="E28"/>
  <c r="F28"/>
  <c r="G29"/>
  <c r="E29"/>
  <c r="F29"/>
  <c r="G30"/>
  <c r="E30"/>
  <c r="F30"/>
  <c r="G31"/>
  <c r="E31"/>
  <c r="F31"/>
  <c r="G32"/>
  <c r="E32"/>
  <c r="F32"/>
  <c r="G33"/>
  <c r="E33"/>
  <c r="F33"/>
  <c r="G34"/>
  <c r="E34"/>
  <c r="F34"/>
  <c r="G35"/>
  <c r="E35"/>
  <c r="F35"/>
  <c r="G36"/>
  <c r="E36"/>
  <c r="F36"/>
  <c r="G37"/>
  <c r="E37"/>
  <c r="F37"/>
  <c r="G38"/>
  <c r="E38"/>
  <c r="F38"/>
  <c r="G39"/>
  <c r="E39"/>
  <c r="F39"/>
  <c r="G40"/>
  <c r="E40"/>
  <c r="F40"/>
  <c r="G41"/>
  <c r="E41"/>
  <c r="F41"/>
  <c r="G42"/>
  <c r="E42"/>
  <c r="F42"/>
  <c r="G43"/>
  <c r="E43"/>
  <c r="F43"/>
  <c r="G44"/>
  <c r="E44"/>
  <c r="F44"/>
  <c r="G45"/>
  <c r="E45"/>
  <c r="F45"/>
  <c r="G46"/>
  <c r="E46"/>
  <c r="F46"/>
  <c r="G47"/>
  <c r="E47"/>
  <c r="F47"/>
  <c r="G48"/>
  <c r="E48"/>
  <c r="F48"/>
  <c r="G49"/>
  <c r="E49"/>
  <c r="F49"/>
  <c r="G50"/>
  <c r="E50"/>
  <c r="F50"/>
  <c r="G51"/>
  <c r="E51"/>
  <c r="F51"/>
  <c r="K8"/>
  <c r="K9" l="1"/>
  <c r="H10"/>
  <c r="I10" s="1"/>
  <c r="K10" l="1"/>
  <c r="H11"/>
  <c r="I11" l="1"/>
  <c r="K11" s="1"/>
  <c r="H12" l="1"/>
  <c r="I12" s="1"/>
  <c r="H13" l="1"/>
  <c r="J12"/>
  <c r="K12"/>
  <c r="I13" l="1"/>
  <c r="J13" l="1"/>
  <c r="H14"/>
  <c r="K13"/>
  <c r="I14" l="1"/>
  <c r="J14" l="1"/>
  <c r="K14"/>
  <c r="H15"/>
  <c r="I15" l="1"/>
  <c r="J15" l="1"/>
  <c r="H16"/>
  <c r="I16" s="1"/>
  <c r="H17" s="1"/>
  <c r="K15"/>
  <c r="J16" l="1"/>
  <c r="K16"/>
  <c r="I17"/>
  <c r="J17" s="1"/>
  <c r="K17" l="1"/>
  <c r="H18"/>
  <c r="I18" l="1"/>
  <c r="H19" s="1"/>
  <c r="I19" l="1"/>
  <c r="J19" s="1"/>
  <c r="J18"/>
  <c r="K18"/>
  <c r="H20" l="1"/>
  <c r="I20" s="1"/>
  <c r="J20" s="1"/>
  <c r="K19"/>
  <c r="H21" l="1"/>
  <c r="K20"/>
  <c r="I21" l="1"/>
  <c r="J21" s="1"/>
  <c r="K21" l="1"/>
  <c r="H22"/>
  <c r="I22" l="1"/>
  <c r="H23" s="1"/>
  <c r="I23" l="1"/>
  <c r="J23" s="1"/>
  <c r="J22"/>
  <c r="K22"/>
  <c r="H24" l="1"/>
  <c r="K23"/>
  <c r="I24" l="1"/>
  <c r="J24" s="1"/>
  <c r="H25" l="1"/>
  <c r="K24"/>
  <c r="I25" l="1"/>
  <c r="K25" s="1"/>
  <c r="H26" l="1"/>
  <c r="I26" s="1"/>
  <c r="H27" s="1"/>
  <c r="J25"/>
  <c r="K26" l="1"/>
  <c r="I27"/>
  <c r="J27" s="1"/>
  <c r="J26"/>
  <c r="K27" l="1"/>
  <c r="H28"/>
  <c r="I28" s="1"/>
  <c r="J28" l="1"/>
  <c r="K28"/>
  <c r="H29"/>
  <c r="I29"/>
  <c r="J29" s="1"/>
  <c r="K29" l="1"/>
  <c r="H30"/>
  <c r="I30" l="1"/>
  <c r="J30" l="1"/>
  <c r="K30"/>
  <c r="H31"/>
  <c r="I31" l="1"/>
  <c r="J31" s="1"/>
  <c r="H32" l="1"/>
  <c r="I32" s="1"/>
  <c r="K31"/>
  <c r="K32" l="1"/>
  <c r="H33"/>
  <c r="J32"/>
  <c r="I33" l="1"/>
  <c r="J33" s="1"/>
  <c r="K33" l="1"/>
  <c r="H34"/>
  <c r="I34" l="1"/>
  <c r="H35" s="1"/>
  <c r="I35" l="1"/>
  <c r="J35" s="1"/>
  <c r="J34"/>
  <c r="K34"/>
  <c r="H36" l="1"/>
  <c r="I36" s="1"/>
  <c r="J36" s="1"/>
  <c r="K35"/>
  <c r="H37" l="1"/>
  <c r="K36"/>
  <c r="I37" l="1"/>
  <c r="J37" s="1"/>
  <c r="H38" l="1"/>
  <c r="K37"/>
  <c r="I38" l="1"/>
  <c r="J38" s="1"/>
  <c r="H39" l="1"/>
  <c r="I39" s="1"/>
  <c r="K38"/>
  <c r="K39" l="1"/>
  <c r="H40"/>
  <c r="J39"/>
  <c r="I40" l="1"/>
  <c r="J40" l="1"/>
  <c r="K40"/>
  <c r="H41"/>
  <c r="I41" l="1"/>
  <c r="J41" s="1"/>
  <c r="H42" l="1"/>
  <c r="K41"/>
  <c r="I42" l="1"/>
  <c r="J42" s="1"/>
  <c r="H43" l="1"/>
  <c r="K42"/>
  <c r="I43" l="1"/>
  <c r="J43" s="1"/>
  <c r="H44" l="1"/>
  <c r="K43"/>
  <c r="I44" l="1"/>
  <c r="J44" s="1"/>
  <c r="H45" l="1"/>
  <c r="K44"/>
  <c r="I45" l="1"/>
  <c r="J45" s="1"/>
  <c r="K45" l="1"/>
  <c r="H46"/>
  <c r="I46" s="1"/>
  <c r="J46" l="1"/>
  <c r="K46"/>
  <c r="H47"/>
  <c r="I47" l="1"/>
  <c r="J47" l="1"/>
  <c r="K47"/>
  <c r="H48"/>
  <c r="I48" s="1"/>
  <c r="H49" s="1"/>
  <c r="K48" l="1"/>
  <c r="J48"/>
  <c r="I49"/>
  <c r="J49" s="1"/>
  <c r="K49" l="1"/>
  <c r="H50"/>
  <c r="I50" l="1"/>
  <c r="J50" s="1"/>
  <c r="H51" l="1"/>
  <c r="I51" s="1"/>
  <c r="J51" s="1"/>
  <c r="K50"/>
  <c r="K51" l="1"/>
</calcChain>
</file>

<file path=xl/sharedStrings.xml><?xml version="1.0" encoding="utf-8"?>
<sst xmlns="http://schemas.openxmlformats.org/spreadsheetml/2006/main" count="81" uniqueCount="78">
  <si>
    <t>SKU7</t>
  </si>
  <si>
    <t>SKU8</t>
  </si>
  <si>
    <t>SKU9</t>
  </si>
  <si>
    <t>SKU10</t>
  </si>
  <si>
    <t>Your objective:</t>
  </si>
  <si>
    <t>Maximize your ending bank account value.  (Ending inventory is disposed off at zero cost/revenue.)</t>
  </si>
  <si>
    <t>Assignment</t>
  </si>
  <si>
    <t>With your group, before coming to class:</t>
  </si>
  <si>
    <t>1. decide on a global dual sourcing strategy.  This includes:</t>
  </si>
  <si>
    <t xml:space="preserve">   a. how will you prepare yourself to start selling? (You have four periods to prime the pipeline before sales start)</t>
  </si>
  <si>
    <t>2. Come to class prepared with your strategy and ready to play the simulation game.</t>
  </si>
  <si>
    <t xml:space="preserve">       Specifically, when the orders D(t) for period t are revealed, how will you react and prepare for next period: what order will you place to Mexico and what order to China?</t>
  </si>
  <si>
    <t>You can use the two other worksheets in this workbook for your forecasting ("historical order date") and planning purposes</t>
  </si>
  <si>
    <t>Historical order data of 10 previously introduced products</t>
  </si>
  <si>
    <t>This table gives the historical demand for each SKU.</t>
  </si>
  <si>
    <t>Use this sheet to enter demand and orders to simulate performance; also use it for tracking while playing the simulation in class</t>
  </si>
  <si>
    <t>* The "historical order data" sheet shows representative historical demand information</t>
  </si>
  <si>
    <t>value</t>
  </si>
  <si>
    <r>
      <t xml:space="preserve">Mini-case 6 "Mexico or China? Managing a Global Network" in </t>
    </r>
    <r>
      <rPr>
        <i/>
        <sz val="11"/>
        <color theme="1"/>
        <rFont val="Calibri"/>
        <family val="2"/>
        <scheme val="minor"/>
      </rPr>
      <t>Operations Strategy (</t>
    </r>
    <r>
      <rPr>
        <sz val="11"/>
        <color theme="1"/>
        <rFont val="Calibri"/>
        <family val="2"/>
        <scheme val="minor"/>
      </rPr>
      <t>Van Mieghem 2008) gives more info and questions to consider.</t>
    </r>
  </si>
  <si>
    <t xml:space="preserve">   b. will you source from both plants?  Why and if so, how much and when?  What is your strategic allocation?</t>
  </si>
  <si>
    <t xml:space="preserve">      The strategic allocation is key in setting up the sourcing relationship and includes the total number of units you expect to order over the product life cycle and how</t>
  </si>
  <si>
    <t xml:space="preserve">     the aggregate order would be allocated to each source (i.e., the % allocated to each source captures supplier shares).</t>
  </si>
  <si>
    <t>Mexico</t>
  </si>
  <si>
    <t>China</t>
  </si>
  <si>
    <t>Inventory Pipeline Status</t>
  </si>
  <si>
    <t>Orders placed to</t>
  </si>
  <si>
    <t>on-hand</t>
  </si>
  <si>
    <t>Demand</t>
  </si>
  <si>
    <t>Average</t>
  </si>
  <si>
    <t>Fill-rate</t>
  </si>
  <si>
    <t>-</t>
  </si>
  <si>
    <t>Period</t>
  </si>
  <si>
    <t xml:space="preserve">Interest rate per period </t>
  </si>
  <si>
    <t>2 periods out</t>
  </si>
  <si>
    <t>1 period out</t>
  </si>
  <si>
    <t>3 periods out</t>
  </si>
  <si>
    <t>Sales price/unit</t>
  </si>
  <si>
    <t>Mexico sourcing cost/unit</t>
  </si>
  <si>
    <t>China sourcing cost/unit</t>
  </si>
  <si>
    <t>Leadtime</t>
  </si>
  <si>
    <t>1 period</t>
  </si>
  <si>
    <t>4 periods</t>
  </si>
  <si>
    <t>Bank account</t>
  </si>
  <si>
    <t>Units</t>
  </si>
  <si>
    <t>sold</t>
  </si>
  <si>
    <t>* Periods 1 to 4 allow you to order supplies and fill the pipeline before demand and sales starts in period 5</t>
  </si>
  <si>
    <t>The Mexico-China Dual Sourcing Game</t>
  </si>
  <si>
    <t>You are a $10B high-tech US manufacturer of wireless transmission components. Intense global competition put pressure on margins and working capital</t>
  </si>
  <si>
    <t>You have two assembly plants, one in China and another in Mexico, that supply a warehouse in McAllen, TX.</t>
  </si>
  <si>
    <t>You must decide on how to best manage this existing global network?</t>
  </si>
  <si>
    <t>Intro</t>
  </si>
  <si>
    <t>1.cash in the bank</t>
  </si>
  <si>
    <t>2.inventory</t>
  </si>
  <si>
    <t xml:space="preserve">–Sales unit price = $10,000/unit </t>
  </si>
  <si>
    <t xml:space="preserve">–Mexico unit sourcing cost = $8,000/unit </t>
  </si>
  <si>
    <t xml:space="preserve">–China unit sourcing cost = $7,250/unit </t>
  </si>
  <si>
    <t xml:space="preserve">–Cash earns 1% per period; debt costs 1% per period </t>
  </si>
  <si>
    <t>Two working capital assets:</t>
  </si>
  <si>
    <t xml:space="preserve">Specifically, you are introducing a new product.  Its demand is unknown and will be revealed over time. </t>
  </si>
  <si>
    <t>At the beginning of each period, you must decide how much to source from either source.  Then demand is revealed and you can sell up-to on-hand inventory.</t>
  </si>
  <si>
    <t>Excess demand is lost.</t>
  </si>
  <si>
    <t xml:space="preserve">Financial data: </t>
  </si>
  <si>
    <t>–Mexico orders are received and available for sales next period (L = 1)</t>
  </si>
  <si>
    <t>–China orders are received after 4 periods (L = 4)</t>
  </si>
  <si>
    <t>Order Leadtimes:</t>
  </si>
  <si>
    <t>Commercial demand data:</t>
  </si>
  <si>
    <t>This is a new product and hence demand is unknown.  However, we expect it to be similar to previous products, whose actual order data is on the sheet "Order data"</t>
  </si>
  <si>
    <t>and can be used for forecasting and planning</t>
  </si>
  <si>
    <r>
      <rPr>
        <i/>
        <sz val="11"/>
        <color theme="1"/>
        <rFont val="Calibri"/>
        <family val="2"/>
        <scheme val="minor"/>
      </rPr>
      <t xml:space="preserve">Sales </t>
    </r>
    <r>
      <rPr>
        <sz val="11"/>
        <color theme="1"/>
        <rFont val="Calibri"/>
        <family val="2"/>
        <scheme val="minor"/>
      </rPr>
      <t>Period:</t>
    </r>
  </si>
  <si>
    <t>SKU1</t>
  </si>
  <si>
    <t>SKU2</t>
  </si>
  <si>
    <t>SKU3</t>
  </si>
  <si>
    <t>SKU4</t>
  </si>
  <si>
    <t>SKU5</t>
  </si>
  <si>
    <t>SKU6</t>
  </si>
  <si>
    <t>Sales start in period 5.</t>
  </si>
  <si>
    <t>The demand for the new product (think of it as SKU11) is expected to be statistically similar to any of these 10 SKUs</t>
  </si>
  <si>
    <t>E.g., in the sixth period, SKU3 had a demand of 29 units.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</si>
</sst>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8" borderId="1" xfId="0" applyFill="1" applyBorder="1" applyProtection="1"/>
    <xf numFmtId="164" fontId="0" fillId="9" borderId="1" xfId="1" applyNumberFormat="1" applyFont="1" applyFill="1" applyBorder="1" applyProtection="1"/>
    <xf numFmtId="0" fontId="0" fillId="0" borderId="0" xfId="0" applyProtection="1"/>
    <xf numFmtId="9" fontId="0" fillId="9" borderId="1" xfId="2" applyFont="1" applyFill="1" applyBorder="1" applyProtection="1"/>
    <xf numFmtId="0" fontId="0" fillId="7" borderId="1" xfId="0" applyFill="1" applyBorder="1" applyProtection="1"/>
    <xf numFmtId="0" fontId="0" fillId="6" borderId="1" xfId="0" applyFill="1" applyBorder="1" applyProtection="1"/>
    <xf numFmtId="44" fontId="0" fillId="10" borderId="1" xfId="1" applyFont="1" applyFill="1" applyBorder="1" applyProtection="1"/>
    <xf numFmtId="9" fontId="0" fillId="7" borderId="1" xfId="2" applyFont="1" applyFill="1" applyBorder="1" applyProtection="1"/>
    <xf numFmtId="0" fontId="0" fillId="11" borderId="1" xfId="0" applyFill="1" applyBorder="1" applyProtection="1"/>
    <xf numFmtId="0" fontId="0" fillId="3" borderId="2" xfId="0" applyFill="1" applyBorder="1" applyAlignment="1" applyProtection="1">
      <alignment horizontal="center"/>
    </xf>
    <xf numFmtId="0" fontId="0" fillId="9" borderId="1" xfId="0" applyFill="1" applyBorder="1" applyProtection="1"/>
    <xf numFmtId="0" fontId="0" fillId="8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11" borderId="1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2" borderId="0" xfId="0" applyFill="1" applyProtection="1"/>
    <xf numFmtId="0" fontId="0" fillId="2" borderId="1" xfId="0" applyFill="1" applyBorder="1"/>
    <xf numFmtId="0" fontId="0" fillId="12" borderId="1" xfId="0" applyFill="1" applyBorder="1"/>
    <xf numFmtId="0" fontId="0" fillId="9" borderId="1" xfId="0" applyFill="1" applyBorder="1"/>
    <xf numFmtId="0" fontId="0" fillId="4" borderId="0" xfId="0" applyFill="1"/>
    <xf numFmtId="0" fontId="3" fillId="0" borderId="0" xfId="0" applyFont="1" applyAlignment="1">
      <alignment horizontal="center"/>
    </xf>
    <xf numFmtId="0" fontId="0" fillId="9" borderId="0" xfId="0" applyFill="1"/>
    <xf numFmtId="0" fontId="0" fillId="3" borderId="0" xfId="0" applyFill="1"/>
    <xf numFmtId="0" fontId="3" fillId="12" borderId="0" xfId="0" applyFont="1" applyFill="1" applyAlignment="1">
      <alignment horizontal="center"/>
    </xf>
    <xf numFmtId="0" fontId="0" fillId="4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9" borderId="1" xfId="0" applyFill="1" applyBorder="1" applyAlignment="1" applyProtection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/>
  <colors>
    <mruColors>
      <color rgb="FFCCFF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Bank Value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chemeClr val="accent1"/>
              </a:solidFill>
            </a:ln>
          </c:spPr>
          <c:val>
            <c:numRef>
              <c:f>'Simulate and Plan'!$K$8:$K$51</c:f>
              <c:numCache>
                <c:formatCode>_("$"* #,##0.00_);_("$"* \(#,##0.00\);_("$"* "-"??_);_(@_)</c:formatCode>
                <c:ptCount val="44"/>
                <c:pt idx="0">
                  <c:v>-7250</c:v>
                </c:pt>
                <c:pt idx="1">
                  <c:v>-7322.5</c:v>
                </c:pt>
                <c:pt idx="2">
                  <c:v>-7395.7250000000004</c:v>
                </c:pt>
                <c:pt idx="3">
                  <c:v>-7469.6822500000007</c:v>
                </c:pt>
                <c:pt idx="4">
                  <c:v>-7544.3790725000008</c:v>
                </c:pt>
                <c:pt idx="5">
                  <c:v>-7619.8228632250011</c:v>
                </c:pt>
                <c:pt idx="6">
                  <c:v>-7696.0210918572511</c:v>
                </c:pt>
                <c:pt idx="7">
                  <c:v>-7772.9813027758237</c:v>
                </c:pt>
                <c:pt idx="8">
                  <c:v>-7850.7111158035823</c:v>
                </c:pt>
                <c:pt idx="9">
                  <c:v>-7929.2182269616178</c:v>
                </c:pt>
                <c:pt idx="10">
                  <c:v>-8008.510409231234</c:v>
                </c:pt>
                <c:pt idx="11">
                  <c:v>-8088.5955133235466</c:v>
                </c:pt>
                <c:pt idx="12">
                  <c:v>-8169.4814684567818</c:v>
                </c:pt>
                <c:pt idx="13">
                  <c:v>-8251.1762831413489</c:v>
                </c:pt>
                <c:pt idx="14">
                  <c:v>-8333.6880459727618</c:v>
                </c:pt>
                <c:pt idx="15">
                  <c:v>-8417.0249264324902</c:v>
                </c:pt>
                <c:pt idx="16">
                  <c:v>-8501.1951756968156</c:v>
                </c:pt>
                <c:pt idx="17">
                  <c:v>-8586.207127453783</c:v>
                </c:pt>
                <c:pt idx="18">
                  <c:v>-8672.0691987283208</c:v>
                </c:pt>
                <c:pt idx="19">
                  <c:v>-8758.7898907156032</c:v>
                </c:pt>
                <c:pt idx="20">
                  <c:v>-8846.3777896227584</c:v>
                </c:pt>
                <c:pt idx="21">
                  <c:v>-8934.8415675189863</c:v>
                </c:pt>
                <c:pt idx="22">
                  <c:v>-9024.1899831941755</c:v>
                </c:pt>
                <c:pt idx="23">
                  <c:v>-9114.4318830261182</c:v>
                </c:pt>
                <c:pt idx="24">
                  <c:v>-9205.5762018563801</c:v>
                </c:pt>
                <c:pt idx="25">
                  <c:v>-9297.6319638749446</c:v>
                </c:pt>
                <c:pt idx="26">
                  <c:v>-9390.6082835136949</c:v>
                </c:pt>
                <c:pt idx="27">
                  <c:v>-9484.5143663488325</c:v>
                </c:pt>
                <c:pt idx="28">
                  <c:v>-9579.3595100123202</c:v>
                </c:pt>
                <c:pt idx="29">
                  <c:v>-9675.1531051124439</c:v>
                </c:pt>
                <c:pt idx="30">
                  <c:v>-9771.9046361635683</c:v>
                </c:pt>
                <c:pt idx="31">
                  <c:v>-9869.6236825252035</c:v>
                </c:pt>
                <c:pt idx="32">
                  <c:v>-9968.3199193504552</c:v>
                </c:pt>
                <c:pt idx="33">
                  <c:v>-10068.00311854396</c:v>
                </c:pt>
                <c:pt idx="34">
                  <c:v>-10168.683149729401</c:v>
                </c:pt>
                <c:pt idx="35">
                  <c:v>-10270.369981226695</c:v>
                </c:pt>
                <c:pt idx="36">
                  <c:v>-10373.073681038963</c:v>
                </c:pt>
                <c:pt idx="37">
                  <c:v>-10476.804417849353</c:v>
                </c:pt>
                <c:pt idx="38">
                  <c:v>-10581.572462027847</c:v>
                </c:pt>
                <c:pt idx="39">
                  <c:v>-10687.388186648126</c:v>
                </c:pt>
                <c:pt idx="40">
                  <c:v>-10794.262068514607</c:v>
                </c:pt>
                <c:pt idx="41">
                  <c:v>-10902.204689199752</c:v>
                </c:pt>
                <c:pt idx="42">
                  <c:v>-11011.22673609175</c:v>
                </c:pt>
                <c:pt idx="43">
                  <c:v>-11121.339003452667</c:v>
                </c:pt>
              </c:numCache>
            </c:numRef>
          </c:val>
        </c:ser>
        <c:marker val="1"/>
        <c:axId val="147396864"/>
        <c:axId val="147435520"/>
      </c:lineChart>
      <c:catAx>
        <c:axId val="147396864"/>
        <c:scaling>
          <c:orientation val="minMax"/>
        </c:scaling>
        <c:axPos val="b"/>
        <c:majorTickMark val="none"/>
        <c:tickLblPos val="nextTo"/>
        <c:crossAx val="147435520"/>
        <c:crosses val="autoZero"/>
        <c:auto val="1"/>
        <c:lblAlgn val="ctr"/>
        <c:lblOffset val="100"/>
      </c:catAx>
      <c:valAx>
        <c:axId val="147435520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majorTickMark val="none"/>
        <c:tickLblPos val="nextTo"/>
        <c:crossAx val="147396864"/>
        <c:crosses val="autoZero"/>
        <c:crossBetween val="between"/>
      </c:valAx>
      <c:spPr>
        <a:solidFill>
          <a:srgbClr val="FFFFCC"/>
        </a:solidFill>
      </c:spPr>
    </c:plotArea>
    <c:plotVisOnly val="1"/>
  </c:chart>
  <c:printSettings>
    <c:headerFooter/>
    <c:pageMargins b="0.75000000000000122" l="0.70000000000000118" r="0.70000000000000118" t="0.750000000000001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5</xdr:row>
      <xdr:rowOff>9525</xdr:rowOff>
    </xdr:from>
    <xdr:to>
      <xdr:col>18</xdr:col>
      <xdr:colOff>323850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40" sqref="B40"/>
    </sheetView>
  </sheetViews>
  <sheetFormatPr defaultColWidth="8.85546875" defaultRowHeight="15"/>
  <cols>
    <col min="1" max="1" width="4.7109375" customWidth="1"/>
    <col min="2" max="2" width="152.42578125" customWidth="1"/>
  </cols>
  <sheetData>
    <row r="1" spans="1:2" ht="21">
      <c r="B1" s="27" t="s">
        <v>46</v>
      </c>
    </row>
    <row r="3" spans="1:2">
      <c r="A3" s="26" t="s">
        <v>50</v>
      </c>
      <c r="B3" s="26"/>
    </row>
    <row r="4" spans="1:2">
      <c r="B4" s="28" t="s">
        <v>47</v>
      </c>
    </row>
    <row r="5" spans="1:2">
      <c r="B5" s="28" t="s">
        <v>48</v>
      </c>
    </row>
    <row r="6" spans="1:2">
      <c r="B6" s="28" t="s">
        <v>49</v>
      </c>
    </row>
    <row r="7" spans="1:2">
      <c r="B7" s="28"/>
    </row>
    <row r="8" spans="1:2">
      <c r="B8" s="28" t="s">
        <v>58</v>
      </c>
    </row>
    <row r="9" spans="1:2">
      <c r="B9" s="28" t="s">
        <v>59</v>
      </c>
    </row>
    <row r="10" spans="1:2">
      <c r="B10" s="28" t="s">
        <v>60</v>
      </c>
    </row>
    <row r="11" spans="1:2">
      <c r="B11" s="28"/>
    </row>
    <row r="12" spans="1:2">
      <c r="A12" s="26" t="s">
        <v>57</v>
      </c>
      <c r="B12" s="26"/>
    </row>
    <row r="13" spans="1:2">
      <c r="B13" s="28" t="s">
        <v>51</v>
      </c>
    </row>
    <row r="14" spans="1:2">
      <c r="B14" s="28" t="s">
        <v>52</v>
      </c>
    </row>
    <row r="15" spans="1:2">
      <c r="B15" s="28"/>
    </row>
    <row r="16" spans="1:2">
      <c r="A16" s="26" t="s">
        <v>61</v>
      </c>
      <c r="B16" s="26"/>
    </row>
    <row r="17" spans="1:2">
      <c r="B17" s="28" t="s">
        <v>53</v>
      </c>
    </row>
    <row r="18" spans="1:2">
      <c r="B18" s="28" t="s">
        <v>54</v>
      </c>
    </row>
    <row r="19" spans="1:2">
      <c r="B19" s="28" t="s">
        <v>55</v>
      </c>
    </row>
    <row r="20" spans="1:2">
      <c r="B20" s="28" t="s">
        <v>56</v>
      </c>
    </row>
    <row r="21" spans="1:2">
      <c r="B21" s="28"/>
    </row>
    <row r="22" spans="1:2">
      <c r="A22" s="26" t="s">
        <v>64</v>
      </c>
      <c r="B22" s="26"/>
    </row>
    <row r="23" spans="1:2">
      <c r="B23" s="28" t="s">
        <v>62</v>
      </c>
    </row>
    <row r="24" spans="1:2">
      <c r="B24" s="28" t="s">
        <v>63</v>
      </c>
    </row>
    <row r="25" spans="1:2">
      <c r="B25" s="28"/>
    </row>
    <row r="26" spans="1:2">
      <c r="A26" s="26" t="s">
        <v>65</v>
      </c>
      <c r="B26" s="26"/>
    </row>
    <row r="27" spans="1:2">
      <c r="B27" s="28" t="s">
        <v>66</v>
      </c>
    </row>
    <row r="28" spans="1:2">
      <c r="B28" s="28" t="s">
        <v>67</v>
      </c>
    </row>
    <row r="29" spans="1:2">
      <c r="B29" s="28"/>
    </row>
    <row r="30" spans="1:2">
      <c r="A30" s="26" t="s">
        <v>4</v>
      </c>
      <c r="B30" s="26"/>
    </row>
    <row r="31" spans="1:2">
      <c r="B31" s="28" t="s">
        <v>5</v>
      </c>
    </row>
    <row r="32" spans="1:2">
      <c r="B32" s="28"/>
    </row>
    <row r="34" spans="1:2" ht="21">
      <c r="B34" s="27" t="s">
        <v>6</v>
      </c>
    </row>
    <row r="35" spans="1:2">
      <c r="A35" s="29" t="s">
        <v>7</v>
      </c>
      <c r="B35" s="29"/>
    </row>
    <row r="36" spans="1:2">
      <c r="B36" s="28" t="s">
        <v>8</v>
      </c>
    </row>
    <row r="37" spans="1:2">
      <c r="B37" s="28" t="s">
        <v>9</v>
      </c>
    </row>
    <row r="38" spans="1:2">
      <c r="B38" s="28" t="s">
        <v>19</v>
      </c>
    </row>
    <row r="39" spans="1:2">
      <c r="B39" s="28" t="s">
        <v>11</v>
      </c>
    </row>
    <row r="40" spans="1:2">
      <c r="B40" s="28" t="s">
        <v>20</v>
      </c>
    </row>
    <row r="41" spans="1:2">
      <c r="B41" s="28" t="s">
        <v>21</v>
      </c>
    </row>
    <row r="42" spans="1:2">
      <c r="B42" s="28"/>
    </row>
    <row r="43" spans="1:2">
      <c r="B43" s="28" t="s">
        <v>12</v>
      </c>
    </row>
    <row r="44" spans="1:2">
      <c r="B44" s="28" t="s">
        <v>18</v>
      </c>
    </row>
    <row r="45" spans="1:2">
      <c r="B45" s="28"/>
    </row>
    <row r="46" spans="1:2">
      <c r="B46" s="28" t="s">
        <v>10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O20"/>
  <sheetViews>
    <sheetView tabSelected="1" workbookViewId="0">
      <selection activeCell="A7" sqref="A7"/>
    </sheetView>
  </sheetViews>
  <sheetFormatPr defaultColWidth="8.85546875" defaultRowHeight="15"/>
  <cols>
    <col min="1" max="1" width="12.42578125" bestFit="1" customWidth="1"/>
  </cols>
  <sheetData>
    <row r="1" spans="1:41" ht="21">
      <c r="A1" s="30" t="s">
        <v>13</v>
      </c>
      <c r="B1" s="30"/>
      <c r="C1" s="30"/>
      <c r="D1" s="30"/>
      <c r="E1" s="30"/>
      <c r="F1" s="30"/>
      <c r="G1" s="30"/>
      <c r="H1" s="30"/>
    </row>
    <row r="3" spans="1:41">
      <c r="A3" t="s">
        <v>76</v>
      </c>
    </row>
    <row r="4" spans="1:41">
      <c r="A4" t="s">
        <v>75</v>
      </c>
    </row>
    <row r="5" spans="1:41">
      <c r="A5" t="s">
        <v>14</v>
      </c>
    </row>
    <row r="6" spans="1:41">
      <c r="A6" t="s">
        <v>77</v>
      </c>
    </row>
    <row r="10" spans="1:41">
      <c r="A10" s="23" t="s">
        <v>68</v>
      </c>
      <c r="B10" s="23">
        <v>5</v>
      </c>
      <c r="C10" s="23">
        <v>6</v>
      </c>
      <c r="D10" s="23">
        <v>7</v>
      </c>
      <c r="E10" s="23">
        <v>8</v>
      </c>
      <c r="F10" s="23">
        <v>9</v>
      </c>
      <c r="G10" s="23">
        <v>10</v>
      </c>
      <c r="H10" s="23">
        <v>11</v>
      </c>
      <c r="I10" s="23">
        <v>12</v>
      </c>
      <c r="J10" s="23">
        <v>13</v>
      </c>
      <c r="K10" s="23">
        <v>14</v>
      </c>
      <c r="L10" s="23">
        <v>15</v>
      </c>
      <c r="M10" s="23">
        <v>16</v>
      </c>
      <c r="N10" s="23">
        <v>17</v>
      </c>
      <c r="O10" s="23">
        <v>18</v>
      </c>
      <c r="P10" s="23">
        <v>19</v>
      </c>
      <c r="Q10" s="23">
        <v>20</v>
      </c>
      <c r="R10" s="23">
        <v>21</v>
      </c>
      <c r="S10" s="23">
        <v>22</v>
      </c>
      <c r="T10" s="23">
        <v>23</v>
      </c>
      <c r="U10" s="23">
        <v>24</v>
      </c>
      <c r="V10" s="23">
        <v>25</v>
      </c>
      <c r="W10" s="23">
        <v>26</v>
      </c>
      <c r="X10" s="23">
        <v>27</v>
      </c>
      <c r="Y10" s="23">
        <v>28</v>
      </c>
      <c r="Z10" s="23">
        <v>29</v>
      </c>
      <c r="AA10" s="23">
        <v>30</v>
      </c>
      <c r="AB10" s="23">
        <v>31</v>
      </c>
      <c r="AC10" s="23">
        <v>32</v>
      </c>
      <c r="AD10" s="23">
        <v>33</v>
      </c>
      <c r="AE10" s="23">
        <v>34</v>
      </c>
      <c r="AF10" s="23">
        <v>35</v>
      </c>
      <c r="AG10" s="23">
        <v>36</v>
      </c>
      <c r="AH10" s="23">
        <v>37</v>
      </c>
      <c r="AI10" s="23">
        <v>38</v>
      </c>
      <c r="AJ10" s="23">
        <v>39</v>
      </c>
      <c r="AK10" s="23">
        <v>40</v>
      </c>
      <c r="AL10" s="23">
        <v>41</v>
      </c>
      <c r="AM10" s="23">
        <v>42</v>
      </c>
      <c r="AN10" s="23">
        <v>43</v>
      </c>
      <c r="AO10" s="23">
        <v>44</v>
      </c>
    </row>
    <row r="11" spans="1:41">
      <c r="A11" s="24" t="s">
        <v>69</v>
      </c>
      <c r="B11" s="25">
        <v>35</v>
      </c>
      <c r="C11" s="25">
        <v>27</v>
      </c>
      <c r="D11" s="25">
        <v>17</v>
      </c>
      <c r="E11" s="25">
        <v>48</v>
      </c>
      <c r="F11" s="25">
        <v>67</v>
      </c>
      <c r="G11" s="25">
        <v>47</v>
      </c>
      <c r="H11" s="25">
        <v>46</v>
      </c>
      <c r="I11" s="25">
        <v>34</v>
      </c>
      <c r="J11" s="25">
        <v>74</v>
      </c>
      <c r="K11" s="25">
        <v>46</v>
      </c>
      <c r="L11" s="25">
        <v>69</v>
      </c>
      <c r="M11" s="25">
        <v>55</v>
      </c>
      <c r="N11" s="25">
        <v>46</v>
      </c>
      <c r="O11" s="25">
        <v>66</v>
      </c>
      <c r="P11" s="25">
        <v>65</v>
      </c>
      <c r="Q11" s="25">
        <v>48</v>
      </c>
      <c r="R11" s="25">
        <v>69</v>
      </c>
      <c r="S11" s="25">
        <v>77</v>
      </c>
      <c r="T11" s="25">
        <v>49</v>
      </c>
      <c r="U11" s="25">
        <v>46</v>
      </c>
      <c r="V11" s="25">
        <v>56</v>
      </c>
      <c r="W11" s="25">
        <v>55</v>
      </c>
      <c r="X11" s="25">
        <v>62</v>
      </c>
      <c r="Y11" s="25">
        <v>46</v>
      </c>
      <c r="Z11" s="25">
        <v>61</v>
      </c>
      <c r="AA11" s="25">
        <v>66</v>
      </c>
      <c r="AB11" s="25">
        <v>53</v>
      </c>
      <c r="AC11" s="25">
        <v>52</v>
      </c>
      <c r="AD11" s="25">
        <v>31</v>
      </c>
      <c r="AE11" s="25">
        <v>32</v>
      </c>
      <c r="AF11" s="25">
        <v>8</v>
      </c>
      <c r="AG11" s="25">
        <v>2</v>
      </c>
      <c r="AH11" s="25">
        <v>21</v>
      </c>
      <c r="AI11" s="25">
        <v>25</v>
      </c>
      <c r="AJ11" s="25">
        <v>23</v>
      </c>
      <c r="AK11" s="25">
        <v>25</v>
      </c>
      <c r="AL11" s="25">
        <v>5</v>
      </c>
      <c r="AM11" s="25">
        <v>23</v>
      </c>
      <c r="AN11" s="25">
        <v>11</v>
      </c>
      <c r="AO11" s="25">
        <v>11</v>
      </c>
    </row>
    <row r="12" spans="1:41">
      <c r="A12" s="24" t="s">
        <v>70</v>
      </c>
      <c r="B12" s="25">
        <v>28</v>
      </c>
      <c r="C12" s="25">
        <v>31</v>
      </c>
      <c r="D12" s="25">
        <v>48</v>
      </c>
      <c r="E12" s="25">
        <v>26</v>
      </c>
      <c r="F12" s="25">
        <v>84</v>
      </c>
      <c r="G12" s="25">
        <v>61</v>
      </c>
      <c r="H12" s="25">
        <v>19</v>
      </c>
      <c r="I12" s="25">
        <v>33</v>
      </c>
      <c r="J12" s="25">
        <v>48</v>
      </c>
      <c r="K12" s="25">
        <v>24</v>
      </c>
      <c r="L12" s="25">
        <v>43</v>
      </c>
      <c r="M12" s="25">
        <v>66</v>
      </c>
      <c r="N12" s="25">
        <v>48</v>
      </c>
      <c r="O12" s="25">
        <v>49</v>
      </c>
      <c r="P12" s="25">
        <v>35</v>
      </c>
      <c r="Q12" s="25">
        <v>42</v>
      </c>
      <c r="R12" s="25">
        <v>30</v>
      </c>
      <c r="S12" s="25">
        <v>55</v>
      </c>
      <c r="T12" s="25">
        <v>43</v>
      </c>
      <c r="U12" s="25">
        <v>62</v>
      </c>
      <c r="V12" s="25">
        <v>69</v>
      </c>
      <c r="W12" s="25">
        <v>66</v>
      </c>
      <c r="X12" s="25">
        <v>49</v>
      </c>
      <c r="Y12" s="25">
        <v>42</v>
      </c>
      <c r="Z12" s="25">
        <v>32</v>
      </c>
      <c r="AA12" s="25">
        <v>52</v>
      </c>
      <c r="AB12" s="25">
        <v>64</v>
      </c>
      <c r="AC12" s="25">
        <v>45</v>
      </c>
      <c r="AD12" s="25">
        <v>47</v>
      </c>
      <c r="AE12" s="25">
        <v>59</v>
      </c>
      <c r="AF12" s="25">
        <v>1</v>
      </c>
      <c r="AG12" s="25">
        <v>28</v>
      </c>
      <c r="AH12" s="25">
        <v>19</v>
      </c>
      <c r="AI12" s="25">
        <v>27</v>
      </c>
      <c r="AJ12" s="25">
        <v>32</v>
      </c>
      <c r="AK12" s="25">
        <v>6</v>
      </c>
      <c r="AL12" s="25">
        <v>23</v>
      </c>
      <c r="AM12" s="25">
        <v>17</v>
      </c>
      <c r="AN12" s="25">
        <v>26</v>
      </c>
      <c r="AO12" s="25">
        <v>28</v>
      </c>
    </row>
    <row r="13" spans="1:41">
      <c r="A13" s="24" t="s">
        <v>71</v>
      </c>
      <c r="B13" s="25">
        <v>63</v>
      </c>
      <c r="C13" s="25">
        <v>29</v>
      </c>
      <c r="D13" s="25">
        <v>53</v>
      </c>
      <c r="E13" s="25">
        <v>53</v>
      </c>
      <c r="F13" s="25">
        <v>48</v>
      </c>
      <c r="G13" s="25">
        <v>63</v>
      </c>
      <c r="H13" s="25">
        <v>45</v>
      </c>
      <c r="I13" s="25">
        <v>38</v>
      </c>
      <c r="J13" s="25">
        <v>54</v>
      </c>
      <c r="K13" s="25">
        <v>57</v>
      </c>
      <c r="L13" s="25">
        <v>47</v>
      </c>
      <c r="M13" s="25">
        <v>62</v>
      </c>
      <c r="N13" s="25">
        <v>27</v>
      </c>
      <c r="O13" s="25">
        <v>34</v>
      </c>
      <c r="P13" s="25">
        <v>4</v>
      </c>
      <c r="Q13" s="25">
        <v>58</v>
      </c>
      <c r="R13" s="25">
        <v>35</v>
      </c>
      <c r="S13" s="25">
        <v>46</v>
      </c>
      <c r="T13" s="25">
        <v>65</v>
      </c>
      <c r="U13" s="25">
        <v>51</v>
      </c>
      <c r="V13" s="25">
        <v>43</v>
      </c>
      <c r="W13" s="25">
        <v>37</v>
      </c>
      <c r="X13" s="25">
        <v>46</v>
      </c>
      <c r="Y13" s="25">
        <v>59</v>
      </c>
      <c r="Z13" s="25">
        <v>27</v>
      </c>
      <c r="AA13" s="25">
        <v>49</v>
      </c>
      <c r="AB13" s="25">
        <v>62</v>
      </c>
      <c r="AC13" s="25">
        <v>29</v>
      </c>
      <c r="AD13" s="25">
        <v>60</v>
      </c>
      <c r="AE13" s="25">
        <v>60</v>
      </c>
      <c r="AF13" s="25">
        <v>25</v>
      </c>
      <c r="AG13" s="25">
        <v>9</v>
      </c>
      <c r="AH13" s="25">
        <v>16</v>
      </c>
      <c r="AI13" s="25">
        <v>20</v>
      </c>
      <c r="AJ13" s="25">
        <v>49</v>
      </c>
      <c r="AK13" s="25">
        <v>29</v>
      </c>
      <c r="AL13" s="25">
        <v>40</v>
      </c>
      <c r="AM13" s="25">
        <v>21</v>
      </c>
      <c r="AN13" s="25">
        <v>19</v>
      </c>
      <c r="AO13" s="25">
        <v>23</v>
      </c>
    </row>
    <row r="14" spans="1:41">
      <c r="A14" s="24" t="s">
        <v>72</v>
      </c>
      <c r="B14" s="25">
        <v>42</v>
      </c>
      <c r="C14" s="25">
        <v>69</v>
      </c>
      <c r="D14" s="25">
        <v>48</v>
      </c>
      <c r="E14" s="25">
        <v>29</v>
      </c>
      <c r="F14" s="25">
        <v>63</v>
      </c>
      <c r="G14" s="25">
        <v>26</v>
      </c>
      <c r="H14" s="25">
        <v>22</v>
      </c>
      <c r="I14" s="25">
        <v>54</v>
      </c>
      <c r="J14" s="25">
        <v>36</v>
      </c>
      <c r="K14" s="25">
        <v>36</v>
      </c>
      <c r="L14" s="25">
        <v>48</v>
      </c>
      <c r="M14" s="25">
        <v>43</v>
      </c>
      <c r="N14" s="25">
        <v>47</v>
      </c>
      <c r="O14" s="25">
        <v>54</v>
      </c>
      <c r="P14" s="25">
        <v>32</v>
      </c>
      <c r="Q14" s="25">
        <v>32</v>
      </c>
      <c r="R14" s="25">
        <v>19</v>
      </c>
      <c r="S14" s="25">
        <v>44</v>
      </c>
      <c r="T14" s="25">
        <v>60</v>
      </c>
      <c r="U14" s="25">
        <v>39</v>
      </c>
      <c r="V14" s="25">
        <v>58</v>
      </c>
      <c r="W14" s="25">
        <v>58</v>
      </c>
      <c r="X14" s="25">
        <v>65</v>
      </c>
      <c r="Y14" s="25">
        <v>65</v>
      </c>
      <c r="Z14" s="25">
        <v>40</v>
      </c>
      <c r="AA14" s="25">
        <v>37</v>
      </c>
      <c r="AB14" s="25">
        <v>51</v>
      </c>
      <c r="AC14" s="25">
        <v>0</v>
      </c>
      <c r="AD14" s="25">
        <v>19</v>
      </c>
      <c r="AE14" s="25">
        <v>9</v>
      </c>
      <c r="AF14" s="25">
        <v>28</v>
      </c>
      <c r="AG14" s="25">
        <v>8</v>
      </c>
      <c r="AH14" s="25">
        <v>17</v>
      </c>
      <c r="AI14" s="25">
        <v>8</v>
      </c>
      <c r="AJ14" s="25">
        <v>10</v>
      </c>
      <c r="AK14" s="25">
        <v>14</v>
      </c>
      <c r="AL14" s="25">
        <v>15</v>
      </c>
      <c r="AM14" s="25">
        <v>12</v>
      </c>
      <c r="AN14" s="25">
        <v>28</v>
      </c>
      <c r="AO14" s="25">
        <v>23</v>
      </c>
    </row>
    <row r="15" spans="1:41">
      <c r="A15" s="24" t="s">
        <v>73</v>
      </c>
      <c r="B15" s="25">
        <v>40</v>
      </c>
      <c r="C15" s="25">
        <v>72</v>
      </c>
      <c r="D15" s="25">
        <v>71</v>
      </c>
      <c r="E15" s="25">
        <v>51</v>
      </c>
      <c r="F15" s="25">
        <v>44</v>
      </c>
      <c r="G15" s="25">
        <v>58</v>
      </c>
      <c r="H15" s="25">
        <v>40</v>
      </c>
      <c r="I15" s="25">
        <v>48</v>
      </c>
      <c r="J15" s="25">
        <v>42</v>
      </c>
      <c r="K15" s="25">
        <v>52</v>
      </c>
      <c r="L15" s="25">
        <v>67</v>
      </c>
      <c r="M15" s="25">
        <v>61</v>
      </c>
      <c r="N15" s="25">
        <v>67</v>
      </c>
      <c r="O15" s="25">
        <v>36</v>
      </c>
      <c r="P15" s="25">
        <v>53</v>
      </c>
      <c r="Q15" s="25">
        <v>35</v>
      </c>
      <c r="R15" s="25">
        <v>56</v>
      </c>
      <c r="S15" s="25">
        <v>55</v>
      </c>
      <c r="T15" s="25">
        <v>69</v>
      </c>
      <c r="U15" s="25">
        <v>66</v>
      </c>
      <c r="V15" s="25">
        <v>60</v>
      </c>
      <c r="W15" s="25">
        <v>42</v>
      </c>
      <c r="X15" s="25">
        <v>43</v>
      </c>
      <c r="Y15" s="25">
        <v>19</v>
      </c>
      <c r="Z15" s="25">
        <v>43</v>
      </c>
      <c r="AA15" s="25">
        <v>27</v>
      </c>
      <c r="AB15" s="25">
        <v>64</v>
      </c>
      <c r="AC15" s="25">
        <v>36</v>
      </c>
      <c r="AD15" s="25">
        <v>14</v>
      </c>
      <c r="AE15" s="25">
        <v>28</v>
      </c>
      <c r="AF15" s="25">
        <v>0</v>
      </c>
      <c r="AG15" s="25">
        <v>23</v>
      </c>
      <c r="AH15" s="25">
        <v>21</v>
      </c>
      <c r="AI15" s="25">
        <v>13</v>
      </c>
      <c r="AJ15" s="25">
        <v>24</v>
      </c>
      <c r="AK15" s="25">
        <v>26</v>
      </c>
      <c r="AL15" s="25">
        <v>27</v>
      </c>
      <c r="AM15" s="25">
        <v>21</v>
      </c>
      <c r="AN15" s="25">
        <v>23</v>
      </c>
      <c r="AO15" s="25">
        <v>10</v>
      </c>
    </row>
    <row r="16" spans="1:41">
      <c r="A16" s="24" t="s">
        <v>74</v>
      </c>
      <c r="B16" s="25">
        <v>64</v>
      </c>
      <c r="C16" s="25">
        <v>52</v>
      </c>
      <c r="D16" s="25">
        <v>44</v>
      </c>
      <c r="E16" s="25">
        <v>52</v>
      </c>
      <c r="F16" s="25">
        <v>74</v>
      </c>
      <c r="G16" s="25">
        <v>70</v>
      </c>
      <c r="H16" s="25">
        <v>43</v>
      </c>
      <c r="I16" s="25">
        <v>53</v>
      </c>
      <c r="J16" s="25">
        <v>33</v>
      </c>
      <c r="K16" s="25">
        <v>56</v>
      </c>
      <c r="L16" s="25">
        <v>61</v>
      </c>
      <c r="M16" s="25">
        <v>64</v>
      </c>
      <c r="N16" s="25">
        <v>27</v>
      </c>
      <c r="O16" s="25">
        <v>58</v>
      </c>
      <c r="P16" s="25">
        <v>37</v>
      </c>
      <c r="Q16" s="25">
        <v>44</v>
      </c>
      <c r="R16" s="25">
        <v>62</v>
      </c>
      <c r="S16" s="25">
        <v>54</v>
      </c>
      <c r="T16" s="25">
        <v>48</v>
      </c>
      <c r="U16" s="25">
        <v>59</v>
      </c>
      <c r="V16" s="25">
        <v>75</v>
      </c>
      <c r="W16" s="25">
        <v>41</v>
      </c>
      <c r="X16" s="25">
        <v>30</v>
      </c>
      <c r="Y16" s="25">
        <v>33</v>
      </c>
      <c r="Z16" s="25">
        <v>36</v>
      </c>
      <c r="AA16" s="25">
        <v>40</v>
      </c>
      <c r="AB16" s="25">
        <v>59</v>
      </c>
      <c r="AC16" s="25">
        <v>6</v>
      </c>
      <c r="AD16" s="25">
        <v>14</v>
      </c>
      <c r="AE16" s="25">
        <v>19</v>
      </c>
      <c r="AF16" s="25">
        <v>27</v>
      </c>
      <c r="AG16" s="25">
        <v>9</v>
      </c>
      <c r="AH16" s="25">
        <v>12</v>
      </c>
      <c r="AI16" s="25">
        <v>47</v>
      </c>
      <c r="AJ16" s="25">
        <v>11</v>
      </c>
      <c r="AK16" s="25">
        <v>36</v>
      </c>
      <c r="AL16" s="25">
        <v>27</v>
      </c>
      <c r="AM16" s="25">
        <v>11</v>
      </c>
      <c r="AN16" s="25">
        <v>16</v>
      </c>
      <c r="AO16" s="25">
        <v>15</v>
      </c>
    </row>
    <row r="17" spans="1:41">
      <c r="A17" s="24" t="s">
        <v>0</v>
      </c>
      <c r="B17" s="25">
        <v>57</v>
      </c>
      <c r="C17" s="25">
        <v>70</v>
      </c>
      <c r="D17" s="25">
        <v>25</v>
      </c>
      <c r="E17" s="25">
        <v>80</v>
      </c>
      <c r="F17" s="25">
        <v>62</v>
      </c>
      <c r="G17" s="25">
        <v>42</v>
      </c>
      <c r="H17" s="25">
        <v>48</v>
      </c>
      <c r="I17" s="25">
        <v>54</v>
      </c>
      <c r="J17" s="25">
        <v>54</v>
      </c>
      <c r="K17" s="25">
        <v>68</v>
      </c>
      <c r="L17" s="25">
        <v>66</v>
      </c>
      <c r="M17" s="25">
        <v>45</v>
      </c>
      <c r="N17" s="25">
        <v>48</v>
      </c>
      <c r="O17" s="25">
        <v>61</v>
      </c>
      <c r="P17" s="25">
        <v>52</v>
      </c>
      <c r="Q17" s="25">
        <v>67</v>
      </c>
      <c r="R17" s="25">
        <v>40</v>
      </c>
      <c r="S17" s="25">
        <v>57</v>
      </c>
      <c r="T17" s="25">
        <v>54</v>
      </c>
      <c r="U17" s="25">
        <v>71</v>
      </c>
      <c r="V17" s="25">
        <v>30</v>
      </c>
      <c r="W17" s="25">
        <v>50</v>
      </c>
      <c r="X17" s="25">
        <v>51</v>
      </c>
      <c r="Y17" s="25">
        <v>15</v>
      </c>
      <c r="Z17" s="25">
        <v>69</v>
      </c>
      <c r="AA17" s="25">
        <v>92</v>
      </c>
      <c r="AB17" s="25">
        <v>47</v>
      </c>
      <c r="AC17" s="25">
        <v>54</v>
      </c>
      <c r="AD17" s="25">
        <v>43</v>
      </c>
      <c r="AE17" s="25">
        <v>56</v>
      </c>
      <c r="AF17" s="25">
        <v>44</v>
      </c>
      <c r="AG17" s="25">
        <v>48</v>
      </c>
      <c r="AH17" s="25">
        <v>74</v>
      </c>
      <c r="AI17" s="25">
        <v>37</v>
      </c>
      <c r="AJ17" s="25">
        <v>24</v>
      </c>
      <c r="AK17" s="25">
        <v>29</v>
      </c>
      <c r="AL17" s="25">
        <v>6</v>
      </c>
      <c r="AM17" s="25">
        <v>30</v>
      </c>
      <c r="AN17" s="25">
        <v>5</v>
      </c>
      <c r="AO17" s="25">
        <v>6</v>
      </c>
    </row>
    <row r="18" spans="1:41">
      <c r="A18" s="24" t="s">
        <v>1</v>
      </c>
      <c r="B18" s="25">
        <v>41</v>
      </c>
      <c r="C18" s="25">
        <v>49</v>
      </c>
      <c r="D18" s="25">
        <v>48</v>
      </c>
      <c r="E18" s="25">
        <v>72</v>
      </c>
      <c r="F18" s="25">
        <v>80</v>
      </c>
      <c r="G18" s="25">
        <v>35</v>
      </c>
      <c r="H18" s="25">
        <v>40</v>
      </c>
      <c r="I18" s="25">
        <v>58</v>
      </c>
      <c r="J18" s="25">
        <v>44</v>
      </c>
      <c r="K18" s="25">
        <v>80</v>
      </c>
      <c r="L18" s="25">
        <v>75</v>
      </c>
      <c r="M18" s="25">
        <v>58</v>
      </c>
      <c r="N18" s="25">
        <v>58</v>
      </c>
      <c r="O18" s="25">
        <v>45</v>
      </c>
      <c r="P18" s="25">
        <v>61</v>
      </c>
      <c r="Q18" s="25">
        <v>67</v>
      </c>
      <c r="R18" s="25">
        <v>52</v>
      </c>
      <c r="S18" s="25">
        <v>79</v>
      </c>
      <c r="T18" s="25">
        <v>60</v>
      </c>
      <c r="U18" s="25">
        <v>48</v>
      </c>
      <c r="V18" s="25">
        <v>56</v>
      </c>
      <c r="W18" s="25">
        <v>66</v>
      </c>
      <c r="X18" s="25">
        <v>44</v>
      </c>
      <c r="Y18" s="25">
        <v>49</v>
      </c>
      <c r="Z18" s="25">
        <v>86</v>
      </c>
      <c r="AA18" s="25">
        <v>43</v>
      </c>
      <c r="AB18" s="25">
        <v>64</v>
      </c>
      <c r="AC18" s="25">
        <v>62</v>
      </c>
      <c r="AD18" s="25">
        <v>74</v>
      </c>
      <c r="AE18" s="25">
        <v>58</v>
      </c>
      <c r="AF18" s="25">
        <v>13</v>
      </c>
      <c r="AG18" s="25">
        <v>37</v>
      </c>
      <c r="AH18" s="25">
        <v>58</v>
      </c>
      <c r="AI18" s="25">
        <v>54</v>
      </c>
      <c r="AJ18" s="25">
        <v>10</v>
      </c>
      <c r="AK18" s="25">
        <v>24</v>
      </c>
      <c r="AL18" s="25">
        <v>6</v>
      </c>
      <c r="AM18" s="25">
        <v>20</v>
      </c>
      <c r="AN18" s="25">
        <v>21</v>
      </c>
      <c r="AO18" s="25">
        <v>19</v>
      </c>
    </row>
    <row r="19" spans="1:41">
      <c r="A19" s="24" t="s">
        <v>2</v>
      </c>
      <c r="B19" s="25">
        <v>79</v>
      </c>
      <c r="C19" s="25">
        <v>71</v>
      </c>
      <c r="D19" s="25">
        <v>57</v>
      </c>
      <c r="E19" s="25">
        <v>51</v>
      </c>
      <c r="F19" s="25">
        <v>27</v>
      </c>
      <c r="G19" s="25">
        <v>78</v>
      </c>
      <c r="H19" s="25">
        <v>52</v>
      </c>
      <c r="I19" s="25">
        <v>27</v>
      </c>
      <c r="J19" s="25">
        <v>56</v>
      </c>
      <c r="K19" s="25">
        <v>52</v>
      </c>
      <c r="L19" s="25">
        <v>41</v>
      </c>
      <c r="M19" s="25">
        <v>57</v>
      </c>
      <c r="N19" s="25">
        <v>39</v>
      </c>
      <c r="O19" s="25">
        <v>30</v>
      </c>
      <c r="P19" s="25">
        <v>24</v>
      </c>
      <c r="Q19" s="25">
        <v>45</v>
      </c>
      <c r="R19" s="25">
        <v>41</v>
      </c>
      <c r="S19" s="25">
        <v>57</v>
      </c>
      <c r="T19" s="25">
        <v>27</v>
      </c>
      <c r="U19" s="25">
        <v>47</v>
      </c>
      <c r="V19" s="25">
        <v>27</v>
      </c>
      <c r="W19" s="25">
        <v>77</v>
      </c>
      <c r="X19" s="25">
        <v>48</v>
      </c>
      <c r="Y19" s="25">
        <v>68</v>
      </c>
      <c r="Z19" s="25">
        <v>57</v>
      </c>
      <c r="AA19" s="25">
        <v>64</v>
      </c>
      <c r="AB19" s="25">
        <v>33</v>
      </c>
      <c r="AC19" s="25">
        <v>69</v>
      </c>
      <c r="AD19" s="25">
        <v>72</v>
      </c>
      <c r="AE19" s="25">
        <v>19</v>
      </c>
      <c r="AF19" s="25">
        <v>47</v>
      </c>
      <c r="AG19" s="25">
        <v>40</v>
      </c>
      <c r="AH19" s="25">
        <v>52</v>
      </c>
      <c r="AI19" s="25">
        <v>37</v>
      </c>
      <c r="AJ19" s="25">
        <v>23</v>
      </c>
      <c r="AK19" s="25">
        <v>5</v>
      </c>
      <c r="AL19" s="25">
        <v>27</v>
      </c>
      <c r="AM19" s="25">
        <v>18</v>
      </c>
      <c r="AN19" s="25">
        <v>24</v>
      </c>
      <c r="AO19" s="25">
        <v>7</v>
      </c>
    </row>
    <row r="20" spans="1:41">
      <c r="A20" s="24" t="s">
        <v>3</v>
      </c>
      <c r="B20" s="25">
        <v>54</v>
      </c>
      <c r="C20" s="25">
        <v>59</v>
      </c>
      <c r="D20" s="25">
        <v>54</v>
      </c>
      <c r="E20" s="25">
        <v>48</v>
      </c>
      <c r="F20" s="25">
        <v>31</v>
      </c>
      <c r="G20" s="25">
        <v>51</v>
      </c>
      <c r="H20" s="25">
        <v>42</v>
      </c>
      <c r="I20" s="25">
        <v>31</v>
      </c>
      <c r="J20" s="25">
        <v>49</v>
      </c>
      <c r="K20" s="25">
        <v>47</v>
      </c>
      <c r="L20" s="25">
        <v>53</v>
      </c>
      <c r="M20" s="25">
        <v>65</v>
      </c>
      <c r="N20" s="25">
        <v>59</v>
      </c>
      <c r="O20" s="25">
        <v>70</v>
      </c>
      <c r="P20" s="25">
        <v>39</v>
      </c>
      <c r="Q20" s="25">
        <v>37</v>
      </c>
      <c r="R20" s="25">
        <v>49</v>
      </c>
      <c r="S20" s="25">
        <v>71</v>
      </c>
      <c r="T20" s="25">
        <v>70</v>
      </c>
      <c r="U20" s="25">
        <v>48</v>
      </c>
      <c r="V20" s="25">
        <v>41</v>
      </c>
      <c r="W20" s="25">
        <v>27</v>
      </c>
      <c r="X20" s="25">
        <v>60</v>
      </c>
      <c r="Y20" s="25">
        <v>50</v>
      </c>
      <c r="Z20" s="25">
        <v>32</v>
      </c>
      <c r="AA20" s="25">
        <v>45</v>
      </c>
      <c r="AB20" s="25">
        <v>23</v>
      </c>
      <c r="AC20" s="25">
        <v>56</v>
      </c>
      <c r="AD20" s="25">
        <v>47</v>
      </c>
      <c r="AE20" s="25">
        <v>74</v>
      </c>
      <c r="AF20" s="25">
        <v>30</v>
      </c>
      <c r="AG20" s="25">
        <v>65</v>
      </c>
      <c r="AH20" s="25">
        <v>52</v>
      </c>
      <c r="AI20" s="25">
        <v>51</v>
      </c>
      <c r="AJ20" s="25">
        <v>18</v>
      </c>
      <c r="AK20" s="25">
        <v>26</v>
      </c>
      <c r="AL20" s="25">
        <v>27</v>
      </c>
      <c r="AM20" s="25">
        <v>16</v>
      </c>
      <c r="AN20" s="25">
        <v>0</v>
      </c>
      <c r="AO20" s="25">
        <v>6</v>
      </c>
    </row>
  </sheetData>
  <mergeCells count="1">
    <mergeCell ref="A1:H1"/>
  </mergeCells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activeCell="B13" sqref="B13"/>
    </sheetView>
  </sheetViews>
  <sheetFormatPr defaultColWidth="8.85546875" defaultRowHeight="15"/>
  <cols>
    <col min="1" max="2" width="8.85546875" style="5"/>
    <col min="3" max="3" width="11.140625" style="5" bestFit="1" customWidth="1"/>
    <col min="4" max="4" width="8.85546875" style="5"/>
    <col min="5" max="6" width="12.42578125" style="5" bestFit="1" customWidth="1"/>
    <col min="7" max="7" width="11.7109375" style="5" bestFit="1" customWidth="1"/>
    <col min="8" max="8" width="8.42578125" style="5" bestFit="1" customWidth="1"/>
    <col min="9" max="10" width="8.85546875" style="5"/>
    <col min="11" max="11" width="26.42578125" style="5" customWidth="1"/>
    <col min="12" max="16384" width="8.85546875" style="5"/>
  </cols>
  <sheetData>
    <row r="1" spans="1:18">
      <c r="A1" s="33" t="s">
        <v>36</v>
      </c>
      <c r="B1" s="33"/>
      <c r="C1" s="33"/>
      <c r="D1" s="4">
        <v>10000</v>
      </c>
      <c r="E1" s="13" t="s">
        <v>39</v>
      </c>
      <c r="G1" s="22" t="s">
        <v>15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>
      <c r="A2" s="33" t="s">
        <v>38</v>
      </c>
      <c r="B2" s="33"/>
      <c r="C2" s="33"/>
      <c r="D2" s="4">
        <v>7250</v>
      </c>
      <c r="E2" s="13" t="s">
        <v>40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>
      <c r="A3" s="33" t="s">
        <v>37</v>
      </c>
      <c r="B3" s="33"/>
      <c r="C3" s="33"/>
      <c r="D3" s="4">
        <v>8000</v>
      </c>
      <c r="E3" s="13" t="s">
        <v>41</v>
      </c>
      <c r="G3" s="22" t="s">
        <v>45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>
      <c r="A4" s="33" t="s">
        <v>32</v>
      </c>
      <c r="B4" s="33"/>
      <c r="C4" s="33"/>
      <c r="D4" s="6">
        <v>0.01</v>
      </c>
      <c r="G4" s="22" t="s">
        <v>16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6" spans="1:18">
      <c r="A6" s="14"/>
      <c r="B6" s="14" t="s">
        <v>27</v>
      </c>
      <c r="C6" s="31" t="s">
        <v>25</v>
      </c>
      <c r="D6" s="31"/>
      <c r="E6" s="32" t="s">
        <v>24</v>
      </c>
      <c r="F6" s="32"/>
      <c r="G6" s="32"/>
      <c r="H6" s="32"/>
      <c r="I6" s="15" t="s">
        <v>43</v>
      </c>
      <c r="J6" s="12" t="s">
        <v>28</v>
      </c>
      <c r="K6" s="16" t="s">
        <v>42</v>
      </c>
    </row>
    <row r="7" spans="1:18">
      <c r="A7" s="17" t="s">
        <v>31</v>
      </c>
      <c r="B7" s="17"/>
      <c r="C7" s="18" t="s">
        <v>23</v>
      </c>
      <c r="D7" s="18" t="s">
        <v>22</v>
      </c>
      <c r="E7" s="19" t="s">
        <v>35</v>
      </c>
      <c r="F7" s="19" t="s">
        <v>33</v>
      </c>
      <c r="G7" s="19" t="s">
        <v>34</v>
      </c>
      <c r="H7" s="20" t="s">
        <v>26</v>
      </c>
      <c r="I7" s="21" t="s">
        <v>44</v>
      </c>
      <c r="J7" s="19" t="s">
        <v>29</v>
      </c>
      <c r="K7" s="16" t="s">
        <v>17</v>
      </c>
    </row>
    <row r="8" spans="1:18">
      <c r="A8" s="3">
        <v>1</v>
      </c>
      <c r="B8" s="3">
        <v>0</v>
      </c>
      <c r="C8" s="1">
        <v>1</v>
      </c>
      <c r="D8" s="1"/>
      <c r="E8" s="7">
        <v>0</v>
      </c>
      <c r="F8" s="7">
        <v>0</v>
      </c>
      <c r="G8" s="7">
        <v>0</v>
      </c>
      <c r="H8" s="11">
        <v>0</v>
      </c>
      <c r="I8" s="8">
        <f t="shared" ref="I8:I50" si="0">MIN(IF(ISNUMBER(B8),B8,0),H8)</f>
        <v>0</v>
      </c>
      <c r="J8" s="7" t="s">
        <v>30</v>
      </c>
      <c r="K8" s="9">
        <f>-(C8*cM+D8*cC)</f>
        <v>-7250</v>
      </c>
    </row>
    <row r="9" spans="1:18">
      <c r="A9" s="3">
        <v>2</v>
      </c>
      <c r="B9" s="3">
        <v>0</v>
      </c>
      <c r="C9" s="1"/>
      <c r="D9" s="1"/>
      <c r="E9" s="7">
        <f>C8</f>
        <v>1</v>
      </c>
      <c r="F9" s="7">
        <f>E8</f>
        <v>0</v>
      </c>
      <c r="G9" s="7">
        <f>F8</f>
        <v>0</v>
      </c>
      <c r="H9" s="11">
        <f>G8+H8-I8+D8</f>
        <v>0</v>
      </c>
      <c r="I9" s="8">
        <f t="shared" si="0"/>
        <v>0</v>
      </c>
      <c r="J9" s="7" t="s">
        <v>30</v>
      </c>
      <c r="K9" s="9">
        <f t="shared" ref="K9:K51" si="1">K8*(1+rr)-(C9*cM+D9*cC)+I9*p</f>
        <v>-7322.5</v>
      </c>
    </row>
    <row r="10" spans="1:18">
      <c r="A10" s="3">
        <v>3</v>
      </c>
      <c r="B10" s="3">
        <v>0</v>
      </c>
      <c r="C10" s="1"/>
      <c r="D10" s="1"/>
      <c r="E10" s="7">
        <f t="shared" ref="E10:E51" si="2">C9</f>
        <v>0</v>
      </c>
      <c r="F10" s="7">
        <f t="shared" ref="F10:G51" si="3">E9</f>
        <v>1</v>
      </c>
      <c r="G10" s="7">
        <f t="shared" si="3"/>
        <v>0</v>
      </c>
      <c r="H10" s="11">
        <f t="shared" ref="H10:H51" si="4">G9+H9-I9+D9</f>
        <v>0</v>
      </c>
      <c r="I10" s="8">
        <f t="shared" si="0"/>
        <v>0</v>
      </c>
      <c r="J10" s="7" t="s">
        <v>30</v>
      </c>
      <c r="K10" s="9">
        <f t="shared" si="1"/>
        <v>-7395.7250000000004</v>
      </c>
    </row>
    <row r="11" spans="1:18">
      <c r="A11" s="3">
        <v>4</v>
      </c>
      <c r="B11" s="3">
        <v>0</v>
      </c>
      <c r="C11" s="1"/>
      <c r="D11" s="1"/>
      <c r="E11" s="7">
        <f t="shared" si="2"/>
        <v>0</v>
      </c>
      <c r="F11" s="7">
        <f t="shared" si="3"/>
        <v>0</v>
      </c>
      <c r="G11" s="7">
        <f t="shared" si="3"/>
        <v>1</v>
      </c>
      <c r="H11" s="11">
        <f t="shared" si="4"/>
        <v>0</v>
      </c>
      <c r="I11" s="8">
        <f t="shared" si="0"/>
        <v>0</v>
      </c>
      <c r="J11" s="7" t="s">
        <v>30</v>
      </c>
      <c r="K11" s="9">
        <f t="shared" si="1"/>
        <v>-7469.6822500000007</v>
      </c>
    </row>
    <row r="12" spans="1:18">
      <c r="A12" s="3">
        <v>5</v>
      </c>
      <c r="B12" s="2"/>
      <c r="C12" s="1"/>
      <c r="D12" s="1"/>
      <c r="E12" s="7">
        <f t="shared" si="2"/>
        <v>0</v>
      </c>
      <c r="F12" s="7">
        <f t="shared" si="3"/>
        <v>0</v>
      </c>
      <c r="G12" s="7">
        <f t="shared" si="3"/>
        <v>0</v>
      </c>
      <c r="H12" s="11">
        <f t="shared" si="4"/>
        <v>1</v>
      </c>
      <c r="I12" s="8">
        <f>MIN(IF(ISNUMBER(B12),B12,0),H12)</f>
        <v>0</v>
      </c>
      <c r="J12" s="10">
        <f>SUM(I$12:I12)/(SUM(B$12:B12)+0.000000000001)</f>
        <v>0</v>
      </c>
      <c r="K12" s="9">
        <f t="shared" si="1"/>
        <v>-7544.3790725000008</v>
      </c>
    </row>
    <row r="13" spans="1:18">
      <c r="A13" s="3">
        <v>6</v>
      </c>
      <c r="B13" s="2"/>
      <c r="C13" s="1"/>
      <c r="D13" s="1"/>
      <c r="E13" s="7">
        <f t="shared" si="2"/>
        <v>0</v>
      </c>
      <c r="F13" s="7">
        <f t="shared" si="3"/>
        <v>0</v>
      </c>
      <c r="G13" s="7">
        <f t="shared" si="3"/>
        <v>0</v>
      </c>
      <c r="H13" s="11">
        <f t="shared" si="4"/>
        <v>1</v>
      </c>
      <c r="I13" s="8">
        <f t="shared" si="0"/>
        <v>0</v>
      </c>
      <c r="J13" s="10">
        <f>SUM(I$12:I13)/(SUM(B$12:B13)+0.000000000001)</f>
        <v>0</v>
      </c>
      <c r="K13" s="9">
        <f t="shared" si="1"/>
        <v>-7619.8228632250011</v>
      </c>
    </row>
    <row r="14" spans="1:18">
      <c r="A14" s="3">
        <v>7</v>
      </c>
      <c r="B14" s="2"/>
      <c r="C14" s="1"/>
      <c r="D14" s="1"/>
      <c r="E14" s="7">
        <f t="shared" si="2"/>
        <v>0</v>
      </c>
      <c r="F14" s="7">
        <f t="shared" si="3"/>
        <v>0</v>
      </c>
      <c r="G14" s="7">
        <f t="shared" si="3"/>
        <v>0</v>
      </c>
      <c r="H14" s="11">
        <f t="shared" si="4"/>
        <v>1</v>
      </c>
      <c r="I14" s="8">
        <f t="shared" si="0"/>
        <v>0</v>
      </c>
      <c r="J14" s="10">
        <f>SUM(I$12:I14)/(SUM(B$12:B14)+0.000000000001)</f>
        <v>0</v>
      </c>
      <c r="K14" s="9">
        <f t="shared" si="1"/>
        <v>-7696.0210918572511</v>
      </c>
    </row>
    <row r="15" spans="1:18">
      <c r="A15" s="3">
        <v>8</v>
      </c>
      <c r="B15" s="2"/>
      <c r="C15" s="1"/>
      <c r="D15" s="1"/>
      <c r="E15" s="7">
        <f t="shared" si="2"/>
        <v>0</v>
      </c>
      <c r="F15" s="7">
        <f t="shared" si="3"/>
        <v>0</v>
      </c>
      <c r="G15" s="7">
        <f t="shared" si="3"/>
        <v>0</v>
      </c>
      <c r="H15" s="11">
        <f t="shared" si="4"/>
        <v>1</v>
      </c>
      <c r="I15" s="8">
        <f t="shared" si="0"/>
        <v>0</v>
      </c>
      <c r="J15" s="10">
        <f>SUM(I$12:I15)/(SUM(B$12:B15)+0.000000000001)</f>
        <v>0</v>
      </c>
      <c r="K15" s="9">
        <f t="shared" si="1"/>
        <v>-7772.9813027758237</v>
      </c>
    </row>
    <row r="16" spans="1:18">
      <c r="A16" s="3">
        <v>9</v>
      </c>
      <c r="B16" s="2"/>
      <c r="C16" s="1"/>
      <c r="D16" s="1"/>
      <c r="E16" s="7">
        <f t="shared" si="2"/>
        <v>0</v>
      </c>
      <c r="F16" s="7">
        <f t="shared" si="3"/>
        <v>0</v>
      </c>
      <c r="G16" s="7">
        <f t="shared" si="3"/>
        <v>0</v>
      </c>
      <c r="H16" s="11">
        <f t="shared" si="4"/>
        <v>1</v>
      </c>
      <c r="I16" s="8">
        <f t="shared" si="0"/>
        <v>0</v>
      </c>
      <c r="J16" s="10">
        <f>SUM(I$12:I16)/(SUM(B$12:B16)+0.000000000001)</f>
        <v>0</v>
      </c>
      <c r="K16" s="9">
        <f t="shared" si="1"/>
        <v>-7850.7111158035823</v>
      </c>
    </row>
    <row r="17" spans="1:11">
      <c r="A17" s="3">
        <v>10</v>
      </c>
      <c r="B17" s="2"/>
      <c r="C17" s="1"/>
      <c r="D17" s="1"/>
      <c r="E17" s="7">
        <f t="shared" si="2"/>
        <v>0</v>
      </c>
      <c r="F17" s="7">
        <f t="shared" si="3"/>
        <v>0</v>
      </c>
      <c r="G17" s="7">
        <f t="shared" si="3"/>
        <v>0</v>
      </c>
      <c r="H17" s="11">
        <f t="shared" si="4"/>
        <v>1</v>
      </c>
      <c r="I17" s="8">
        <f t="shared" si="0"/>
        <v>0</v>
      </c>
      <c r="J17" s="10">
        <f>SUM(I$12:I17)/(SUM(B$12:B17)+0.000000000001)</f>
        <v>0</v>
      </c>
      <c r="K17" s="9">
        <f t="shared" si="1"/>
        <v>-7929.2182269616178</v>
      </c>
    </row>
    <row r="18" spans="1:11">
      <c r="A18" s="3">
        <v>11</v>
      </c>
      <c r="B18" s="2"/>
      <c r="C18" s="1"/>
      <c r="D18" s="1"/>
      <c r="E18" s="7">
        <f t="shared" si="2"/>
        <v>0</v>
      </c>
      <c r="F18" s="7">
        <f t="shared" si="3"/>
        <v>0</v>
      </c>
      <c r="G18" s="7">
        <f t="shared" si="3"/>
        <v>0</v>
      </c>
      <c r="H18" s="11">
        <f t="shared" si="4"/>
        <v>1</v>
      </c>
      <c r="I18" s="8">
        <f t="shared" si="0"/>
        <v>0</v>
      </c>
      <c r="J18" s="10">
        <f>SUM(I$12:I18)/(SUM(B$12:B18)+0.000000000001)</f>
        <v>0</v>
      </c>
      <c r="K18" s="9">
        <f t="shared" si="1"/>
        <v>-8008.510409231234</v>
      </c>
    </row>
    <row r="19" spans="1:11">
      <c r="A19" s="3">
        <v>12</v>
      </c>
      <c r="B19" s="2"/>
      <c r="C19" s="1"/>
      <c r="D19" s="1"/>
      <c r="E19" s="7">
        <f t="shared" si="2"/>
        <v>0</v>
      </c>
      <c r="F19" s="7">
        <f t="shared" si="3"/>
        <v>0</v>
      </c>
      <c r="G19" s="7">
        <f t="shared" si="3"/>
        <v>0</v>
      </c>
      <c r="H19" s="11">
        <f t="shared" si="4"/>
        <v>1</v>
      </c>
      <c r="I19" s="8">
        <f t="shared" si="0"/>
        <v>0</v>
      </c>
      <c r="J19" s="10">
        <f>SUM(I$12:I19)/(SUM(B$12:B19)+0.000000000001)</f>
        <v>0</v>
      </c>
      <c r="K19" s="9">
        <f t="shared" si="1"/>
        <v>-8088.5955133235466</v>
      </c>
    </row>
    <row r="20" spans="1:11">
      <c r="A20" s="3">
        <v>13</v>
      </c>
      <c r="B20" s="2"/>
      <c r="C20" s="1"/>
      <c r="D20" s="1"/>
      <c r="E20" s="7">
        <f t="shared" si="2"/>
        <v>0</v>
      </c>
      <c r="F20" s="7">
        <f t="shared" si="3"/>
        <v>0</v>
      </c>
      <c r="G20" s="7">
        <f t="shared" si="3"/>
        <v>0</v>
      </c>
      <c r="H20" s="11">
        <f t="shared" si="4"/>
        <v>1</v>
      </c>
      <c r="I20" s="8">
        <f t="shared" si="0"/>
        <v>0</v>
      </c>
      <c r="J20" s="10">
        <f>SUM(I$12:I20)/(SUM(B$12:B20)+0.000000000001)</f>
        <v>0</v>
      </c>
      <c r="K20" s="9">
        <f t="shared" si="1"/>
        <v>-8169.4814684567818</v>
      </c>
    </row>
    <row r="21" spans="1:11">
      <c r="A21" s="3">
        <v>14</v>
      </c>
      <c r="B21" s="2"/>
      <c r="C21" s="1"/>
      <c r="D21" s="1"/>
      <c r="E21" s="7">
        <f t="shared" si="2"/>
        <v>0</v>
      </c>
      <c r="F21" s="7">
        <f t="shared" si="3"/>
        <v>0</v>
      </c>
      <c r="G21" s="7">
        <f t="shared" si="3"/>
        <v>0</v>
      </c>
      <c r="H21" s="11">
        <f t="shared" si="4"/>
        <v>1</v>
      </c>
      <c r="I21" s="8">
        <f t="shared" si="0"/>
        <v>0</v>
      </c>
      <c r="J21" s="10">
        <f>SUM(I$12:I21)/(SUM(B$12:B21)+0.000000000001)</f>
        <v>0</v>
      </c>
      <c r="K21" s="9">
        <f t="shared" si="1"/>
        <v>-8251.1762831413489</v>
      </c>
    </row>
    <row r="22" spans="1:11">
      <c r="A22" s="3">
        <v>15</v>
      </c>
      <c r="B22" s="2"/>
      <c r="C22" s="1"/>
      <c r="D22" s="1"/>
      <c r="E22" s="7">
        <f t="shared" si="2"/>
        <v>0</v>
      </c>
      <c r="F22" s="7">
        <f t="shared" si="3"/>
        <v>0</v>
      </c>
      <c r="G22" s="7">
        <f t="shared" si="3"/>
        <v>0</v>
      </c>
      <c r="H22" s="11">
        <f t="shared" si="4"/>
        <v>1</v>
      </c>
      <c r="I22" s="8">
        <f t="shared" si="0"/>
        <v>0</v>
      </c>
      <c r="J22" s="10">
        <f>SUM(I$12:I22)/(SUM(B$12:B22)+0.000000000001)</f>
        <v>0</v>
      </c>
      <c r="K22" s="9">
        <f t="shared" si="1"/>
        <v>-8333.6880459727618</v>
      </c>
    </row>
    <row r="23" spans="1:11">
      <c r="A23" s="3">
        <v>16</v>
      </c>
      <c r="B23" s="2"/>
      <c r="C23" s="1"/>
      <c r="D23" s="1"/>
      <c r="E23" s="7">
        <f t="shared" si="2"/>
        <v>0</v>
      </c>
      <c r="F23" s="7">
        <f t="shared" si="3"/>
        <v>0</v>
      </c>
      <c r="G23" s="7">
        <f t="shared" si="3"/>
        <v>0</v>
      </c>
      <c r="H23" s="11">
        <f t="shared" si="4"/>
        <v>1</v>
      </c>
      <c r="I23" s="8">
        <f t="shared" si="0"/>
        <v>0</v>
      </c>
      <c r="J23" s="10">
        <f>SUM(I$12:I23)/(SUM(B$12:B23)+0.000000000001)</f>
        <v>0</v>
      </c>
      <c r="K23" s="9">
        <f t="shared" si="1"/>
        <v>-8417.0249264324902</v>
      </c>
    </row>
    <row r="24" spans="1:11">
      <c r="A24" s="3">
        <v>17</v>
      </c>
      <c r="B24" s="2"/>
      <c r="C24" s="1"/>
      <c r="D24" s="1"/>
      <c r="E24" s="7">
        <f t="shared" si="2"/>
        <v>0</v>
      </c>
      <c r="F24" s="7">
        <f t="shared" si="3"/>
        <v>0</v>
      </c>
      <c r="G24" s="7">
        <f t="shared" si="3"/>
        <v>0</v>
      </c>
      <c r="H24" s="11">
        <f t="shared" si="4"/>
        <v>1</v>
      </c>
      <c r="I24" s="8">
        <f t="shared" si="0"/>
        <v>0</v>
      </c>
      <c r="J24" s="10">
        <f>SUM(I$12:I24)/(SUM(B$12:B24)+0.000000000001)</f>
        <v>0</v>
      </c>
      <c r="K24" s="9">
        <f t="shared" si="1"/>
        <v>-8501.1951756968156</v>
      </c>
    </row>
    <row r="25" spans="1:11">
      <c r="A25" s="3">
        <v>18</v>
      </c>
      <c r="B25" s="2"/>
      <c r="C25" s="1"/>
      <c r="D25" s="1"/>
      <c r="E25" s="7">
        <f t="shared" si="2"/>
        <v>0</v>
      </c>
      <c r="F25" s="7">
        <f t="shared" si="3"/>
        <v>0</v>
      </c>
      <c r="G25" s="7">
        <f t="shared" si="3"/>
        <v>0</v>
      </c>
      <c r="H25" s="11">
        <f t="shared" si="4"/>
        <v>1</v>
      </c>
      <c r="I25" s="8">
        <f t="shared" si="0"/>
        <v>0</v>
      </c>
      <c r="J25" s="10">
        <f>SUM(I$12:I25)/(SUM(B$12:B25)+0.000000000001)</f>
        <v>0</v>
      </c>
      <c r="K25" s="9">
        <f t="shared" si="1"/>
        <v>-8586.207127453783</v>
      </c>
    </row>
    <row r="26" spans="1:11">
      <c r="A26" s="3">
        <v>19</v>
      </c>
      <c r="B26" s="2"/>
      <c r="C26" s="1"/>
      <c r="D26" s="1"/>
      <c r="E26" s="7">
        <f t="shared" si="2"/>
        <v>0</v>
      </c>
      <c r="F26" s="7">
        <f t="shared" si="3"/>
        <v>0</v>
      </c>
      <c r="G26" s="7">
        <f t="shared" si="3"/>
        <v>0</v>
      </c>
      <c r="H26" s="11">
        <f t="shared" si="4"/>
        <v>1</v>
      </c>
      <c r="I26" s="8">
        <f t="shared" si="0"/>
        <v>0</v>
      </c>
      <c r="J26" s="10">
        <f>SUM(I$12:I26)/(SUM(B$12:B26)+0.000000000001)</f>
        <v>0</v>
      </c>
      <c r="K26" s="9">
        <f t="shared" si="1"/>
        <v>-8672.0691987283208</v>
      </c>
    </row>
    <row r="27" spans="1:11">
      <c r="A27" s="3">
        <v>20</v>
      </c>
      <c r="B27" s="2"/>
      <c r="C27" s="1"/>
      <c r="D27" s="1"/>
      <c r="E27" s="7">
        <f t="shared" si="2"/>
        <v>0</v>
      </c>
      <c r="F27" s="7">
        <f t="shared" si="3"/>
        <v>0</v>
      </c>
      <c r="G27" s="7">
        <f t="shared" si="3"/>
        <v>0</v>
      </c>
      <c r="H27" s="11">
        <f t="shared" si="4"/>
        <v>1</v>
      </c>
      <c r="I27" s="8">
        <f t="shared" si="0"/>
        <v>0</v>
      </c>
      <c r="J27" s="10">
        <f>SUM(I$12:I27)/(SUM(B$12:B27)+0.000000000001)</f>
        <v>0</v>
      </c>
      <c r="K27" s="9">
        <f t="shared" si="1"/>
        <v>-8758.7898907156032</v>
      </c>
    </row>
    <row r="28" spans="1:11">
      <c r="A28" s="3">
        <v>21</v>
      </c>
      <c r="B28" s="2"/>
      <c r="C28" s="1"/>
      <c r="D28" s="1"/>
      <c r="E28" s="7">
        <f t="shared" si="2"/>
        <v>0</v>
      </c>
      <c r="F28" s="7">
        <f t="shared" si="3"/>
        <v>0</v>
      </c>
      <c r="G28" s="7">
        <f t="shared" si="3"/>
        <v>0</v>
      </c>
      <c r="H28" s="11">
        <f t="shared" si="4"/>
        <v>1</v>
      </c>
      <c r="I28" s="8">
        <f t="shared" si="0"/>
        <v>0</v>
      </c>
      <c r="J28" s="10">
        <f>SUM(I$12:I28)/(SUM(B$12:B28)+0.000000000001)</f>
        <v>0</v>
      </c>
      <c r="K28" s="9">
        <f t="shared" si="1"/>
        <v>-8846.3777896227584</v>
      </c>
    </row>
    <row r="29" spans="1:11">
      <c r="A29" s="3">
        <v>22</v>
      </c>
      <c r="B29" s="2"/>
      <c r="C29" s="1"/>
      <c r="D29" s="1"/>
      <c r="E29" s="7">
        <f t="shared" si="2"/>
        <v>0</v>
      </c>
      <c r="F29" s="7">
        <f t="shared" si="3"/>
        <v>0</v>
      </c>
      <c r="G29" s="7">
        <f t="shared" si="3"/>
        <v>0</v>
      </c>
      <c r="H29" s="11">
        <f t="shared" si="4"/>
        <v>1</v>
      </c>
      <c r="I29" s="8">
        <f t="shared" si="0"/>
        <v>0</v>
      </c>
      <c r="J29" s="10">
        <f>SUM(I$12:I29)/(SUM(B$12:B29)+0.000000000001)</f>
        <v>0</v>
      </c>
      <c r="K29" s="9">
        <f t="shared" si="1"/>
        <v>-8934.8415675189863</v>
      </c>
    </row>
    <row r="30" spans="1:11">
      <c r="A30" s="3">
        <v>23</v>
      </c>
      <c r="B30" s="2"/>
      <c r="C30" s="1"/>
      <c r="D30" s="1"/>
      <c r="E30" s="7">
        <f t="shared" si="2"/>
        <v>0</v>
      </c>
      <c r="F30" s="7">
        <f t="shared" si="3"/>
        <v>0</v>
      </c>
      <c r="G30" s="7">
        <f t="shared" si="3"/>
        <v>0</v>
      </c>
      <c r="H30" s="11">
        <f t="shared" si="4"/>
        <v>1</v>
      </c>
      <c r="I30" s="8">
        <f t="shared" si="0"/>
        <v>0</v>
      </c>
      <c r="J30" s="10">
        <f>SUM(I$12:I30)/(SUM(B$12:B30)+0.000000000001)</f>
        <v>0</v>
      </c>
      <c r="K30" s="9">
        <f t="shared" si="1"/>
        <v>-9024.1899831941755</v>
      </c>
    </row>
    <row r="31" spans="1:11">
      <c r="A31" s="3">
        <v>24</v>
      </c>
      <c r="B31" s="2"/>
      <c r="C31" s="1"/>
      <c r="D31" s="1"/>
      <c r="E31" s="7">
        <f t="shared" si="2"/>
        <v>0</v>
      </c>
      <c r="F31" s="7">
        <f t="shared" si="3"/>
        <v>0</v>
      </c>
      <c r="G31" s="7">
        <f t="shared" si="3"/>
        <v>0</v>
      </c>
      <c r="H31" s="11">
        <f t="shared" si="4"/>
        <v>1</v>
      </c>
      <c r="I31" s="8">
        <f t="shared" si="0"/>
        <v>0</v>
      </c>
      <c r="J31" s="10">
        <f>SUM(I$12:I31)/(SUM(B$12:B31)+0.000000000001)</f>
        <v>0</v>
      </c>
      <c r="K31" s="9">
        <f t="shared" si="1"/>
        <v>-9114.4318830261182</v>
      </c>
    </row>
    <row r="32" spans="1:11">
      <c r="A32" s="3">
        <v>25</v>
      </c>
      <c r="B32" s="2"/>
      <c r="C32" s="1"/>
      <c r="D32" s="1"/>
      <c r="E32" s="7">
        <f t="shared" si="2"/>
        <v>0</v>
      </c>
      <c r="F32" s="7">
        <f t="shared" si="3"/>
        <v>0</v>
      </c>
      <c r="G32" s="7">
        <f t="shared" si="3"/>
        <v>0</v>
      </c>
      <c r="H32" s="11">
        <f t="shared" si="4"/>
        <v>1</v>
      </c>
      <c r="I32" s="8">
        <f t="shared" si="0"/>
        <v>0</v>
      </c>
      <c r="J32" s="10">
        <f>SUM(I$12:I32)/(SUM(B$12:B32)+0.000000000001)</f>
        <v>0</v>
      </c>
      <c r="K32" s="9">
        <f t="shared" si="1"/>
        <v>-9205.5762018563801</v>
      </c>
    </row>
    <row r="33" spans="1:11">
      <c r="A33" s="3">
        <v>26</v>
      </c>
      <c r="B33" s="2"/>
      <c r="C33" s="1"/>
      <c r="D33" s="1"/>
      <c r="E33" s="7">
        <f t="shared" si="2"/>
        <v>0</v>
      </c>
      <c r="F33" s="7">
        <f t="shared" si="3"/>
        <v>0</v>
      </c>
      <c r="G33" s="7">
        <f t="shared" si="3"/>
        <v>0</v>
      </c>
      <c r="H33" s="11">
        <f t="shared" si="4"/>
        <v>1</v>
      </c>
      <c r="I33" s="8">
        <f t="shared" si="0"/>
        <v>0</v>
      </c>
      <c r="J33" s="10">
        <f>SUM(I$12:I33)/(SUM(B$12:B33)+0.000000000001)</f>
        <v>0</v>
      </c>
      <c r="K33" s="9">
        <f t="shared" si="1"/>
        <v>-9297.6319638749446</v>
      </c>
    </row>
    <row r="34" spans="1:11">
      <c r="A34" s="3">
        <v>27</v>
      </c>
      <c r="B34" s="2"/>
      <c r="C34" s="1"/>
      <c r="D34" s="1"/>
      <c r="E34" s="7">
        <f t="shared" si="2"/>
        <v>0</v>
      </c>
      <c r="F34" s="7">
        <f t="shared" si="3"/>
        <v>0</v>
      </c>
      <c r="G34" s="7">
        <f t="shared" si="3"/>
        <v>0</v>
      </c>
      <c r="H34" s="11">
        <f t="shared" si="4"/>
        <v>1</v>
      </c>
      <c r="I34" s="8">
        <f t="shared" si="0"/>
        <v>0</v>
      </c>
      <c r="J34" s="10">
        <f>SUM(I$12:I34)/(SUM(B$12:B34)+0.000000000001)</f>
        <v>0</v>
      </c>
      <c r="K34" s="9">
        <f t="shared" si="1"/>
        <v>-9390.6082835136949</v>
      </c>
    </row>
    <row r="35" spans="1:11">
      <c r="A35" s="3">
        <v>28</v>
      </c>
      <c r="B35" s="2"/>
      <c r="C35" s="1"/>
      <c r="D35" s="1"/>
      <c r="E35" s="7">
        <f t="shared" si="2"/>
        <v>0</v>
      </c>
      <c r="F35" s="7">
        <f t="shared" si="3"/>
        <v>0</v>
      </c>
      <c r="G35" s="7">
        <f t="shared" si="3"/>
        <v>0</v>
      </c>
      <c r="H35" s="11">
        <f t="shared" si="4"/>
        <v>1</v>
      </c>
      <c r="I35" s="8">
        <f t="shared" si="0"/>
        <v>0</v>
      </c>
      <c r="J35" s="10">
        <f>SUM(I$12:I35)/(SUM(B$12:B35)+0.000000000001)</f>
        <v>0</v>
      </c>
      <c r="K35" s="9">
        <f t="shared" si="1"/>
        <v>-9484.5143663488325</v>
      </c>
    </row>
    <row r="36" spans="1:11">
      <c r="A36" s="3">
        <v>29</v>
      </c>
      <c r="B36" s="2"/>
      <c r="C36" s="1"/>
      <c r="D36" s="1"/>
      <c r="E36" s="7">
        <f t="shared" si="2"/>
        <v>0</v>
      </c>
      <c r="F36" s="7">
        <f t="shared" si="3"/>
        <v>0</v>
      </c>
      <c r="G36" s="7">
        <f t="shared" si="3"/>
        <v>0</v>
      </c>
      <c r="H36" s="11">
        <f t="shared" si="4"/>
        <v>1</v>
      </c>
      <c r="I36" s="8">
        <f t="shared" si="0"/>
        <v>0</v>
      </c>
      <c r="J36" s="10">
        <f>SUM(I$12:I36)/(SUM(B$12:B36)+0.000000000001)</f>
        <v>0</v>
      </c>
      <c r="K36" s="9">
        <f t="shared" si="1"/>
        <v>-9579.3595100123202</v>
      </c>
    </row>
    <row r="37" spans="1:11">
      <c r="A37" s="3">
        <v>30</v>
      </c>
      <c r="B37" s="2"/>
      <c r="C37" s="1"/>
      <c r="D37" s="1"/>
      <c r="E37" s="7">
        <f t="shared" si="2"/>
        <v>0</v>
      </c>
      <c r="F37" s="7">
        <f t="shared" si="3"/>
        <v>0</v>
      </c>
      <c r="G37" s="7">
        <f t="shared" si="3"/>
        <v>0</v>
      </c>
      <c r="H37" s="11">
        <f t="shared" si="4"/>
        <v>1</v>
      </c>
      <c r="I37" s="8">
        <f t="shared" si="0"/>
        <v>0</v>
      </c>
      <c r="J37" s="10">
        <f>SUM(I$12:I37)/(SUM(B$12:B37)+0.000000000001)</f>
        <v>0</v>
      </c>
      <c r="K37" s="9">
        <f t="shared" si="1"/>
        <v>-9675.1531051124439</v>
      </c>
    </row>
    <row r="38" spans="1:11">
      <c r="A38" s="3">
        <v>31</v>
      </c>
      <c r="B38" s="2"/>
      <c r="C38" s="1"/>
      <c r="D38" s="1"/>
      <c r="E38" s="7">
        <f t="shared" si="2"/>
        <v>0</v>
      </c>
      <c r="F38" s="7">
        <f t="shared" si="3"/>
        <v>0</v>
      </c>
      <c r="G38" s="7">
        <f t="shared" si="3"/>
        <v>0</v>
      </c>
      <c r="H38" s="11">
        <f t="shared" si="4"/>
        <v>1</v>
      </c>
      <c r="I38" s="8">
        <f t="shared" si="0"/>
        <v>0</v>
      </c>
      <c r="J38" s="10">
        <f>SUM(I$12:I38)/(SUM(B$12:B38)+0.000000000001)</f>
        <v>0</v>
      </c>
      <c r="K38" s="9">
        <f t="shared" si="1"/>
        <v>-9771.9046361635683</v>
      </c>
    </row>
    <row r="39" spans="1:11">
      <c r="A39" s="3">
        <v>32</v>
      </c>
      <c r="B39" s="2"/>
      <c r="C39" s="1"/>
      <c r="D39" s="1"/>
      <c r="E39" s="7">
        <f t="shared" si="2"/>
        <v>0</v>
      </c>
      <c r="F39" s="7">
        <f t="shared" si="3"/>
        <v>0</v>
      </c>
      <c r="G39" s="7">
        <f t="shared" si="3"/>
        <v>0</v>
      </c>
      <c r="H39" s="11">
        <f t="shared" si="4"/>
        <v>1</v>
      </c>
      <c r="I39" s="8">
        <f t="shared" si="0"/>
        <v>0</v>
      </c>
      <c r="J39" s="10">
        <f>SUM(I$12:I39)/(SUM(B$12:B39)+0.000000000001)</f>
        <v>0</v>
      </c>
      <c r="K39" s="9">
        <f t="shared" si="1"/>
        <v>-9869.6236825252035</v>
      </c>
    </row>
    <row r="40" spans="1:11">
      <c r="A40" s="3">
        <v>33</v>
      </c>
      <c r="B40" s="2"/>
      <c r="C40" s="1"/>
      <c r="D40" s="1"/>
      <c r="E40" s="7">
        <f t="shared" si="2"/>
        <v>0</v>
      </c>
      <c r="F40" s="7">
        <f t="shared" si="3"/>
        <v>0</v>
      </c>
      <c r="G40" s="7">
        <f t="shared" si="3"/>
        <v>0</v>
      </c>
      <c r="H40" s="11">
        <f t="shared" si="4"/>
        <v>1</v>
      </c>
      <c r="I40" s="8">
        <f t="shared" si="0"/>
        <v>0</v>
      </c>
      <c r="J40" s="10">
        <f>SUM(I$12:I40)/(SUM(B$12:B40)+0.000000000001)</f>
        <v>0</v>
      </c>
      <c r="K40" s="9">
        <f t="shared" si="1"/>
        <v>-9968.3199193504552</v>
      </c>
    </row>
    <row r="41" spans="1:11">
      <c r="A41" s="3">
        <v>34</v>
      </c>
      <c r="B41" s="2"/>
      <c r="C41" s="1"/>
      <c r="D41" s="1"/>
      <c r="E41" s="7">
        <f t="shared" si="2"/>
        <v>0</v>
      </c>
      <c r="F41" s="7">
        <f t="shared" si="3"/>
        <v>0</v>
      </c>
      <c r="G41" s="7">
        <f t="shared" si="3"/>
        <v>0</v>
      </c>
      <c r="H41" s="11">
        <f t="shared" si="4"/>
        <v>1</v>
      </c>
      <c r="I41" s="8">
        <f t="shared" si="0"/>
        <v>0</v>
      </c>
      <c r="J41" s="10">
        <f>SUM(I$12:I41)/(SUM(B$12:B41)+0.000000000001)</f>
        <v>0</v>
      </c>
      <c r="K41" s="9">
        <f t="shared" si="1"/>
        <v>-10068.00311854396</v>
      </c>
    </row>
    <row r="42" spans="1:11">
      <c r="A42" s="3">
        <v>35</v>
      </c>
      <c r="B42" s="2"/>
      <c r="C42" s="1"/>
      <c r="D42" s="1"/>
      <c r="E42" s="7">
        <f t="shared" si="2"/>
        <v>0</v>
      </c>
      <c r="F42" s="7">
        <f t="shared" si="3"/>
        <v>0</v>
      </c>
      <c r="G42" s="7">
        <f t="shared" si="3"/>
        <v>0</v>
      </c>
      <c r="H42" s="11">
        <f t="shared" si="4"/>
        <v>1</v>
      </c>
      <c r="I42" s="8">
        <f t="shared" si="0"/>
        <v>0</v>
      </c>
      <c r="J42" s="10">
        <f>SUM(I$12:I42)/(SUM(B$12:B42)+0.000000000001)</f>
        <v>0</v>
      </c>
      <c r="K42" s="9">
        <f t="shared" si="1"/>
        <v>-10168.683149729401</v>
      </c>
    </row>
    <row r="43" spans="1:11">
      <c r="A43" s="3">
        <v>36</v>
      </c>
      <c r="B43" s="2"/>
      <c r="C43" s="1"/>
      <c r="D43" s="1"/>
      <c r="E43" s="7">
        <f t="shared" si="2"/>
        <v>0</v>
      </c>
      <c r="F43" s="7">
        <f t="shared" si="3"/>
        <v>0</v>
      </c>
      <c r="G43" s="7">
        <f t="shared" si="3"/>
        <v>0</v>
      </c>
      <c r="H43" s="11">
        <f t="shared" si="4"/>
        <v>1</v>
      </c>
      <c r="I43" s="8">
        <f t="shared" si="0"/>
        <v>0</v>
      </c>
      <c r="J43" s="10">
        <f>SUM(I$12:I43)/(SUM(B$12:B43)+0.000000000001)</f>
        <v>0</v>
      </c>
      <c r="K43" s="9">
        <f t="shared" si="1"/>
        <v>-10270.369981226695</v>
      </c>
    </row>
    <row r="44" spans="1:11">
      <c r="A44" s="3">
        <v>37</v>
      </c>
      <c r="B44" s="2"/>
      <c r="C44" s="1"/>
      <c r="D44" s="1"/>
      <c r="E44" s="7">
        <f t="shared" si="2"/>
        <v>0</v>
      </c>
      <c r="F44" s="7">
        <f t="shared" si="3"/>
        <v>0</v>
      </c>
      <c r="G44" s="7">
        <f t="shared" si="3"/>
        <v>0</v>
      </c>
      <c r="H44" s="11">
        <f t="shared" si="4"/>
        <v>1</v>
      </c>
      <c r="I44" s="8">
        <f t="shared" si="0"/>
        <v>0</v>
      </c>
      <c r="J44" s="10">
        <f>SUM(I$12:I44)/(SUM(B$12:B44)+0.000000000001)</f>
        <v>0</v>
      </c>
      <c r="K44" s="9">
        <f t="shared" si="1"/>
        <v>-10373.073681038963</v>
      </c>
    </row>
    <row r="45" spans="1:11">
      <c r="A45" s="3">
        <v>38</v>
      </c>
      <c r="B45" s="2"/>
      <c r="C45" s="1"/>
      <c r="D45" s="1"/>
      <c r="E45" s="7">
        <f t="shared" si="2"/>
        <v>0</v>
      </c>
      <c r="F45" s="7">
        <f t="shared" si="3"/>
        <v>0</v>
      </c>
      <c r="G45" s="7">
        <f t="shared" si="3"/>
        <v>0</v>
      </c>
      <c r="H45" s="11">
        <f t="shared" si="4"/>
        <v>1</v>
      </c>
      <c r="I45" s="8">
        <f t="shared" si="0"/>
        <v>0</v>
      </c>
      <c r="J45" s="10">
        <f>SUM(I$12:I45)/(SUM(B$12:B45)+0.000000000001)</f>
        <v>0</v>
      </c>
      <c r="K45" s="9">
        <f t="shared" si="1"/>
        <v>-10476.804417849353</v>
      </c>
    </row>
    <row r="46" spans="1:11">
      <c r="A46" s="3">
        <v>39</v>
      </c>
      <c r="B46" s="2"/>
      <c r="C46" s="1"/>
      <c r="D46" s="1"/>
      <c r="E46" s="7">
        <f t="shared" si="2"/>
        <v>0</v>
      </c>
      <c r="F46" s="7">
        <f t="shared" si="3"/>
        <v>0</v>
      </c>
      <c r="G46" s="7">
        <f t="shared" si="3"/>
        <v>0</v>
      </c>
      <c r="H46" s="11">
        <f t="shared" si="4"/>
        <v>1</v>
      </c>
      <c r="I46" s="8">
        <f t="shared" si="0"/>
        <v>0</v>
      </c>
      <c r="J46" s="10">
        <f>SUM(I$12:I46)/(SUM(B$12:B46)+0.000000000001)</f>
        <v>0</v>
      </c>
      <c r="K46" s="9">
        <f t="shared" si="1"/>
        <v>-10581.572462027847</v>
      </c>
    </row>
    <row r="47" spans="1:11">
      <c r="A47" s="3">
        <v>40</v>
      </c>
      <c r="B47" s="2"/>
      <c r="C47" s="1"/>
      <c r="D47" s="1"/>
      <c r="E47" s="7">
        <f t="shared" si="2"/>
        <v>0</v>
      </c>
      <c r="F47" s="7">
        <f t="shared" si="3"/>
        <v>0</v>
      </c>
      <c r="G47" s="7">
        <f t="shared" si="3"/>
        <v>0</v>
      </c>
      <c r="H47" s="11">
        <f t="shared" si="4"/>
        <v>1</v>
      </c>
      <c r="I47" s="8">
        <f t="shared" si="0"/>
        <v>0</v>
      </c>
      <c r="J47" s="10">
        <f>SUM(I$12:I47)/(SUM(B$12:B47)+0.000000000001)</f>
        <v>0</v>
      </c>
      <c r="K47" s="9">
        <f t="shared" si="1"/>
        <v>-10687.388186648126</v>
      </c>
    </row>
    <row r="48" spans="1:11">
      <c r="A48" s="3">
        <v>41</v>
      </c>
      <c r="B48" s="2"/>
      <c r="C48" s="1"/>
      <c r="D48" s="1"/>
      <c r="E48" s="7">
        <f t="shared" si="2"/>
        <v>0</v>
      </c>
      <c r="F48" s="7">
        <f t="shared" si="3"/>
        <v>0</v>
      </c>
      <c r="G48" s="7">
        <f t="shared" si="3"/>
        <v>0</v>
      </c>
      <c r="H48" s="11">
        <f t="shared" si="4"/>
        <v>1</v>
      </c>
      <c r="I48" s="8">
        <f t="shared" si="0"/>
        <v>0</v>
      </c>
      <c r="J48" s="10">
        <f>SUM(I$12:I48)/(SUM(B$12:B48)+0.000000000001)</f>
        <v>0</v>
      </c>
      <c r="K48" s="9">
        <f t="shared" si="1"/>
        <v>-10794.262068514607</v>
      </c>
    </row>
    <row r="49" spans="1:11">
      <c r="A49" s="3">
        <v>42</v>
      </c>
      <c r="B49" s="2"/>
      <c r="C49" s="1"/>
      <c r="D49" s="1"/>
      <c r="E49" s="7">
        <f t="shared" si="2"/>
        <v>0</v>
      </c>
      <c r="F49" s="7">
        <f t="shared" si="3"/>
        <v>0</v>
      </c>
      <c r="G49" s="7">
        <f t="shared" si="3"/>
        <v>0</v>
      </c>
      <c r="H49" s="11">
        <f t="shared" si="4"/>
        <v>1</v>
      </c>
      <c r="I49" s="8">
        <f t="shared" si="0"/>
        <v>0</v>
      </c>
      <c r="J49" s="10">
        <f>SUM(I$12:I49)/(SUM(B$12:B49)+0.000000000001)</f>
        <v>0</v>
      </c>
      <c r="K49" s="9">
        <f t="shared" si="1"/>
        <v>-10902.204689199752</v>
      </c>
    </row>
    <row r="50" spans="1:11">
      <c r="A50" s="3">
        <v>43</v>
      </c>
      <c r="B50" s="2"/>
      <c r="C50" s="1"/>
      <c r="D50" s="1"/>
      <c r="E50" s="7">
        <f t="shared" si="2"/>
        <v>0</v>
      </c>
      <c r="F50" s="7">
        <f t="shared" si="3"/>
        <v>0</v>
      </c>
      <c r="G50" s="7">
        <f t="shared" si="3"/>
        <v>0</v>
      </c>
      <c r="H50" s="11">
        <f t="shared" si="4"/>
        <v>1</v>
      </c>
      <c r="I50" s="8">
        <f t="shared" si="0"/>
        <v>0</v>
      </c>
      <c r="J50" s="10">
        <f>SUM(I$12:I50)/(SUM(B$12:B50)+0.000000000001)</f>
        <v>0</v>
      </c>
      <c r="K50" s="9">
        <f t="shared" si="1"/>
        <v>-11011.22673609175</v>
      </c>
    </row>
    <row r="51" spans="1:11">
      <c r="A51" s="3">
        <v>44</v>
      </c>
      <c r="B51" s="2"/>
      <c r="C51" s="1"/>
      <c r="D51" s="1"/>
      <c r="E51" s="7">
        <f t="shared" si="2"/>
        <v>0</v>
      </c>
      <c r="F51" s="7">
        <f t="shared" si="3"/>
        <v>0</v>
      </c>
      <c r="G51" s="7">
        <f t="shared" si="3"/>
        <v>0</v>
      </c>
      <c r="H51" s="11">
        <f t="shared" si="4"/>
        <v>1</v>
      </c>
      <c r="I51" s="8">
        <f t="shared" ref="I51" si="5">MIN(IF(ISNUMBER(B51),B51,0),H51)</f>
        <v>0</v>
      </c>
      <c r="J51" s="10">
        <f>SUM(I$12:I51)/(SUM(B$12:B51)+0.000000000001)</f>
        <v>0</v>
      </c>
      <c r="K51" s="9">
        <f t="shared" si="1"/>
        <v>-11121.339003452667</v>
      </c>
    </row>
  </sheetData>
  <sheetProtection sheet="1" objects="1" scenarios="1" selectLockedCells="1"/>
  <mergeCells count="6">
    <mergeCell ref="C6:D6"/>
    <mergeCell ref="E6:H6"/>
    <mergeCell ref="A1:C1"/>
    <mergeCell ref="A2:C2"/>
    <mergeCell ref="A3:C3"/>
    <mergeCell ref="A4:C4"/>
  </mergeCells>
  <phoneticPr fontId="4" type="noConversion"/>
  <pageMargins left="0.7" right="0.7" top="0.75" bottom="0.75" header="0.3" footer="0.3"/>
  <headerFooter>
    <oddHeader>&amp;L&amp;"-,Bold"&amp;14&amp;K0070C0Team Number and Names: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Game Explanation and Assignment</vt:lpstr>
      <vt:lpstr>Historical order data</vt:lpstr>
      <vt:lpstr>Simulate and Plan</vt:lpstr>
      <vt:lpstr>cC</vt:lpstr>
      <vt:lpstr>cM</vt:lpstr>
      <vt:lpstr>p</vt:lpstr>
      <vt:lpstr>rr</vt:lpstr>
    </vt:vector>
  </TitlesOfParts>
  <Company>Kellogg School of Management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A. Van Mieghem</dc:creator>
  <cp:lastModifiedBy>Jan Van Mieghem</cp:lastModifiedBy>
  <cp:lastPrinted>2009-02-02T22:32:54Z</cp:lastPrinted>
  <dcterms:created xsi:type="dcterms:W3CDTF">2008-12-30T20:26:11Z</dcterms:created>
  <dcterms:modified xsi:type="dcterms:W3CDTF">2011-05-14T15:10:29Z</dcterms:modified>
</cp:coreProperties>
</file>