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nju\Documents\Projects\marsh_metrics\"/>
    </mc:Choice>
  </mc:AlternateContent>
  <xr:revisionPtr revIDLastSave="0" documentId="13_ncr:1_{1B15B734-2DD6-46EB-BCE6-E29D932042D1}" xr6:coauthVersionLast="45" xr6:coauthVersionMax="45" xr10:uidLastSave="{00000000-0000-0000-0000-000000000000}"/>
  <bookViews>
    <workbookView xWindow="19080" yWindow="-120" windowWidth="19440" windowHeight="15000" xr2:uid="{71823B22-A77A-41E1-99D5-8AF45CFCF528}"/>
  </bookViews>
  <sheets>
    <sheet name="Sheet1" sheetId="1" r:id="rId1"/>
    <sheet name="ignore sediment flux-UVVR" sheetId="2" r:id="rId2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E6" i="1" l="1"/>
  <c r="E7" i="1" s="1"/>
  <c r="B16" i="2" l="1"/>
  <c r="B15" i="2"/>
  <c r="B13" i="2"/>
  <c r="B12" i="2"/>
  <c r="B14" i="2" s="1"/>
  <c r="E4" i="1"/>
  <c r="E3" i="1" s="1"/>
  <c r="E5" i="1" s="1"/>
  <c r="F8" i="1" l="1"/>
  <c r="F9" i="1"/>
  <c r="B18" i="2"/>
  <c r="B17" i="2"/>
  <c r="E8" i="1"/>
  <c r="E9" i="1"/>
</calcChain>
</file>

<file path=xl/sharedStrings.xml><?xml version="1.0" encoding="utf-8"?>
<sst xmlns="http://schemas.openxmlformats.org/spreadsheetml/2006/main" count="32" uniqueCount="27">
  <si>
    <t>Area of marsh unit (m2)</t>
  </si>
  <si>
    <t>UVVR of marsh unit</t>
  </si>
  <si>
    <t>Mean elevation of vegetated marsh plain relative to MSL (m)</t>
  </si>
  <si>
    <t>Dry dulk density of future deposited sediment (kg/m3)</t>
  </si>
  <si>
    <t>Dry dulk density of existing marsh substrate sediment (kg/m3)</t>
  </si>
  <si>
    <t>Vegetated area</t>
  </si>
  <si>
    <t>Unvegetated area</t>
  </si>
  <si>
    <t>Sediment budget w future SLR</t>
  </si>
  <si>
    <t>Sediment budget under historical SLR</t>
  </si>
  <si>
    <t>Total sediment</t>
  </si>
  <si>
    <t>Lifespan future SLR</t>
  </si>
  <si>
    <t>Lifespan historical SLR</t>
  </si>
  <si>
    <t>Historical SLR (m/y)</t>
  </si>
  <si>
    <t>Future SLR (m/y)</t>
  </si>
  <si>
    <t>USER INPUTS</t>
  </si>
  <si>
    <t>LIFESPAN OUTPUTS</t>
  </si>
  <si>
    <t>Dry bulk density of future deposited sediment (kg/m3)*</t>
  </si>
  <si>
    <t>Dry bulk density of existing marsh substrate sediment (kg/m3)*</t>
  </si>
  <si>
    <t>*Morris et al., 2016                   minimum and mean values</t>
  </si>
  <si>
    <t>Vegetated area (m2)</t>
  </si>
  <si>
    <t>Unvegetated area (m2)</t>
  </si>
  <si>
    <t>Total sediment (kg)</t>
  </si>
  <si>
    <t>Sediment budget under historical SLR (kg/y)</t>
  </si>
  <si>
    <t>Sediment budget under future SLR (kg/y)</t>
  </si>
  <si>
    <t>Lifespan historical SLR (y)</t>
  </si>
  <si>
    <t>Lifespan future SLR (y)</t>
  </si>
  <si>
    <t>IGNORE UVVR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</si>
</sst>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2" xfId="0" applyFill="1" applyBorder="1" applyAlignment="1">
      <alignment wrapText="1"/>
    </xf>
    <xf numFmtId="1" fontId="0" fillId="0" borderId="3" xfId="0" applyNumberFormat="1" applyBorder="1"/>
    <xf numFmtId="0" fontId="0" fillId="0" borderId="4" xfId="0" applyFill="1" applyBorder="1" applyAlignment="1">
      <alignment wrapText="1"/>
    </xf>
    <xf numFmtId="1" fontId="0" fillId="0" borderId="5" xfId="0" applyNumberFormat="1" applyBorder="1"/>
    <xf numFmtId="0" fontId="0" fillId="0" borderId="4" xfId="0" applyFill="1" applyBorder="1"/>
    <xf numFmtId="0" fontId="0" fillId="2" borderId="6" xfId="0" applyFill="1" applyBorder="1" applyAlignment="1">
      <alignment wrapText="1"/>
    </xf>
    <xf numFmtId="1" fontId="0" fillId="3" borderId="7" xfId="0" applyNumberFormat="1" applyFill="1" applyBorder="1"/>
    <xf numFmtId="0" fontId="0" fillId="2" borderId="8" xfId="0" applyFill="1" applyBorder="1" applyAlignment="1">
      <alignment wrapText="1"/>
    </xf>
    <xf numFmtId="1" fontId="0" fillId="3" borderId="9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572-0061-4E8A-A497-FF3515CF3BD6}">
  <dimension ref="A2:F11"/>
  <sheetViews>
    <sheetView tabSelected="1" zoomScale="150" zoomScaleNormal="150" workbookViewId="0">
      <selection activeCell="E7" sqref="E7"/>
    </sheetView>
  </sheetViews>
  <sheetFormatPr defaultRowHeight="15" x14ac:dyDescent="0.25"/>
  <cols>
    <col min="1" max="1" width="33.5703125" customWidth="1"/>
    <col min="4" max="4" width="23.7109375" bestFit="1" customWidth="1"/>
    <col min="5" max="5" width="15.7109375" style="2" bestFit="1" customWidth="1"/>
  </cols>
  <sheetData>
    <row r="2" spans="1:6" x14ac:dyDescent="0.25">
      <c r="A2" s="3" t="s">
        <v>14</v>
      </c>
      <c r="D2" s="4" t="s">
        <v>15</v>
      </c>
      <c r="F2" t="s">
        <v>26</v>
      </c>
    </row>
    <row r="3" spans="1:6" x14ac:dyDescent="0.25">
      <c r="A3" s="15" t="s">
        <v>0</v>
      </c>
      <c r="B3" s="16">
        <v>100</v>
      </c>
      <c r="D3" s="5" t="s">
        <v>19</v>
      </c>
      <c r="E3" s="6">
        <f>B3-E4</f>
        <v>83.333333333333329</v>
      </c>
    </row>
    <row r="4" spans="1:6" x14ac:dyDescent="0.25">
      <c r="A4" s="18" t="s">
        <v>1</v>
      </c>
      <c r="B4" s="14">
        <v>0.2</v>
      </c>
      <c r="D4" s="7" t="s">
        <v>20</v>
      </c>
      <c r="E4" s="8">
        <f>B3/((1/B4)+1)</f>
        <v>16.666666666666668</v>
      </c>
    </row>
    <row r="5" spans="1:6" ht="30" x14ac:dyDescent="0.25">
      <c r="A5" s="19" t="s">
        <v>2</v>
      </c>
      <c r="B5" s="14">
        <v>0.25</v>
      </c>
      <c r="D5" s="9" t="s">
        <v>21</v>
      </c>
      <c r="E5" s="8">
        <f>B5*E3*B7</f>
        <v>7770.833333333333</v>
      </c>
    </row>
    <row r="6" spans="1:6" ht="30" x14ac:dyDescent="0.25">
      <c r="A6" s="17" t="s">
        <v>16</v>
      </c>
      <c r="B6" s="16">
        <v>159</v>
      </c>
      <c r="D6" s="7" t="s">
        <v>22</v>
      </c>
      <c r="E6" s="8">
        <f>(-0.416*LN(B4)-1.0749)*B3</f>
        <v>-40.53738284274143</v>
      </c>
      <c r="F6">
        <f>-((B8)*B6)*B3</f>
        <v>-39.75</v>
      </c>
    </row>
    <row r="7" spans="1:6" ht="30.75" thickBot="1" x14ac:dyDescent="0.3">
      <c r="A7" s="17" t="s">
        <v>17</v>
      </c>
      <c r="B7" s="16">
        <v>373</v>
      </c>
      <c r="D7" s="7" t="s">
        <v>23</v>
      </c>
      <c r="E7" s="8">
        <f>E6-((B9-B8)*B6)*B3</f>
        <v>-80.287382842741437</v>
      </c>
      <c r="F7">
        <f>-((B9)*B6)*B3</f>
        <v>-79.5</v>
      </c>
    </row>
    <row r="8" spans="1:6" ht="18.75" customHeight="1" thickBot="1" x14ac:dyDescent="0.3">
      <c r="A8" s="17" t="s">
        <v>12</v>
      </c>
      <c r="B8" s="16">
        <v>2.5000000000000001E-3</v>
      </c>
      <c r="D8" s="10" t="s">
        <v>24</v>
      </c>
      <c r="E8" s="11">
        <f>-E5/E6</f>
        <v>191.69548669382755</v>
      </c>
      <c r="F8" s="11">
        <f>-E5/F6</f>
        <v>195.49266247379455</v>
      </c>
    </row>
    <row r="9" spans="1:6" x14ac:dyDescent="0.25">
      <c r="A9" s="17" t="s">
        <v>13</v>
      </c>
      <c r="B9" s="16">
        <v>5.0000000000000001E-3</v>
      </c>
      <c r="D9" s="12" t="s">
        <v>25</v>
      </c>
      <c r="E9" s="13">
        <f>-E5/E7</f>
        <v>96.78772751322623</v>
      </c>
      <c r="F9" s="11">
        <f>-E5/F7</f>
        <v>97.746331236897277</v>
      </c>
    </row>
    <row r="11" spans="1:6" ht="30" x14ac:dyDescent="0.25">
      <c r="A11" s="2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5C5E-E3A5-4067-AFF1-41FF3D26620B}">
  <dimension ref="A1:B19"/>
  <sheetViews>
    <sheetView workbookViewId="0">
      <selection activeCell="B15" sqref="B15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0</v>
      </c>
      <c r="B1">
        <v>100</v>
      </c>
    </row>
    <row r="2" spans="1:2" x14ac:dyDescent="0.25">
      <c r="A2" t="s">
        <v>1</v>
      </c>
      <c r="B2">
        <v>0.2</v>
      </c>
    </row>
    <row r="3" spans="1:2" ht="45" x14ac:dyDescent="0.25">
      <c r="A3" s="1" t="s">
        <v>2</v>
      </c>
      <c r="B3">
        <v>0.5</v>
      </c>
    </row>
    <row r="4" spans="1:2" ht="45" x14ac:dyDescent="0.25">
      <c r="A4" s="1" t="s">
        <v>3</v>
      </c>
      <c r="B4">
        <v>159</v>
      </c>
    </row>
    <row r="5" spans="1:2" ht="52.5" customHeight="1" x14ac:dyDescent="0.25">
      <c r="A5" s="1" t="s">
        <v>4</v>
      </c>
      <c r="B5">
        <v>373</v>
      </c>
    </row>
    <row r="6" spans="1:2" x14ac:dyDescent="0.25">
      <c r="A6" s="1" t="s">
        <v>12</v>
      </c>
      <c r="B6">
        <v>3.0000000000000001E-3</v>
      </c>
    </row>
    <row r="7" spans="1:2" x14ac:dyDescent="0.25">
      <c r="A7" s="1" t="s">
        <v>13</v>
      </c>
      <c r="B7">
        <v>7.0000000000000001E-3</v>
      </c>
    </row>
    <row r="12" spans="1:2" x14ac:dyDescent="0.25">
      <c r="A12" s="1" t="s">
        <v>5</v>
      </c>
      <c r="B12">
        <f>B1-B13</f>
        <v>83.333333333333329</v>
      </c>
    </row>
    <row r="13" spans="1:2" x14ac:dyDescent="0.25">
      <c r="A13" s="1" t="s">
        <v>6</v>
      </c>
      <c r="B13">
        <f>B1/((1/B2)+1)</f>
        <v>16.666666666666668</v>
      </c>
    </row>
    <row r="14" spans="1:2" x14ac:dyDescent="0.25">
      <c r="A14" t="s">
        <v>9</v>
      </c>
      <c r="B14">
        <f>B3*B12*B5</f>
        <v>15541.666666666666</v>
      </c>
    </row>
    <row r="15" spans="1:2" ht="30" x14ac:dyDescent="0.25">
      <c r="A15" s="1" t="s">
        <v>8</v>
      </c>
      <c r="B15">
        <f>-B6*B4*B1</f>
        <v>-47.7</v>
      </c>
    </row>
    <row r="16" spans="1:2" ht="30" x14ac:dyDescent="0.25">
      <c r="A16" s="1" t="s">
        <v>7</v>
      </c>
      <c r="B16">
        <f>-B7*B4*B1</f>
        <v>-111.3</v>
      </c>
    </row>
    <row r="17" spans="1:2" x14ac:dyDescent="0.25">
      <c r="A17" s="1" t="s">
        <v>11</v>
      </c>
      <c r="B17">
        <f>-B14/B15</f>
        <v>325.8211041229909</v>
      </c>
    </row>
    <row r="18" spans="1:2" x14ac:dyDescent="0.25">
      <c r="A18" s="1" t="s">
        <v>10</v>
      </c>
      <c r="B18">
        <f>-B14/B16</f>
        <v>139.6376160527104</v>
      </c>
    </row>
    <row r="19" spans="1:2" x14ac:dyDescent="0.25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ignore sediment flux-UVVR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Ganju</dc:creator>
  <cp:lastModifiedBy>Neil Ganju</cp:lastModifiedBy>
  <dcterms:created xsi:type="dcterms:W3CDTF">2021-01-08T13:40:10Z</dcterms:created>
  <dcterms:modified xsi:type="dcterms:W3CDTF">2021-06-03T13:56:32Z</dcterms:modified>
</cp:coreProperties>
</file>