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Dongfang Zhao\Dropbox\my_projs\Stock\data\results\"/>
    </mc:Choice>
  </mc:AlternateContent>
  <xr:revisionPtr revIDLastSave="0" documentId="13_ncr:1_{E6561FC0-03E7-47B6-959F-4DEC9C2974CE}" xr6:coauthVersionLast="45" xr6:coauthVersionMax="45" xr10:uidLastSave="{00000000-0000-0000-0000-000000000000}"/>
  <bookViews>
    <workbookView xWindow="60" yWindow="1770" windowWidth="28470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" i="1" l="1"/>
  <c r="K12" i="1"/>
  <c r="L12" i="1" s="1"/>
  <c r="O12" i="1" s="1"/>
  <c r="I12" i="1"/>
  <c r="J12" i="1" s="1"/>
  <c r="M12" i="1"/>
  <c r="N12" i="1" s="1"/>
  <c r="P5" i="1"/>
  <c r="P6" i="1"/>
  <c r="O10" i="1"/>
  <c r="P10" i="1" s="1"/>
  <c r="I8" i="1"/>
  <c r="J8" i="1" s="1"/>
  <c r="O8" i="1" s="1"/>
  <c r="P8" i="1" s="1"/>
  <c r="K8" i="1"/>
  <c r="L8" i="1" s="1"/>
  <c r="M8" i="1"/>
  <c r="N8" i="1" s="1"/>
  <c r="G9" i="1"/>
  <c r="K9" i="1" s="1"/>
  <c r="L9" i="1" s="1"/>
  <c r="I4" i="1"/>
  <c r="J4" i="1" s="1"/>
  <c r="O4" i="1" s="1"/>
  <c r="P4" i="1" s="1"/>
  <c r="K4" i="1"/>
  <c r="L4" i="1" s="1"/>
  <c r="M4" i="1"/>
  <c r="N4" i="1" s="1"/>
  <c r="J5" i="1"/>
  <c r="L5" i="1"/>
  <c r="N5" i="1"/>
  <c r="J6" i="1"/>
  <c r="L6" i="1"/>
  <c r="N6" i="1"/>
  <c r="I7" i="1"/>
  <c r="J7" i="1" s="1"/>
  <c r="O7" i="1" s="1"/>
  <c r="P7" i="1" s="1"/>
  <c r="K7" i="1"/>
  <c r="L7" i="1" s="1"/>
  <c r="M7" i="1"/>
  <c r="N7" i="1" s="1"/>
  <c r="I9" i="1"/>
  <c r="J9" i="1" s="1"/>
  <c r="O9" i="1" s="1"/>
  <c r="P9" i="1" s="1"/>
  <c r="M9" i="1"/>
  <c r="N9" i="1" s="1"/>
  <c r="I10" i="1"/>
  <c r="J10" i="1" s="1"/>
  <c r="K10" i="1"/>
  <c r="L10" i="1" s="1"/>
  <c r="M10" i="1"/>
  <c r="N10" i="1" s="1"/>
  <c r="I3" i="1"/>
  <c r="J3" i="1" s="1"/>
  <c r="M3" i="1"/>
  <c r="N3" i="1"/>
  <c r="H3" i="1"/>
  <c r="K3" i="1" s="1"/>
  <c r="L3" i="1" s="1"/>
  <c r="M11" i="1"/>
  <c r="N11" i="1" s="1"/>
  <c r="K11" i="1"/>
  <c r="L11" i="1" s="1"/>
  <c r="I11" i="1"/>
  <c r="J11" i="1" s="1"/>
  <c r="O11" i="1" s="1"/>
  <c r="P11" i="1" s="1"/>
  <c r="M2" i="1"/>
  <c r="N2" i="1" s="1"/>
  <c r="K2" i="1"/>
  <c r="L2" i="1" s="1"/>
  <c r="I2" i="1"/>
  <c r="J2" i="1" s="1"/>
  <c r="O2" i="1" s="1"/>
  <c r="P2" i="1" s="1"/>
  <c r="O3" i="1" l="1"/>
  <c r="P3" i="1" s="1"/>
</calcChain>
</file>

<file path=xl/sharedStrings.xml><?xml version="1.0" encoding="utf-8"?>
<sst xmlns="http://schemas.openxmlformats.org/spreadsheetml/2006/main" count="45" uniqueCount="45">
  <si>
    <t>TRIL</t>
  </si>
  <si>
    <t>VXRT</t>
  </si>
  <si>
    <t>UAVS</t>
  </si>
  <si>
    <t>RVP</t>
  </si>
  <si>
    <t>GLG</t>
  </si>
  <si>
    <t>NK</t>
  </si>
  <si>
    <t>NH</t>
  </si>
  <si>
    <t>NAVB</t>
  </si>
  <si>
    <t>PEIX</t>
  </si>
  <si>
    <t>KIRK</t>
  </si>
  <si>
    <t>cov19</t>
  </si>
  <si>
    <t>https://ir.nantkwest.com/financial-information/quarterly-results</t>
  </si>
  <si>
    <t>insurance</t>
  </si>
  <si>
    <t>https://www.td-holdings.co.jp/en/ir/finance/data.html</t>
  </si>
  <si>
    <t>SYM</t>
  </si>
  <si>
    <t>PERCENTAGE</t>
  </si>
  <si>
    <t>TYPE</t>
  </si>
  <si>
    <t>Drones; Agriculture; Hemp; Technolog</t>
  </si>
  <si>
    <t>https://www.ageagle.com/investors</t>
  </si>
  <si>
    <t>biotechnology, cov19</t>
  </si>
  <si>
    <t>cov 19</t>
  </si>
  <si>
    <t>https://investors.vaxart.com/investor-relations</t>
  </si>
  <si>
    <t>https://ir.trilliumtherapeutics.com/investors/default.aspx</t>
  </si>
  <si>
    <t>needle product</t>
  </si>
  <si>
    <t>https://retractable.com/Investor_Relations</t>
  </si>
  <si>
    <t>cancer car</t>
  </si>
  <si>
    <t>https://ir.nanthealth.com/news-releases/news-release-details/nanthealth-reports-2020-second-quarter-financial-results</t>
  </si>
  <si>
    <t>https://ir.navidea.com/cash-flow</t>
  </si>
  <si>
    <t>diagnostic accuracy, clinical decision-making</t>
  </si>
  <si>
    <t>https://apps.indigotools.com/IR/IAC/?Ticker=PEIX&amp;Exchange=NASDAQCM</t>
  </si>
  <si>
    <t>low-carbon renewable fuels and high-quality alcohol products </t>
  </si>
  <si>
    <t>American retail chain that sells home decor, furniture, textiles, accessories and gifts</t>
  </si>
  <si>
    <t>https://ir.kirklands.com/Kirklands-Reports-Second-Quarter-2020-Results-9-3-2020</t>
  </si>
  <si>
    <t>CA/CL(&gt;2)</t>
  </si>
  <si>
    <t>TL/CA(&lt;2)</t>
  </si>
  <si>
    <t>CURRENT LIABILITY (CL)</t>
  </si>
  <si>
    <t>CURRENT ASSET (CA)</t>
  </si>
  <si>
    <t>TOTAL SHAER EQUITY (TE)</t>
  </si>
  <si>
    <t>TOTAL LIABILITY (TL)</t>
  </si>
  <si>
    <t>D/E(TL/TE&lt;1)</t>
  </si>
  <si>
    <t>ADVICE PERCENTAGE</t>
  </si>
  <si>
    <t>ADJUST PER</t>
  </si>
  <si>
    <t>NIO</t>
  </si>
  <si>
    <t>EV</t>
  </si>
  <si>
    <t>https://ir.nio.com/financials/quarterly-results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</si>
</sst>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11111"/>
      <name val="Calibri"/>
      <family val="2"/>
      <scheme val="minor"/>
    </font>
    <font>
      <sz val="11"/>
      <color rgb="FF102044"/>
      <name val="Calibri"/>
      <family val="2"/>
      <scheme val="minor"/>
    </font>
    <font>
      <sz val="11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</cellStyleXfs>
  <cellXfs count="20">
    <xf numFmtId="0" fontId="0" fillId="0" borderId="0" xfId="0"/>
    <xf numFmtId="0" fontId="0" fillId="0" borderId="0" xfId="0" applyFont="1"/>
    <xf numFmtId="0" fontId="3" fillId="3" borderId="0" xfId="3"/>
    <xf numFmtId="0" fontId="4" fillId="4" borderId="0" xfId="4"/>
    <xf numFmtId="0" fontId="0" fillId="0" borderId="2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2" xfId="0" applyFont="1" applyBorder="1" applyAlignment="1">
      <alignment vertical="center" wrapText="1"/>
    </xf>
    <xf numFmtId="0" fontId="0" fillId="0" borderId="2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ont="1" applyBorder="1"/>
    <xf numFmtId="0" fontId="3" fillId="3" borderId="2" xfId="3" applyBorder="1" applyAlignment="1">
      <alignment wrapText="1"/>
    </xf>
    <xf numFmtId="0" fontId="3" fillId="3" borderId="2" xfId="3" applyBorder="1"/>
    <xf numFmtId="0" fontId="5" fillId="5" borderId="2" xfId="5" applyBorder="1" applyAlignment="1">
      <alignment wrapText="1"/>
    </xf>
    <xf numFmtId="0" fontId="2" fillId="2" borderId="2" xfId="2" applyBorder="1" applyAlignment="1">
      <alignment wrapText="1"/>
    </xf>
    <xf numFmtId="0" fontId="7" fillId="0" borderId="2" xfId="0" applyFont="1" applyBorder="1" applyAlignment="1">
      <alignment wrapText="1"/>
    </xf>
    <xf numFmtId="0" fontId="1" fillId="0" borderId="2" xfId="1" applyFont="1" applyBorder="1" applyAlignment="1">
      <alignment wrapText="1"/>
    </xf>
    <xf numFmtId="0" fontId="4" fillId="4" borderId="2" xfId="4" applyBorder="1" applyAlignment="1">
      <alignment wrapText="1"/>
    </xf>
    <xf numFmtId="0" fontId="4" fillId="4" borderId="2" xfId="4" applyBorder="1"/>
    <xf numFmtId="0" fontId="8" fillId="0" borderId="2" xfId="0" applyFont="1" applyBorder="1" applyAlignment="1">
      <alignment wrapText="1"/>
    </xf>
    <xf numFmtId="0" fontId="1" fillId="0" borderId="2" xfId="1" applyBorder="1" applyAlignment="1">
      <alignment wrapText="1"/>
    </xf>
  </cellXfs>
  <cellStyles count="6">
    <cellStyle name="Bad" xfId="2" builtinId="27"/>
    <cellStyle name="Check Cell" xfId="5" builtinId="23"/>
    <cellStyle name="Good" xfId="3" builtinId="26"/>
    <cellStyle name="Hyperlink" xfId="1" builtinId="8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geagle.com/investors" TargetMode="External"/><Relationship Id="rId3" Type="http://schemas.openxmlformats.org/officeDocument/2006/relationships/hyperlink" Target="https://ir.navidea.com/cash-flow" TargetMode="External"/><Relationship Id="rId7" Type="http://schemas.openxmlformats.org/officeDocument/2006/relationships/hyperlink" Target="https://investors.vaxart.com/investor-relations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apps.indigotools.com/IR/IAC/?Ticker=PEIX&amp;Exchange=NASDAQCM" TargetMode="External"/><Relationship Id="rId1" Type="http://schemas.openxmlformats.org/officeDocument/2006/relationships/hyperlink" Target="https://ir.kirklands.com/Kirklands-Reports-Second-Quarter-2020-Results-9-3-2020" TargetMode="External"/><Relationship Id="rId6" Type="http://schemas.openxmlformats.org/officeDocument/2006/relationships/hyperlink" Target="https://ir.trilliumtherapeutics.com/investors/default.aspx" TargetMode="External"/><Relationship Id="rId11" Type="http://schemas.openxmlformats.org/officeDocument/2006/relationships/hyperlink" Target="https://ir.nio.com/financials/quarterly-results" TargetMode="External"/><Relationship Id="rId5" Type="http://schemas.openxmlformats.org/officeDocument/2006/relationships/hyperlink" Target="https://retractable.com/Investor_Relations" TargetMode="External"/><Relationship Id="rId10" Type="http://schemas.openxmlformats.org/officeDocument/2006/relationships/hyperlink" Target="https://nantkwest.com/" TargetMode="External"/><Relationship Id="rId4" Type="http://schemas.openxmlformats.org/officeDocument/2006/relationships/hyperlink" Target="https://ir.nanthealth.com/news-releases/news-release-details/nanthealth-reports-2020-second-quarter-financial-results" TargetMode="External"/><Relationship Id="rId9" Type="http://schemas.openxmlformats.org/officeDocument/2006/relationships/hyperlink" Target="https://www.td-holdings.co.jp/en/ir/finance/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"/>
  <sheetViews>
    <sheetView tabSelected="1" zoomScaleNormal="100" workbookViewId="0">
      <selection activeCell="P12" sqref="P12"/>
    </sheetView>
  </sheetViews>
  <sheetFormatPr defaultColWidth="19.85546875" defaultRowHeight="15" x14ac:dyDescent="0.25"/>
  <cols>
    <col min="1" max="1" width="9" style="4" customWidth="1"/>
    <col min="2" max="2" width="12.28515625" style="4" customWidth="1"/>
    <col min="3" max="3" width="37" style="4" customWidth="1"/>
    <col min="4" max="4" width="28.140625" style="4" customWidth="1"/>
    <col min="5" max="5" width="12.28515625" style="4" customWidth="1"/>
    <col min="6" max="6" width="14.28515625" style="4" customWidth="1"/>
    <col min="7" max="7" width="11" style="4" customWidth="1"/>
    <col min="8" max="8" width="11.85546875" style="4" customWidth="1"/>
    <col min="9" max="10" width="9.140625" style="4" customWidth="1"/>
    <col min="11" max="11" width="10.42578125" style="4" customWidth="1"/>
    <col min="12" max="13" width="9.85546875" style="4" customWidth="1"/>
    <col min="14" max="14" width="13.42578125" style="4" customWidth="1"/>
    <col min="15" max="20" width="19.85546875" style="9"/>
    <col min="21" max="16384" width="19.85546875" style="1"/>
  </cols>
  <sheetData>
    <row r="1" spans="1:20" ht="45" x14ac:dyDescent="0.25">
      <c r="A1" s="4" t="s">
        <v>14</v>
      </c>
      <c r="B1" s="4" t="s">
        <v>15</v>
      </c>
      <c r="C1" s="4" t="s">
        <v>16</v>
      </c>
      <c r="E1" s="5" t="s">
        <v>38</v>
      </c>
      <c r="F1" s="6" t="s">
        <v>37</v>
      </c>
      <c r="G1" s="4" t="s">
        <v>36</v>
      </c>
      <c r="H1" s="4" t="s">
        <v>35</v>
      </c>
      <c r="I1" s="7" t="s">
        <v>39</v>
      </c>
      <c r="J1" s="8"/>
      <c r="K1" s="7" t="s">
        <v>33</v>
      </c>
      <c r="L1" s="8"/>
      <c r="M1" s="7" t="s">
        <v>34</v>
      </c>
      <c r="N1" s="7"/>
      <c r="O1" s="9" t="s">
        <v>40</v>
      </c>
      <c r="P1" s="9" t="s">
        <v>41</v>
      </c>
    </row>
    <row r="2" spans="1:20" s="2" customFormat="1" ht="30" x14ac:dyDescent="0.25">
      <c r="A2" s="10" t="s">
        <v>0</v>
      </c>
      <c r="B2" s="10">
        <v>0.108844</v>
      </c>
      <c r="C2" s="10" t="s">
        <v>20</v>
      </c>
      <c r="D2" s="10" t="s">
        <v>22</v>
      </c>
      <c r="E2" s="10">
        <v>10731</v>
      </c>
      <c r="F2" s="10">
        <v>68737</v>
      </c>
      <c r="G2" s="10">
        <v>133444</v>
      </c>
      <c r="H2" s="10">
        <v>66425</v>
      </c>
      <c r="I2" s="10">
        <f>E2/F2</f>
        <v>0.15611679299358425</v>
      </c>
      <c r="J2" s="10">
        <f>IF(I2&lt;1,1,0)</f>
        <v>1</v>
      </c>
      <c r="K2" s="10">
        <f>G2/H2</f>
        <v>2.0089424162589387</v>
      </c>
      <c r="L2" s="10">
        <f>IF(K2&gt;2,1,0)</f>
        <v>1</v>
      </c>
      <c r="M2" s="10">
        <f>E2/G2</f>
        <v>8.041575492341356E-2</v>
      </c>
      <c r="N2" s="10">
        <f>IF(M2&lt;2,1,0)</f>
        <v>1</v>
      </c>
      <c r="O2" s="11">
        <f>B2*J2*L2*N2+(1-J2*L2*N2)*B2/I2*K2/M2*2</f>
        <v>0.108844</v>
      </c>
      <c r="P2" s="11">
        <f>O2/0.51523249115251</f>
        <v>0.21125220530353145</v>
      </c>
      <c r="Q2" s="11"/>
      <c r="R2" s="11"/>
      <c r="S2" s="11"/>
      <c r="T2" s="11"/>
    </row>
    <row r="3" spans="1:20" s="2" customFormat="1" ht="30" x14ac:dyDescent="0.25">
      <c r="A3" s="10" t="s">
        <v>1</v>
      </c>
      <c r="B3" s="10">
        <v>0.104328</v>
      </c>
      <c r="C3" s="10" t="s">
        <v>19</v>
      </c>
      <c r="D3" s="10" t="s">
        <v>21</v>
      </c>
      <c r="E3" s="10">
        <v>23955</v>
      </c>
      <c r="F3" s="10">
        <v>40235</v>
      </c>
      <c r="G3" s="10">
        <v>44388</v>
      </c>
      <c r="H3" s="10">
        <f>23955-14469</f>
        <v>9486</v>
      </c>
      <c r="I3" s="10">
        <f>E3/F3</f>
        <v>0.5953771591897602</v>
      </c>
      <c r="J3" s="10">
        <f>IF(I3&lt;1,1,0)</f>
        <v>1</v>
      </c>
      <c r="K3" s="10">
        <f>G3/H3</f>
        <v>4.6793168880455411</v>
      </c>
      <c r="L3" s="10">
        <f>IF(K3&gt;2,1,0)</f>
        <v>1</v>
      </c>
      <c r="M3" s="10">
        <f>E3/G3</f>
        <v>0.53967288456339546</v>
      </c>
      <c r="N3" s="10">
        <f>IF(M3&lt;2,1,0)</f>
        <v>1</v>
      </c>
      <c r="O3" s="11">
        <f>B3*J3*L3*N3+(1-J3*L3*N3)*B3/I3*K3/M3*2</f>
        <v>0.104328</v>
      </c>
      <c r="P3" s="11">
        <f t="shared" ref="P3:P12" si="0">O3/0.51523249115251</f>
        <v>0.20248723011747852</v>
      </c>
      <c r="Q3" s="11"/>
      <c r="R3" s="11"/>
      <c r="S3" s="11"/>
      <c r="T3" s="11"/>
    </row>
    <row r="4" spans="1:20" ht="30" x14ac:dyDescent="0.25">
      <c r="A4" s="12" t="s">
        <v>2</v>
      </c>
      <c r="B4" s="12">
        <v>0.10424799999999999</v>
      </c>
      <c r="C4" s="12" t="s">
        <v>17</v>
      </c>
      <c r="D4" s="12" t="s">
        <v>18</v>
      </c>
      <c r="E4" s="12"/>
      <c r="F4" s="12"/>
      <c r="G4" s="12"/>
      <c r="H4" s="12"/>
      <c r="I4" s="4">
        <f>E8/F8</f>
        <v>3.6089198623222778</v>
      </c>
      <c r="J4" s="4">
        <f t="shared" ref="J4:J10" si="1">IF(I4&lt;1,1,0)</f>
        <v>0</v>
      </c>
      <c r="K4" s="4">
        <f>G8/H8</f>
        <v>1.951537504824806</v>
      </c>
      <c r="L4" s="4">
        <f t="shared" ref="L4:L10" si="2">IF(K4&gt;2,1,0)</f>
        <v>0</v>
      </c>
      <c r="M4" s="4">
        <f>E8/G8</f>
        <v>6.5209432137834034</v>
      </c>
      <c r="N4" s="4">
        <f t="shared" ref="N4:N10" si="3">IF(M4&lt;2,1,0)</f>
        <v>0</v>
      </c>
      <c r="O4" s="11">
        <f>B4*J4*L4*N4+(1-J4*L4*N4)*B4/I4*K4/M4*2</f>
        <v>1.7289680691132764E-2</v>
      </c>
      <c r="P4" s="11">
        <f t="shared" si="0"/>
        <v>3.355704655282498E-2</v>
      </c>
    </row>
    <row r="5" spans="1:20" ht="30" x14ac:dyDescent="0.25">
      <c r="A5" s="13" t="s">
        <v>3</v>
      </c>
      <c r="B5" s="13">
        <v>0.102613</v>
      </c>
      <c r="C5" s="13" t="s">
        <v>23</v>
      </c>
      <c r="D5" s="13" t="s">
        <v>24</v>
      </c>
      <c r="E5" s="13"/>
      <c r="F5" s="13"/>
      <c r="G5" s="13"/>
      <c r="H5" s="13"/>
      <c r="I5" s="4">
        <v>11</v>
      </c>
      <c r="J5" s="4">
        <f t="shared" si="1"/>
        <v>0</v>
      </c>
      <c r="K5" s="4">
        <v>1</v>
      </c>
      <c r="L5" s="4">
        <f t="shared" si="2"/>
        <v>0</v>
      </c>
      <c r="M5" s="4">
        <v>11</v>
      </c>
      <c r="N5" s="4">
        <f t="shared" si="3"/>
        <v>0</v>
      </c>
      <c r="O5" s="11">
        <v>0</v>
      </c>
      <c r="P5" s="11">
        <f t="shared" si="0"/>
        <v>0</v>
      </c>
    </row>
    <row r="6" spans="1:20" ht="45" x14ac:dyDescent="0.25">
      <c r="A6" s="13" t="s">
        <v>4</v>
      </c>
      <c r="B6" s="13">
        <v>0.10140399999999999</v>
      </c>
      <c r="C6" s="13" t="s">
        <v>12</v>
      </c>
      <c r="D6" s="13" t="s">
        <v>13</v>
      </c>
      <c r="E6" s="13"/>
      <c r="F6" s="13"/>
      <c r="G6" s="13"/>
      <c r="H6" s="13"/>
      <c r="I6" s="4">
        <v>11</v>
      </c>
      <c r="J6" s="4">
        <f t="shared" si="1"/>
        <v>0</v>
      </c>
      <c r="K6" s="4">
        <v>1</v>
      </c>
      <c r="L6" s="4">
        <f t="shared" si="2"/>
        <v>0</v>
      </c>
      <c r="M6" s="4">
        <v>11</v>
      </c>
      <c r="N6" s="4">
        <f t="shared" si="3"/>
        <v>0</v>
      </c>
      <c r="O6" s="11">
        <v>0</v>
      </c>
      <c r="P6" s="11">
        <f t="shared" si="0"/>
        <v>0</v>
      </c>
    </row>
    <row r="7" spans="1:20" s="2" customFormat="1" ht="45" x14ac:dyDescent="0.25">
      <c r="A7" s="10" t="s">
        <v>5</v>
      </c>
      <c r="B7" s="10">
        <v>9.6248E-2</v>
      </c>
      <c r="C7" s="10" t="s">
        <v>10</v>
      </c>
      <c r="D7" s="10" t="s">
        <v>11</v>
      </c>
      <c r="E7" s="10">
        <v>26511</v>
      </c>
      <c r="F7" s="10">
        <v>169653</v>
      </c>
      <c r="G7" s="10">
        <v>115287</v>
      </c>
      <c r="H7" s="10">
        <v>17049</v>
      </c>
      <c r="I7" s="10">
        <f t="shared" ref="I7:I10" si="4">E7/F7</f>
        <v>0.15626602535764178</v>
      </c>
      <c r="J7" s="10">
        <f t="shared" si="1"/>
        <v>1</v>
      </c>
      <c r="K7" s="10">
        <f t="shared" ref="K7:K10" si="5">G7/H7</f>
        <v>6.7620974837233856</v>
      </c>
      <c r="L7" s="10">
        <f t="shared" si="2"/>
        <v>1</v>
      </c>
      <c r="M7" s="10">
        <f t="shared" ref="M7:M10" si="6">E7/G7</f>
        <v>0.22995654323557729</v>
      </c>
      <c r="N7" s="10">
        <f t="shared" si="3"/>
        <v>1</v>
      </c>
      <c r="O7" s="11">
        <f>B7*J7*L7*N7+(1-J7*L7*N7)*B7/I7*K7/M7*2</f>
        <v>9.6248E-2</v>
      </c>
      <c r="P7" s="11">
        <f t="shared" si="0"/>
        <v>0.1868049893062943</v>
      </c>
      <c r="Q7" s="11"/>
      <c r="R7" s="11"/>
      <c r="S7" s="11"/>
      <c r="T7" s="11"/>
    </row>
    <row r="8" spans="1:20" ht="75" x14ac:dyDescent="0.25">
      <c r="A8" s="4" t="s">
        <v>6</v>
      </c>
      <c r="B8" s="4">
        <v>9.6073000000000006E-2</v>
      </c>
      <c r="C8" s="14" t="s">
        <v>25</v>
      </c>
      <c r="D8" s="15" t="s">
        <v>26</v>
      </c>
      <c r="E8" s="4">
        <v>296729</v>
      </c>
      <c r="F8" s="4">
        <v>82221</v>
      </c>
      <c r="G8" s="4">
        <v>45504</v>
      </c>
      <c r="H8" s="4">
        <v>23317</v>
      </c>
      <c r="I8" s="4">
        <f t="shared" ref="I8" si="7">E8/F8</f>
        <v>3.6089198623222778</v>
      </c>
      <c r="J8" s="4">
        <f t="shared" si="1"/>
        <v>0</v>
      </c>
      <c r="K8" s="4">
        <f t="shared" ref="K8" si="8">G8/H8</f>
        <v>1.951537504824806</v>
      </c>
      <c r="L8" s="4">
        <f t="shared" si="2"/>
        <v>0</v>
      </c>
      <c r="M8" s="4">
        <f t="shared" ref="M8" si="9">E8/G8</f>
        <v>6.5209432137834034</v>
      </c>
      <c r="N8" s="4">
        <f t="shared" si="3"/>
        <v>0</v>
      </c>
      <c r="O8" s="11">
        <f>B8*J8*L8*N8+(1-J8*L8*N8)*B8/I8*K8/M8*2</f>
        <v>1.5933845186854406E-2</v>
      </c>
      <c r="P8" s="11">
        <f t="shared" si="0"/>
        <v>3.092554421638357E-2</v>
      </c>
    </row>
    <row r="9" spans="1:20" s="3" customFormat="1" ht="30" x14ac:dyDescent="0.25">
      <c r="A9" s="16" t="s">
        <v>7</v>
      </c>
      <c r="B9" s="16">
        <v>9.5769000000000007E-2</v>
      </c>
      <c r="C9" s="16" t="s">
        <v>28</v>
      </c>
      <c r="D9" s="16" t="s">
        <v>27</v>
      </c>
      <c r="E9" s="16">
        <v>5279398</v>
      </c>
      <c r="F9" s="16">
        <v>1622715</v>
      </c>
      <c r="G9" s="16">
        <f>7106683-1040661</f>
        <v>6066022</v>
      </c>
      <c r="H9" s="16">
        <v>4145074</v>
      </c>
      <c r="I9" s="16">
        <f t="shared" si="4"/>
        <v>3.2534351380248534</v>
      </c>
      <c r="J9" s="16">
        <f t="shared" si="1"/>
        <v>0</v>
      </c>
      <c r="K9" s="16">
        <f t="shared" si="5"/>
        <v>1.463429120927636</v>
      </c>
      <c r="L9" s="16">
        <f t="shared" si="2"/>
        <v>0</v>
      </c>
      <c r="M9" s="16">
        <f t="shared" si="6"/>
        <v>0.87032292332602812</v>
      </c>
      <c r="N9" s="16">
        <f t="shared" si="3"/>
        <v>1</v>
      </c>
      <c r="O9" s="11">
        <f>B9*J9*L9*N9+(1-J9*L9*N9)*B9/I9*K9/M9*2</f>
        <v>9.8992904257349967E-2</v>
      </c>
      <c r="P9" s="11">
        <f t="shared" si="0"/>
        <v>0.19213249544087435</v>
      </c>
      <c r="Q9" s="17"/>
      <c r="R9" s="17"/>
      <c r="S9" s="17"/>
      <c r="T9" s="17"/>
    </row>
    <row r="10" spans="1:20" ht="45" x14ac:dyDescent="0.25">
      <c r="A10" s="4" t="s">
        <v>8</v>
      </c>
      <c r="B10" s="4">
        <v>9.5431000000000002E-2</v>
      </c>
      <c r="C10" s="18" t="s">
        <v>30</v>
      </c>
      <c r="D10" s="15" t="s">
        <v>29</v>
      </c>
      <c r="E10" s="4">
        <v>286388</v>
      </c>
      <c r="F10" s="4">
        <v>210741</v>
      </c>
      <c r="G10" s="4">
        <v>131790</v>
      </c>
      <c r="H10" s="4">
        <v>146954</v>
      </c>
      <c r="I10" s="4">
        <f t="shared" si="4"/>
        <v>1.3589572033918411</v>
      </c>
      <c r="J10" s="4">
        <f t="shared" si="1"/>
        <v>0</v>
      </c>
      <c r="K10" s="4">
        <f t="shared" si="5"/>
        <v>0.89681124705690218</v>
      </c>
      <c r="L10" s="4">
        <f t="shared" si="2"/>
        <v>0</v>
      </c>
      <c r="M10" s="4">
        <f t="shared" si="6"/>
        <v>2.1730632066165869</v>
      </c>
      <c r="N10" s="4">
        <f t="shared" si="3"/>
        <v>0</v>
      </c>
      <c r="O10" s="11">
        <f>B10*J10*L10*N10+(1-J10*L10*N10)*B10/I10*K10/M10*2</f>
        <v>5.7961868593870508E-2</v>
      </c>
      <c r="P10" s="11">
        <f t="shared" si="0"/>
        <v>0.11249653232119956</v>
      </c>
    </row>
    <row r="11" spans="1:20" ht="45" x14ac:dyDescent="0.25">
      <c r="A11" s="4" t="s">
        <v>9</v>
      </c>
      <c r="B11" s="4">
        <v>9.5043000000000002E-2</v>
      </c>
      <c r="C11" s="4" t="s">
        <v>31</v>
      </c>
      <c r="D11" s="15" t="s">
        <v>32</v>
      </c>
      <c r="E11" s="4">
        <v>302454</v>
      </c>
      <c r="F11" s="4">
        <v>60812</v>
      </c>
      <c r="G11" s="4">
        <v>119272</v>
      </c>
      <c r="H11" s="4">
        <v>114980</v>
      </c>
      <c r="I11" s="4">
        <f>E11/F11</f>
        <v>4.9735907386699996</v>
      </c>
      <c r="J11" s="4">
        <f>IF(I11&lt;1,1,0)</f>
        <v>0</v>
      </c>
      <c r="K11" s="4">
        <f>G11/H11</f>
        <v>1.0373282309966951</v>
      </c>
      <c r="L11" s="4">
        <f>IF(K11&gt;2,1,0)</f>
        <v>0</v>
      </c>
      <c r="M11" s="4">
        <f>E11/G11</f>
        <v>2.5358340599637801</v>
      </c>
      <c r="N11" s="4">
        <f>IF(M11&lt;2,1,0)</f>
        <v>0</v>
      </c>
      <c r="O11" s="11">
        <f>B11*J11*L11*N11+(1-J11*L11*N11)*B11/I11*K11/M11*2</f>
        <v>1.5634192423302745E-2</v>
      </c>
      <c r="P11" s="11">
        <f t="shared" si="0"/>
        <v>3.0343956741414019E-2</v>
      </c>
    </row>
    <row r="12" spans="1:20" ht="30" x14ac:dyDescent="0.25">
      <c r="A12" s="4" t="s">
        <v>42</v>
      </c>
      <c r="B12" s="4">
        <v>0.1</v>
      </c>
      <c r="C12" s="4" t="s">
        <v>43</v>
      </c>
      <c r="D12" s="19" t="s">
        <v>44</v>
      </c>
      <c r="E12" s="4">
        <v>3202741</v>
      </c>
      <c r="F12" s="4">
        <v>819336</v>
      </c>
      <c r="G12" s="4">
        <v>2135692</v>
      </c>
      <c r="H12" s="4">
        <v>1846975</v>
      </c>
      <c r="I12" s="4">
        <f>E12/F12</f>
        <v>3.9089470009861644</v>
      </c>
      <c r="J12" s="4">
        <f>IF(I12&lt;1,1,0)</f>
        <v>0</v>
      </c>
      <c r="K12" s="4">
        <f>G12/H12</f>
        <v>1.1563188456800986</v>
      </c>
      <c r="L12" s="4">
        <f>IF(K12&gt;2,1,0)</f>
        <v>0</v>
      </c>
      <c r="M12" s="4">
        <f>E12/G12</f>
        <v>1.4996268188484108</v>
      </c>
      <c r="N12" s="4">
        <f>IF(M12&lt;2,1,0)</f>
        <v>1</v>
      </c>
      <c r="O12" s="9">
        <f>B12*J12*L12*N12+(1-J12*L12*N12)*B12/I12*K12/M12*2</f>
        <v>3.9451599781241825E-2</v>
      </c>
      <c r="P12" s="9">
        <f>O12/0.51523249115251</f>
        <v>7.6570481207412944E-2</v>
      </c>
    </row>
  </sheetData>
  <mergeCells count="3">
    <mergeCell ref="I1:J1"/>
    <mergeCell ref="K1:L1"/>
    <mergeCell ref="M1:N1"/>
  </mergeCells>
  <hyperlinks>
    <hyperlink ref="D11" r:id="rId1" xr:uid="{B4AFAC31-7024-4A7D-9EB4-0553DFA3800A}"/>
    <hyperlink ref="D10" r:id="rId2" xr:uid="{8F756B4A-C3CC-496C-B08A-182FEB44F41E}"/>
    <hyperlink ref="D9" r:id="rId3" xr:uid="{A53EBF51-4164-4667-8200-958CACA0F7B9}"/>
    <hyperlink ref="D8" r:id="rId4" xr:uid="{18949E90-4EEA-45FD-BE35-A3585CB7454E}"/>
    <hyperlink ref="D5" r:id="rId5" xr:uid="{AA042299-B855-4223-8A8D-01105B08344D}"/>
    <hyperlink ref="D2" r:id="rId6" xr:uid="{1360DCAE-593F-443A-A6FE-2BC234EDAD29}"/>
    <hyperlink ref="D3" r:id="rId7" xr:uid="{B04460B5-B3C9-4B5A-8767-70CA10925727}"/>
    <hyperlink ref="D4" r:id="rId8" xr:uid="{F6F4A5AC-4862-4A6B-ABCC-22EEBDB12ACE}"/>
    <hyperlink ref="D6" r:id="rId9" xr:uid="{6400594F-49BD-41ED-8EC9-C14CB82E4906}"/>
    <hyperlink ref="D7" r:id="rId10" xr:uid="{6C937C2F-7B87-45B0-8AA7-8222E58D1EAE}"/>
    <hyperlink ref="D12" r:id="rId11" xr:uid="{7EA09D6C-F2AB-42F1-9E5B-6F9BA57038BA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Dongfang Zhao</dc:creator>
  <cp:lastModifiedBy>Dongfang Zhao</cp:lastModifiedBy>
  <dcterms:created xsi:type="dcterms:W3CDTF">2015-06-05T18:17:20Z</dcterms:created>
  <dcterms:modified xsi:type="dcterms:W3CDTF">2020-09-11T00:52:16Z</dcterms:modified>
</cp:coreProperties>
</file>