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GitHub\Stiev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16" i="1"/>
  <c r="B20" i="1"/>
  <c r="B15" i="1"/>
  <c r="B10" i="1"/>
  <c r="C3" i="1"/>
  <c r="E12" i="1"/>
  <c r="B12" i="1"/>
  <c r="C10" i="1"/>
  <c r="C11" i="1"/>
  <c r="B11" i="1"/>
  <c r="C7" i="1"/>
  <c r="C6" i="1"/>
  <c r="C2" i="1"/>
</calcChain>
</file>

<file path=xl/sharedStrings.xml><?xml version="1.0" encoding="utf-8"?>
<sst xmlns="http://schemas.openxmlformats.org/spreadsheetml/2006/main" count="33" uniqueCount="27">
  <si>
    <t>g</t>
  </si>
  <si>
    <t>Pipe</t>
  </si>
  <si>
    <t>Max</t>
  </si>
  <si>
    <t>Min</t>
  </si>
  <si>
    <t>Diameter (cm)</t>
  </si>
  <si>
    <t>Radius (cm)</t>
  </si>
  <si>
    <t>Height (cm)</t>
  </si>
  <si>
    <t>Ball</t>
  </si>
  <si>
    <t>Mass (g)</t>
  </si>
  <si>
    <t>Theta</t>
  </si>
  <si>
    <t>Angles</t>
  </si>
  <si>
    <t>Alpha</t>
  </si>
  <si>
    <t>Mid</t>
  </si>
  <si>
    <t>Deg =&gt;</t>
  </si>
  <si>
    <t>Forces</t>
  </si>
  <si>
    <t>Fg</t>
  </si>
  <si>
    <t>Fa</t>
  </si>
  <si>
    <t>N</t>
  </si>
  <si>
    <t>Constants</t>
  </si>
  <si>
    <t>Arm Length</t>
  </si>
  <si>
    <t>Moment of Inertia</t>
  </si>
  <si>
    <t>Ball-Rod Configuration</t>
  </si>
  <si>
    <t>Arm Weight</t>
  </si>
  <si>
    <t>m/s</t>
  </si>
  <si>
    <t>Torque Required</t>
  </si>
  <si>
    <t>Ball Acceleration</t>
  </si>
  <si>
    <t>RPM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</si>
</sst>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B18" sqref="B18"/>
    </sheetView>
  </sheetViews>
  <sheetFormatPr defaultRowHeight="15" x14ac:dyDescent="0.25"/>
  <cols>
    <col min="1" max="1" width="24.5703125" customWidth="1"/>
    <col min="2" max="2" width="13.85546875" customWidth="1"/>
    <col min="3" max="3" width="14.140625" customWidth="1"/>
    <col min="4" max="4" width="12.85546875" customWidth="1"/>
    <col min="10" max="10" width="19.28515625" customWidth="1"/>
  </cols>
  <sheetData>
    <row r="1" spans="1:12" x14ac:dyDescent="0.25">
      <c r="A1" s="1" t="s">
        <v>1</v>
      </c>
      <c r="B1" s="1" t="s">
        <v>4</v>
      </c>
      <c r="C1" s="1" t="s">
        <v>5</v>
      </c>
      <c r="D1" s="1" t="s">
        <v>6</v>
      </c>
      <c r="J1" s="1" t="s">
        <v>18</v>
      </c>
    </row>
    <row r="2" spans="1:12" x14ac:dyDescent="0.25">
      <c r="A2" t="s">
        <v>3</v>
      </c>
      <c r="B2">
        <v>3</v>
      </c>
      <c r="C2">
        <f>B2/2</f>
        <v>1.5</v>
      </c>
      <c r="D2">
        <v>20</v>
      </c>
      <c r="J2" t="s">
        <v>0</v>
      </c>
      <c r="K2">
        <v>9.81</v>
      </c>
    </row>
    <row r="3" spans="1:12" x14ac:dyDescent="0.25">
      <c r="A3" t="s">
        <v>2</v>
      </c>
      <c r="B3">
        <v>5</v>
      </c>
      <c r="C3">
        <f>B3/2</f>
        <v>2.5</v>
      </c>
      <c r="D3">
        <v>20</v>
      </c>
      <c r="J3" t="s">
        <v>19</v>
      </c>
      <c r="K3">
        <v>16.864999999999998</v>
      </c>
    </row>
    <row r="4" spans="1:12" x14ac:dyDescent="0.25">
      <c r="J4" t="s">
        <v>22</v>
      </c>
      <c r="K4">
        <v>1.1422371226000001</v>
      </c>
    </row>
    <row r="5" spans="1:12" x14ac:dyDescent="0.25">
      <c r="A5" s="1" t="s">
        <v>7</v>
      </c>
      <c r="B5" s="1" t="s">
        <v>4</v>
      </c>
      <c r="C5" s="1" t="s">
        <v>5</v>
      </c>
      <c r="D5" s="1" t="s">
        <v>8</v>
      </c>
    </row>
    <row r="6" spans="1:12" x14ac:dyDescent="0.25">
      <c r="A6" t="s">
        <v>3</v>
      </c>
      <c r="B6">
        <v>4</v>
      </c>
      <c r="C6">
        <f>B6/2</f>
        <v>2</v>
      </c>
      <c r="D6">
        <v>2.7</v>
      </c>
      <c r="J6" t="s">
        <v>25</v>
      </c>
      <c r="K6">
        <v>0.25</v>
      </c>
      <c r="L6" t="s">
        <v>23</v>
      </c>
    </row>
    <row r="7" spans="1:12" x14ac:dyDescent="0.25">
      <c r="A7" t="s">
        <v>2</v>
      </c>
      <c r="B7">
        <v>25</v>
      </c>
      <c r="C7">
        <f>B7/2</f>
        <v>12.5</v>
      </c>
      <c r="D7">
        <v>650</v>
      </c>
    </row>
    <row r="9" spans="1:12" x14ac:dyDescent="0.25">
      <c r="A9" s="1" t="s">
        <v>10</v>
      </c>
      <c r="B9" s="1" t="s">
        <v>9</v>
      </c>
      <c r="C9" s="1" t="s">
        <v>11</v>
      </c>
    </row>
    <row r="10" spans="1:12" x14ac:dyDescent="0.25">
      <c r="A10" t="s">
        <v>3</v>
      </c>
      <c r="B10">
        <f>ACOS(C2/C6)</f>
        <v>0.72273424781341555</v>
      </c>
      <c r="C10">
        <f>PI()/6</f>
        <v>0.52359877559829882</v>
      </c>
    </row>
    <row r="11" spans="1:12" x14ac:dyDescent="0.25">
      <c r="A11" t="s">
        <v>2</v>
      </c>
      <c r="B11">
        <f>ACOS(C3/C7)</f>
        <v>1.3694384060045657</v>
      </c>
      <c r="C11">
        <f>PI()/2</f>
        <v>1.5707963267948966</v>
      </c>
    </row>
    <row r="12" spans="1:12" x14ac:dyDescent="0.25">
      <c r="A12" t="s">
        <v>12</v>
      </c>
      <c r="B12">
        <f>(B10+B11)/2</f>
        <v>1.0460863269089906</v>
      </c>
      <c r="D12" t="s">
        <v>13</v>
      </c>
      <c r="E12">
        <f>DEGREES(B12)</f>
        <v>59.936331538227684</v>
      </c>
    </row>
    <row r="14" spans="1:12" x14ac:dyDescent="0.25">
      <c r="A14" s="1" t="s">
        <v>14</v>
      </c>
      <c r="B14" s="1" t="s">
        <v>17</v>
      </c>
    </row>
    <row r="15" spans="1:12" x14ac:dyDescent="0.25">
      <c r="A15" t="s">
        <v>15</v>
      </c>
      <c r="B15">
        <f>-K2*(D7/1000)</f>
        <v>-6.3765000000000009</v>
      </c>
    </row>
    <row r="16" spans="1:12" x14ac:dyDescent="0.25">
      <c r="A16" t="s">
        <v>16</v>
      </c>
      <c r="B16">
        <f>-(C3*B15*COS(B11))/(C3*COS(B11-B12))</f>
        <v>1.3450039769478357</v>
      </c>
    </row>
    <row r="19" spans="1:2" x14ac:dyDescent="0.25">
      <c r="A19" s="1" t="s">
        <v>20</v>
      </c>
      <c r="B19" s="1"/>
    </row>
    <row r="20" spans="1:2" x14ac:dyDescent="0.25">
      <c r="A20" t="s">
        <v>21</v>
      </c>
      <c r="B20">
        <f>1/3*(K4*K3/100*K3/100)+2/5*(D7/1000*C7/100*C7/100)+D7*(K3/100+C7/100)^2</f>
        <v>56.064601607576996</v>
      </c>
    </row>
    <row r="22" spans="1:2" x14ac:dyDescent="0.25">
      <c r="A22" t="s">
        <v>24</v>
      </c>
      <c r="B22">
        <f>0.25/2/PI()/K3*B20+B16*K3</f>
        <v>22.815762431117385</v>
      </c>
    </row>
    <row r="23" spans="1:2" x14ac:dyDescent="0.25">
      <c r="A23" t="s">
        <v>26</v>
      </c>
      <c r="B23">
        <f>K6/2/PI()/K3</f>
        <v>2.3592490822990715E-3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Palmer</dc:creator>
  <cp:lastModifiedBy>Zack Palmer</cp:lastModifiedBy>
  <dcterms:created xsi:type="dcterms:W3CDTF">2019-02-04T19:32:35Z</dcterms:created>
  <dcterms:modified xsi:type="dcterms:W3CDTF">2019-02-17T17:57:05Z</dcterms:modified>
</cp:coreProperties>
</file>