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AA47" i="8" l="1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Q19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V326" i="3"/>
  <c r="V327" i="3"/>
  <c r="V328" i="3"/>
  <c r="V329" i="3"/>
  <c r="V330" i="3"/>
  <c r="V331" i="3"/>
  <c r="V332" i="3"/>
  <c r="V325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R36" i="8"/>
  <c r="R37" i="8"/>
  <c r="R38" i="8"/>
  <c r="R39" i="8"/>
  <c r="R40" i="8"/>
  <c r="R41" i="8"/>
  <c r="R42" i="8"/>
  <c r="R43" i="8"/>
  <c r="R44" i="8"/>
  <c r="R45" i="8"/>
  <c r="R46" i="8"/>
  <c r="R47" i="8"/>
  <c r="AA316" i="3" l="1"/>
  <c r="AA317" i="3"/>
  <c r="AA318" i="3"/>
  <c r="AA319" i="3"/>
  <c r="AA320" i="3"/>
  <c r="AA321" i="3"/>
  <c r="AA322" i="3"/>
  <c r="AA315" i="3"/>
  <c r="Z316" i="3"/>
  <c r="Z317" i="3"/>
  <c r="Z318" i="3"/>
  <c r="Z319" i="3"/>
  <c r="Z320" i="3"/>
  <c r="Z321" i="3"/>
  <c r="Z322" i="3"/>
  <c r="Z323" i="3"/>
  <c r="Z324" i="3"/>
  <c r="Z315" i="3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Z283" i="3"/>
  <c r="AA283" i="3"/>
  <c r="T284" i="3"/>
  <c r="U284" i="3"/>
  <c r="V284" i="3"/>
  <c r="W284" i="3"/>
  <c r="X284" i="3"/>
  <c r="Y284" i="3"/>
  <c r="Z284" i="3"/>
  <c r="AA284" i="3"/>
  <c r="T285" i="3"/>
  <c r="U285" i="3"/>
  <c r="V285" i="3"/>
  <c r="W285" i="3"/>
  <c r="X285" i="3"/>
  <c r="Y285" i="3"/>
  <c r="Z285" i="3"/>
  <c r="AA285" i="3"/>
  <c r="T286" i="3"/>
  <c r="U286" i="3"/>
  <c r="V286" i="3"/>
  <c r="W286" i="3"/>
  <c r="X286" i="3"/>
  <c r="Y286" i="3"/>
  <c r="Z286" i="3"/>
  <c r="AA286" i="3"/>
  <c r="T287" i="3"/>
  <c r="U287" i="3"/>
  <c r="V287" i="3"/>
  <c r="W287" i="3"/>
  <c r="X287" i="3"/>
  <c r="Y287" i="3"/>
  <c r="Z287" i="3"/>
  <c r="AA287" i="3"/>
  <c r="T288" i="3"/>
  <c r="U288" i="3"/>
  <c r="V288" i="3"/>
  <c r="W288" i="3"/>
  <c r="X288" i="3"/>
  <c r="Y288" i="3"/>
  <c r="Z288" i="3"/>
  <c r="AA288" i="3"/>
  <c r="T289" i="3"/>
  <c r="U289" i="3"/>
  <c r="V289" i="3"/>
  <c r="W289" i="3"/>
  <c r="X289" i="3"/>
  <c r="Y289" i="3"/>
  <c r="Z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Z291" i="3"/>
  <c r="AA291" i="3"/>
  <c r="U282" i="3"/>
  <c r="V282" i="3"/>
  <c r="W282" i="3"/>
  <c r="X282" i="3"/>
  <c r="Y282" i="3"/>
  <c r="Z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J4" i="10" s="1"/>
  <c r="J5" i="10" s="1"/>
  <c r="N4" i="10" s="1"/>
  <c r="E4" i="10"/>
  <c r="F4" i="10"/>
  <c r="F5" i="10" s="1"/>
  <c r="G4" i="10"/>
  <c r="L4" i="10" s="1"/>
  <c r="H4" i="10"/>
  <c r="I4" i="10"/>
  <c r="K4" i="10"/>
  <c r="D5" i="10"/>
  <c r="E5" i="10"/>
  <c r="H5" i="10"/>
  <c r="D6" i="10"/>
  <c r="D7" i="10" s="1"/>
  <c r="E6" i="10"/>
  <c r="J6" i="10" s="1"/>
  <c r="J7" i="10" s="1"/>
  <c r="N6" i="10" s="1"/>
  <c r="F6" i="10"/>
  <c r="G6" i="10"/>
  <c r="H6" i="10"/>
  <c r="H7" i="10" s="1"/>
  <c r="I6" i="10"/>
  <c r="I7" i="10" s="1"/>
  <c r="K6" i="10"/>
  <c r="F7" i="10"/>
  <c r="G7" i="10"/>
  <c r="D8" i="10"/>
  <c r="E8" i="10"/>
  <c r="L8" i="10" s="1"/>
  <c r="F8" i="10"/>
  <c r="F9" i="10" s="1"/>
  <c r="G8" i="10"/>
  <c r="H8" i="10"/>
  <c r="I8" i="10"/>
  <c r="I9" i="10" s="1"/>
  <c r="J8" i="10"/>
  <c r="J9" i="10" s="1"/>
  <c r="N8" i="10" s="1"/>
  <c r="K8" i="10"/>
  <c r="M8" i="10" s="1"/>
  <c r="N9" i="10" s="1"/>
  <c r="D9" i="10"/>
  <c r="G9" i="10"/>
  <c r="H9" i="10"/>
  <c r="D10" i="10"/>
  <c r="J10" i="10" s="1"/>
  <c r="J11" i="10" s="1"/>
  <c r="N10" i="10" s="1"/>
  <c r="E10" i="10"/>
  <c r="F10" i="10"/>
  <c r="F11" i="10" s="1"/>
  <c r="G10" i="10"/>
  <c r="L10" i="10" s="1"/>
  <c r="H10" i="10"/>
  <c r="I10" i="10"/>
  <c r="K10" i="10"/>
  <c r="M10" i="10" s="1"/>
  <c r="N11" i="10" s="1"/>
  <c r="R11" i="10" s="1"/>
  <c r="D11" i="10"/>
  <c r="E11" i="10"/>
  <c r="H11" i="10"/>
  <c r="D12" i="10"/>
  <c r="L12" i="10" s="1"/>
  <c r="E12" i="10"/>
  <c r="E13" i="10" s="1"/>
  <c r="F12" i="10"/>
  <c r="F13" i="10" s="1"/>
  <c r="G12" i="10"/>
  <c r="H12" i="10"/>
  <c r="I12" i="10"/>
  <c r="I13" i="10" s="1"/>
  <c r="K12" i="10"/>
  <c r="M12" i="10" s="1"/>
  <c r="N13" i="10" s="1"/>
  <c r="N12" i="10"/>
  <c r="D13" i="10"/>
  <c r="G13" i="10"/>
  <c r="H13" i="10"/>
  <c r="J13" i="10"/>
  <c r="I167" i="10"/>
  <c r="E167" i="10"/>
  <c r="K166" i="10"/>
  <c r="I166" i="10"/>
  <c r="H166" i="10"/>
  <c r="H167" i="10" s="1"/>
  <c r="G166" i="10"/>
  <c r="G167" i="10" s="1"/>
  <c r="F166" i="10"/>
  <c r="F167" i="10" s="1"/>
  <c r="E166" i="10"/>
  <c r="D166" i="10"/>
  <c r="G165" i="10"/>
  <c r="F165" i="10"/>
  <c r="E165" i="10"/>
  <c r="L164" i="10"/>
  <c r="M164" i="10" s="1"/>
  <c r="N165" i="10" s="1"/>
  <c r="K164" i="10"/>
  <c r="I164" i="10"/>
  <c r="H164" i="10"/>
  <c r="H165" i="10" s="1"/>
  <c r="G164" i="10"/>
  <c r="F164" i="10"/>
  <c r="E164" i="10"/>
  <c r="D164" i="10"/>
  <c r="F163" i="10"/>
  <c r="E163" i="10"/>
  <c r="D163" i="10"/>
  <c r="K162" i="10"/>
  <c r="I162" i="10"/>
  <c r="I163" i="10" s="1"/>
  <c r="H162" i="10"/>
  <c r="H163" i="10" s="1"/>
  <c r="G162" i="10"/>
  <c r="F162" i="10"/>
  <c r="E162" i="10"/>
  <c r="D162" i="10"/>
  <c r="I161" i="10"/>
  <c r="H161" i="10"/>
  <c r="E161" i="10"/>
  <c r="D161" i="10"/>
  <c r="K160" i="10"/>
  <c r="I160" i="10"/>
  <c r="H160" i="10"/>
  <c r="G160" i="10"/>
  <c r="G161" i="10" s="1"/>
  <c r="F160" i="10"/>
  <c r="F161" i="10" s="1"/>
  <c r="E160" i="10"/>
  <c r="D160" i="10"/>
  <c r="L160" i="10" s="1"/>
  <c r="G159" i="10"/>
  <c r="E159" i="10"/>
  <c r="K158" i="10"/>
  <c r="I158" i="10"/>
  <c r="H158" i="10"/>
  <c r="H159" i="10" s="1"/>
  <c r="G158" i="10"/>
  <c r="F158" i="10"/>
  <c r="F159" i="10" s="1"/>
  <c r="E158" i="10"/>
  <c r="D158" i="10"/>
  <c r="D159" i="10" s="1"/>
  <c r="J157" i="10"/>
  <c r="G156" i="10"/>
  <c r="F156" i="10"/>
  <c r="K155" i="10"/>
  <c r="I155" i="10"/>
  <c r="I156" i="10" s="1"/>
  <c r="H155" i="10"/>
  <c r="H156" i="10" s="1"/>
  <c r="G155" i="10"/>
  <c r="F155" i="10"/>
  <c r="E155" i="10"/>
  <c r="E156" i="10" s="1"/>
  <c r="D155" i="10"/>
  <c r="G154" i="10"/>
  <c r="E154" i="10"/>
  <c r="K153" i="10"/>
  <c r="I153" i="10"/>
  <c r="H153" i="10"/>
  <c r="H154" i="10" s="1"/>
  <c r="G153" i="10"/>
  <c r="F153" i="10"/>
  <c r="F154" i="10" s="1"/>
  <c r="E153" i="10"/>
  <c r="D153" i="10"/>
  <c r="H152" i="10"/>
  <c r="G152" i="10"/>
  <c r="F152" i="10"/>
  <c r="D152" i="10"/>
  <c r="K151" i="10"/>
  <c r="I151" i="10"/>
  <c r="I152" i="10" s="1"/>
  <c r="H151" i="10"/>
  <c r="G151" i="10"/>
  <c r="F151" i="10"/>
  <c r="E151" i="10"/>
  <c r="E152" i="10" s="1"/>
  <c r="D151" i="10"/>
  <c r="G150" i="10"/>
  <c r="F150" i="10"/>
  <c r="K149" i="10"/>
  <c r="I149" i="10"/>
  <c r="I150" i="10" s="1"/>
  <c r="H149" i="10"/>
  <c r="H150" i="10" s="1"/>
  <c r="G149" i="10"/>
  <c r="F149" i="10"/>
  <c r="E149" i="10"/>
  <c r="E150" i="10" s="1"/>
  <c r="D149" i="10"/>
  <c r="E148" i="10"/>
  <c r="K147" i="10"/>
  <c r="I147" i="10"/>
  <c r="H147" i="10"/>
  <c r="H148" i="10" s="1"/>
  <c r="G147" i="10"/>
  <c r="G148" i="10" s="1"/>
  <c r="F147" i="10"/>
  <c r="F148" i="10" s="1"/>
  <c r="E147" i="10"/>
  <c r="D147" i="10"/>
  <c r="J146" i="10"/>
  <c r="I145" i="10"/>
  <c r="H145" i="10"/>
  <c r="G145" i="10"/>
  <c r="E145" i="10"/>
  <c r="L144" i="10"/>
  <c r="K144" i="10"/>
  <c r="I144" i="10"/>
  <c r="H144" i="10"/>
  <c r="G144" i="10"/>
  <c r="F144" i="10"/>
  <c r="F145" i="10" s="1"/>
  <c r="E144" i="10"/>
  <c r="D144" i="10"/>
  <c r="G143" i="10"/>
  <c r="F143" i="10"/>
  <c r="K142" i="10"/>
  <c r="I142" i="10"/>
  <c r="H142" i="10"/>
  <c r="H143" i="10" s="1"/>
  <c r="G142" i="10"/>
  <c r="F142" i="10"/>
  <c r="E142" i="10"/>
  <c r="E143" i="10" s="1"/>
  <c r="D142" i="10"/>
  <c r="F141" i="10"/>
  <c r="K140" i="10"/>
  <c r="I140" i="10"/>
  <c r="I141" i="10" s="1"/>
  <c r="H140" i="10"/>
  <c r="H141" i="10" s="1"/>
  <c r="G140" i="10"/>
  <c r="G141" i="10" s="1"/>
  <c r="F140" i="10"/>
  <c r="E140" i="10"/>
  <c r="E141" i="10" s="1"/>
  <c r="D140" i="10"/>
  <c r="I139" i="10"/>
  <c r="E139" i="10"/>
  <c r="K138" i="10"/>
  <c r="I138" i="10"/>
  <c r="H138" i="10"/>
  <c r="H139" i="10" s="1"/>
  <c r="G138" i="10"/>
  <c r="G139" i="10" s="1"/>
  <c r="F138" i="10"/>
  <c r="F139" i="10" s="1"/>
  <c r="E138" i="10"/>
  <c r="D138" i="10"/>
  <c r="G137" i="10"/>
  <c r="F137" i="10"/>
  <c r="E137" i="10"/>
  <c r="L136" i="10"/>
  <c r="M136" i="10" s="1"/>
  <c r="N137" i="10" s="1"/>
  <c r="AD5" i="10" s="1"/>
  <c r="K136" i="10"/>
  <c r="I136" i="10"/>
  <c r="H136" i="10"/>
  <c r="H137" i="10" s="1"/>
  <c r="G136" i="10"/>
  <c r="F136" i="10"/>
  <c r="E136" i="10"/>
  <c r="D136" i="10"/>
  <c r="J135" i="10"/>
  <c r="G134" i="10"/>
  <c r="K133" i="10"/>
  <c r="I133" i="10"/>
  <c r="I134" i="10" s="1"/>
  <c r="H133" i="10"/>
  <c r="H134" i="10" s="1"/>
  <c r="G133" i="10"/>
  <c r="F133" i="10"/>
  <c r="F134" i="10" s="1"/>
  <c r="E133" i="10"/>
  <c r="E134" i="10" s="1"/>
  <c r="D133" i="10"/>
  <c r="D134" i="10" s="1"/>
  <c r="G132" i="10"/>
  <c r="E132" i="10"/>
  <c r="K131" i="10"/>
  <c r="I131" i="10"/>
  <c r="H131" i="10"/>
  <c r="H132" i="10" s="1"/>
  <c r="G131" i="10"/>
  <c r="F131" i="10"/>
  <c r="F132" i="10" s="1"/>
  <c r="E131" i="10"/>
  <c r="D131" i="10"/>
  <c r="H130" i="10"/>
  <c r="G130" i="10"/>
  <c r="F130" i="10"/>
  <c r="D130" i="10"/>
  <c r="K129" i="10"/>
  <c r="I129" i="10"/>
  <c r="I130" i="10" s="1"/>
  <c r="H129" i="10"/>
  <c r="G129" i="10"/>
  <c r="F129" i="10"/>
  <c r="E129" i="10"/>
  <c r="D129" i="10"/>
  <c r="G128" i="10"/>
  <c r="K127" i="10"/>
  <c r="I127" i="10"/>
  <c r="I128" i="10" s="1"/>
  <c r="H127" i="10"/>
  <c r="H128" i="10" s="1"/>
  <c r="G127" i="10"/>
  <c r="F127" i="10"/>
  <c r="F128" i="10" s="1"/>
  <c r="E127" i="10"/>
  <c r="E128" i="10" s="1"/>
  <c r="D127" i="10"/>
  <c r="D128" i="10" s="1"/>
  <c r="H126" i="10"/>
  <c r="G126" i="10"/>
  <c r="E126" i="10"/>
  <c r="L125" i="10"/>
  <c r="K125" i="10"/>
  <c r="I125" i="10"/>
  <c r="H125" i="10"/>
  <c r="G125" i="10"/>
  <c r="F125" i="10"/>
  <c r="F126" i="10" s="1"/>
  <c r="E125" i="10"/>
  <c r="D125" i="10"/>
  <c r="J124" i="10"/>
  <c r="I123" i="10"/>
  <c r="H123" i="10"/>
  <c r="G123" i="10"/>
  <c r="E123" i="10"/>
  <c r="D123" i="10"/>
  <c r="K122" i="10"/>
  <c r="I122" i="10"/>
  <c r="H122" i="10"/>
  <c r="G122" i="10"/>
  <c r="F122" i="10"/>
  <c r="F123" i="10" s="1"/>
  <c r="E122" i="10"/>
  <c r="D122" i="10"/>
  <c r="G121" i="10"/>
  <c r="K120" i="10"/>
  <c r="I120" i="10"/>
  <c r="H120" i="10"/>
  <c r="H121" i="10" s="1"/>
  <c r="G120" i="10"/>
  <c r="F120" i="10"/>
  <c r="F121" i="10" s="1"/>
  <c r="E120" i="10"/>
  <c r="D120" i="10"/>
  <c r="D121" i="10" s="1"/>
  <c r="F119" i="10"/>
  <c r="D119" i="10"/>
  <c r="K118" i="10"/>
  <c r="I118" i="10"/>
  <c r="I119" i="10" s="1"/>
  <c r="H118" i="10"/>
  <c r="H119" i="10" s="1"/>
  <c r="G118" i="10"/>
  <c r="G119" i="10" s="1"/>
  <c r="F118" i="10"/>
  <c r="E118" i="10"/>
  <c r="E119" i="10" s="1"/>
  <c r="D118" i="10"/>
  <c r="I117" i="10"/>
  <c r="H117" i="10"/>
  <c r="G117" i="10"/>
  <c r="E117" i="10"/>
  <c r="L116" i="10"/>
  <c r="K116" i="10"/>
  <c r="I116" i="10"/>
  <c r="H116" i="10"/>
  <c r="G116" i="10"/>
  <c r="F116" i="10"/>
  <c r="F117" i="10" s="1"/>
  <c r="E116" i="10"/>
  <c r="D116" i="10"/>
  <c r="G115" i="10"/>
  <c r="F115" i="10"/>
  <c r="K114" i="10"/>
  <c r="I114" i="10"/>
  <c r="H114" i="10"/>
  <c r="H115" i="10" s="1"/>
  <c r="G114" i="10"/>
  <c r="F114" i="10"/>
  <c r="E114" i="10"/>
  <c r="E115" i="10" s="1"/>
  <c r="D114" i="10"/>
  <c r="J113" i="10"/>
  <c r="I112" i="10"/>
  <c r="G112" i="10"/>
  <c r="E112" i="10"/>
  <c r="K111" i="10"/>
  <c r="I111" i="10"/>
  <c r="H111" i="10"/>
  <c r="H112" i="10" s="1"/>
  <c r="G111" i="10"/>
  <c r="F111" i="10"/>
  <c r="F112" i="10" s="1"/>
  <c r="E111" i="10"/>
  <c r="D111" i="10"/>
  <c r="D112" i="10" s="1"/>
  <c r="H110" i="10"/>
  <c r="G110" i="10"/>
  <c r="E110" i="10"/>
  <c r="D110" i="10"/>
  <c r="K109" i="10"/>
  <c r="I109" i="10"/>
  <c r="H109" i="10"/>
  <c r="G109" i="10"/>
  <c r="F109" i="10"/>
  <c r="F110" i="10" s="1"/>
  <c r="E109" i="10"/>
  <c r="D109" i="10"/>
  <c r="H108" i="10"/>
  <c r="G108" i="10"/>
  <c r="D108" i="10"/>
  <c r="K107" i="10"/>
  <c r="I107" i="10"/>
  <c r="I108" i="10" s="1"/>
  <c r="H107" i="10"/>
  <c r="G107" i="10"/>
  <c r="F107" i="10"/>
  <c r="F108" i="10" s="1"/>
  <c r="E107" i="10"/>
  <c r="E108" i="10" s="1"/>
  <c r="D107" i="10"/>
  <c r="I106" i="10"/>
  <c r="G106" i="10"/>
  <c r="E106" i="10"/>
  <c r="K105" i="10"/>
  <c r="I105" i="10"/>
  <c r="H105" i="10"/>
  <c r="H106" i="10" s="1"/>
  <c r="G105" i="10"/>
  <c r="F105" i="10"/>
  <c r="F106" i="10" s="1"/>
  <c r="E105" i="10"/>
  <c r="D105" i="10"/>
  <c r="D106" i="10" s="1"/>
  <c r="H104" i="10"/>
  <c r="E104" i="10"/>
  <c r="D104" i="10"/>
  <c r="K103" i="10"/>
  <c r="I103" i="10"/>
  <c r="H103" i="10"/>
  <c r="G103" i="10"/>
  <c r="G104" i="10" s="1"/>
  <c r="F103" i="10"/>
  <c r="F104" i="10" s="1"/>
  <c r="E103" i="10"/>
  <c r="D103" i="10"/>
  <c r="L103" i="10" s="1"/>
  <c r="J102" i="10"/>
  <c r="I101" i="10"/>
  <c r="E101" i="10"/>
  <c r="D101" i="10"/>
  <c r="K100" i="10"/>
  <c r="I100" i="10"/>
  <c r="H100" i="10"/>
  <c r="H101" i="10" s="1"/>
  <c r="G100" i="10"/>
  <c r="G101" i="10" s="1"/>
  <c r="F100" i="10"/>
  <c r="F101" i="10" s="1"/>
  <c r="E100" i="10"/>
  <c r="D100" i="10"/>
  <c r="E99" i="10"/>
  <c r="D99" i="10"/>
  <c r="K98" i="10"/>
  <c r="I98" i="10"/>
  <c r="H98" i="10"/>
  <c r="H99" i="10" s="1"/>
  <c r="G98" i="10"/>
  <c r="G99" i="10" s="1"/>
  <c r="F98" i="10"/>
  <c r="F99" i="10" s="1"/>
  <c r="E98" i="10"/>
  <c r="D98" i="10"/>
  <c r="H97" i="10"/>
  <c r="D97" i="10"/>
  <c r="K96" i="10"/>
  <c r="I96" i="10"/>
  <c r="I97" i="10" s="1"/>
  <c r="H96" i="10"/>
  <c r="G96" i="10"/>
  <c r="G97" i="10" s="1"/>
  <c r="F96" i="10"/>
  <c r="F97" i="10" s="1"/>
  <c r="E96" i="10"/>
  <c r="E97" i="10" s="1"/>
  <c r="D96" i="10"/>
  <c r="G95" i="10"/>
  <c r="M94" i="10"/>
  <c r="N95" i="10" s="1"/>
  <c r="Z7" i="10" s="1"/>
  <c r="K94" i="10"/>
  <c r="I94" i="10"/>
  <c r="I95" i="10" s="1"/>
  <c r="H94" i="10"/>
  <c r="H95" i="10" s="1"/>
  <c r="G94" i="10"/>
  <c r="F94" i="10"/>
  <c r="F95" i="10" s="1"/>
  <c r="E94" i="10"/>
  <c r="D94" i="10"/>
  <c r="L94" i="10" s="1"/>
  <c r="E93" i="10"/>
  <c r="K92" i="10"/>
  <c r="I92" i="10"/>
  <c r="H92" i="10"/>
  <c r="H93" i="10" s="1"/>
  <c r="G92" i="10"/>
  <c r="G93" i="10" s="1"/>
  <c r="F92" i="10"/>
  <c r="F93" i="10" s="1"/>
  <c r="E92" i="10"/>
  <c r="D92" i="10"/>
  <c r="J91" i="10"/>
  <c r="I90" i="10"/>
  <c r="H90" i="10"/>
  <c r="E90" i="10"/>
  <c r="D90" i="10"/>
  <c r="K89" i="10"/>
  <c r="I89" i="10"/>
  <c r="H89" i="10"/>
  <c r="G89" i="10"/>
  <c r="G90" i="10" s="1"/>
  <c r="F89" i="10"/>
  <c r="E89" i="10"/>
  <c r="D89" i="10"/>
  <c r="F88" i="10"/>
  <c r="E88" i="10"/>
  <c r="K87" i="10"/>
  <c r="I87" i="10"/>
  <c r="H87" i="10"/>
  <c r="H88" i="10" s="1"/>
  <c r="G87" i="10"/>
  <c r="G88" i="10" s="1"/>
  <c r="F87" i="10"/>
  <c r="E87" i="10"/>
  <c r="L87" i="10" s="1"/>
  <c r="M87" i="10" s="1"/>
  <c r="N88" i="10" s="1"/>
  <c r="Y11" i="10" s="1"/>
  <c r="D87" i="10"/>
  <c r="I86" i="10"/>
  <c r="H86" i="10"/>
  <c r="E86" i="10"/>
  <c r="K85" i="10"/>
  <c r="I85" i="10"/>
  <c r="H85" i="10"/>
  <c r="G85" i="10"/>
  <c r="G86" i="10" s="1"/>
  <c r="F85" i="10"/>
  <c r="F86" i="10" s="1"/>
  <c r="E85" i="10"/>
  <c r="D85" i="10"/>
  <c r="H84" i="10"/>
  <c r="G84" i="10"/>
  <c r="D84" i="10"/>
  <c r="K83" i="10"/>
  <c r="I83" i="10"/>
  <c r="I84" i="10" s="1"/>
  <c r="H83" i="10"/>
  <c r="G83" i="10"/>
  <c r="F83" i="10"/>
  <c r="F84" i="10" s="1"/>
  <c r="E83" i="10"/>
  <c r="E84" i="10" s="1"/>
  <c r="D83" i="10"/>
  <c r="L83" i="10" s="1"/>
  <c r="F82" i="10"/>
  <c r="K81" i="10"/>
  <c r="I81" i="10"/>
  <c r="H81" i="10"/>
  <c r="H82" i="10" s="1"/>
  <c r="G81" i="10"/>
  <c r="G82" i="10" s="1"/>
  <c r="F81" i="10"/>
  <c r="E81" i="10"/>
  <c r="L81" i="10" s="1"/>
  <c r="M81" i="10" s="1"/>
  <c r="N82" i="10" s="1"/>
  <c r="Y5" i="10" s="1"/>
  <c r="D81" i="10"/>
  <c r="J80" i="10"/>
  <c r="I79" i="10"/>
  <c r="F79" i="10"/>
  <c r="E79" i="10"/>
  <c r="K78" i="10"/>
  <c r="I78" i="10"/>
  <c r="H78" i="10"/>
  <c r="H79" i="10" s="1"/>
  <c r="G78" i="10"/>
  <c r="G79" i="10" s="1"/>
  <c r="F78" i="10"/>
  <c r="L78" i="10" s="1"/>
  <c r="E78" i="10"/>
  <c r="D78" i="10"/>
  <c r="D79" i="10" s="1"/>
  <c r="G77" i="10"/>
  <c r="E77" i="10"/>
  <c r="K76" i="10"/>
  <c r="I76" i="10"/>
  <c r="H76" i="10"/>
  <c r="H77" i="10" s="1"/>
  <c r="G76" i="10"/>
  <c r="F76" i="10"/>
  <c r="F77" i="10" s="1"/>
  <c r="E76" i="10"/>
  <c r="D76" i="10"/>
  <c r="D77" i="10" s="1"/>
  <c r="F75" i="10"/>
  <c r="D75" i="10"/>
  <c r="K74" i="10"/>
  <c r="I74" i="10"/>
  <c r="I75" i="10" s="1"/>
  <c r="H74" i="10"/>
  <c r="H75" i="10" s="1"/>
  <c r="G74" i="10"/>
  <c r="G75" i="10" s="1"/>
  <c r="F74" i="10"/>
  <c r="E74" i="10"/>
  <c r="D74" i="10"/>
  <c r="I73" i="10"/>
  <c r="H73" i="10"/>
  <c r="E73" i="10"/>
  <c r="D73" i="10"/>
  <c r="K72" i="10"/>
  <c r="I72" i="10"/>
  <c r="H72" i="10"/>
  <c r="G72" i="10"/>
  <c r="G73" i="10" s="1"/>
  <c r="F72" i="10"/>
  <c r="F73" i="10" s="1"/>
  <c r="E72" i="10"/>
  <c r="D72" i="10"/>
  <c r="L72" i="10" s="1"/>
  <c r="G71" i="10"/>
  <c r="K70" i="10"/>
  <c r="I70" i="10"/>
  <c r="H70" i="10"/>
  <c r="H71" i="10" s="1"/>
  <c r="G70" i="10"/>
  <c r="F70" i="10"/>
  <c r="F71" i="10" s="1"/>
  <c r="E70" i="10"/>
  <c r="D70" i="10"/>
  <c r="D71" i="10" s="1"/>
  <c r="J69" i="10"/>
  <c r="J79" i="10" s="1"/>
  <c r="N78" i="10" s="1"/>
  <c r="J68" i="10"/>
  <c r="N67" i="10" s="1"/>
  <c r="W12" i="10" s="1"/>
  <c r="F68" i="10"/>
  <c r="E68" i="10"/>
  <c r="K67" i="10"/>
  <c r="I67" i="10"/>
  <c r="I68" i="10" s="1"/>
  <c r="H67" i="10"/>
  <c r="H68" i="10" s="1"/>
  <c r="G67" i="10"/>
  <c r="G68" i="10" s="1"/>
  <c r="F67" i="10"/>
  <c r="E67" i="10"/>
  <c r="D67" i="10"/>
  <c r="D68" i="10" s="1"/>
  <c r="H66" i="10"/>
  <c r="D66" i="10"/>
  <c r="K65" i="10"/>
  <c r="I65" i="10"/>
  <c r="H65" i="10"/>
  <c r="G65" i="10"/>
  <c r="G66" i="10" s="1"/>
  <c r="F65" i="10"/>
  <c r="F66" i="10" s="1"/>
  <c r="E65" i="10"/>
  <c r="D65" i="10"/>
  <c r="I64" i="10"/>
  <c r="G64" i="10"/>
  <c r="E64" i="10"/>
  <c r="K63" i="10"/>
  <c r="I63" i="10"/>
  <c r="H63" i="10"/>
  <c r="H64" i="10" s="1"/>
  <c r="G63" i="10"/>
  <c r="F63" i="10"/>
  <c r="F64" i="10" s="1"/>
  <c r="E63" i="10"/>
  <c r="D63" i="10"/>
  <c r="D64" i="10" s="1"/>
  <c r="F62" i="10"/>
  <c r="D62" i="10"/>
  <c r="K61" i="10"/>
  <c r="I61" i="10"/>
  <c r="I62" i="10" s="1"/>
  <c r="H61" i="10"/>
  <c r="H62" i="10" s="1"/>
  <c r="G61" i="10"/>
  <c r="G62" i="10" s="1"/>
  <c r="F61" i="10"/>
  <c r="E61" i="10"/>
  <c r="D61" i="10"/>
  <c r="H60" i="10"/>
  <c r="G60" i="10"/>
  <c r="D60" i="10"/>
  <c r="M59" i="10"/>
  <c r="N60" i="10" s="1"/>
  <c r="W5" i="10" s="1"/>
  <c r="K59" i="10"/>
  <c r="I59" i="10"/>
  <c r="H59" i="10"/>
  <c r="G59" i="10"/>
  <c r="F59" i="10"/>
  <c r="F60" i="10" s="1"/>
  <c r="E59" i="10"/>
  <c r="E60" i="10" s="1"/>
  <c r="D59" i="10"/>
  <c r="L59" i="10" s="1"/>
  <c r="J58" i="10"/>
  <c r="G57" i="10"/>
  <c r="K56" i="10"/>
  <c r="I56" i="10"/>
  <c r="I57" i="10" s="1"/>
  <c r="H56" i="10"/>
  <c r="H57" i="10" s="1"/>
  <c r="G56" i="10"/>
  <c r="F56" i="10"/>
  <c r="F57" i="10" s="1"/>
  <c r="E56" i="10"/>
  <c r="E57" i="10" s="1"/>
  <c r="D56" i="10"/>
  <c r="E55" i="10"/>
  <c r="K54" i="10"/>
  <c r="I54" i="10"/>
  <c r="H54" i="10"/>
  <c r="H55" i="10" s="1"/>
  <c r="G54" i="10"/>
  <c r="G55" i="10" s="1"/>
  <c r="F54" i="10"/>
  <c r="F55" i="10" s="1"/>
  <c r="E54" i="10"/>
  <c r="D54" i="10"/>
  <c r="D55" i="10" s="1"/>
  <c r="H53" i="10"/>
  <c r="F53" i="10"/>
  <c r="D53" i="10"/>
  <c r="K52" i="10"/>
  <c r="I52" i="10"/>
  <c r="I53" i="10" s="1"/>
  <c r="H52" i="10"/>
  <c r="G52" i="10"/>
  <c r="G53" i="10" s="1"/>
  <c r="F52" i="10"/>
  <c r="E52" i="10"/>
  <c r="E53" i="10" s="1"/>
  <c r="D52" i="10"/>
  <c r="N51" i="10"/>
  <c r="V7" i="10" s="1"/>
  <c r="G51" i="10"/>
  <c r="F51" i="10"/>
  <c r="L50" i="10"/>
  <c r="M50" i="10" s="1"/>
  <c r="K50" i="10"/>
  <c r="I50" i="10"/>
  <c r="I51" i="10" s="1"/>
  <c r="H50" i="10"/>
  <c r="H51" i="10" s="1"/>
  <c r="G50" i="10"/>
  <c r="F50" i="10"/>
  <c r="E50" i="10"/>
  <c r="E51" i="10" s="1"/>
  <c r="D50" i="10"/>
  <c r="E49" i="10"/>
  <c r="K48" i="10"/>
  <c r="I48" i="10"/>
  <c r="H48" i="10"/>
  <c r="H49" i="10" s="1"/>
  <c r="G48" i="10"/>
  <c r="G49" i="10" s="1"/>
  <c r="F48" i="10"/>
  <c r="F49" i="10" s="1"/>
  <c r="E48" i="10"/>
  <c r="D48" i="10"/>
  <c r="D49" i="10" s="1"/>
  <c r="J47" i="10"/>
  <c r="H46" i="10"/>
  <c r="D46" i="10"/>
  <c r="K45" i="10"/>
  <c r="I45" i="10"/>
  <c r="I46" i="10" s="1"/>
  <c r="H45" i="10"/>
  <c r="G45" i="10"/>
  <c r="G46" i="10" s="1"/>
  <c r="F45" i="10"/>
  <c r="F46" i="10" s="1"/>
  <c r="E45" i="10"/>
  <c r="E46" i="10" s="1"/>
  <c r="D45" i="10"/>
  <c r="F44" i="10"/>
  <c r="E44" i="10"/>
  <c r="K43" i="10"/>
  <c r="I43" i="10"/>
  <c r="H43" i="10"/>
  <c r="H44" i="10" s="1"/>
  <c r="G43" i="10"/>
  <c r="G44" i="10" s="1"/>
  <c r="F43" i="10"/>
  <c r="E43" i="10"/>
  <c r="D43" i="10"/>
  <c r="I42" i="10"/>
  <c r="E42" i="10"/>
  <c r="D42" i="10"/>
  <c r="K41" i="10"/>
  <c r="I41" i="10"/>
  <c r="H41" i="10"/>
  <c r="H42" i="10" s="1"/>
  <c r="G41" i="10"/>
  <c r="G42" i="10" s="1"/>
  <c r="F41" i="10"/>
  <c r="F42" i="10" s="1"/>
  <c r="E41" i="10"/>
  <c r="D41" i="10"/>
  <c r="L41" i="10" s="1"/>
  <c r="H40" i="10"/>
  <c r="D40" i="10"/>
  <c r="K39" i="10"/>
  <c r="I39" i="10"/>
  <c r="I40" i="10" s="1"/>
  <c r="H39" i="10"/>
  <c r="G39" i="10"/>
  <c r="G40" i="10" s="1"/>
  <c r="F39" i="10"/>
  <c r="F40" i="10" s="1"/>
  <c r="E39" i="10"/>
  <c r="E40" i="10" s="1"/>
  <c r="D39" i="10"/>
  <c r="F38" i="10"/>
  <c r="D38" i="10"/>
  <c r="K37" i="10"/>
  <c r="I37" i="10"/>
  <c r="H37" i="10"/>
  <c r="H38" i="10" s="1"/>
  <c r="G37" i="10"/>
  <c r="G38" i="10" s="1"/>
  <c r="F37" i="10"/>
  <c r="E37" i="10"/>
  <c r="D37" i="10"/>
  <c r="J36" i="10"/>
  <c r="J35" i="10"/>
  <c r="N34" i="10" s="1"/>
  <c r="T12" i="10" s="1"/>
  <c r="I35" i="10"/>
  <c r="E35" i="10"/>
  <c r="D35" i="10"/>
  <c r="K34" i="10"/>
  <c r="I34" i="10"/>
  <c r="H34" i="10"/>
  <c r="H35" i="10" s="1"/>
  <c r="G34" i="10"/>
  <c r="G35" i="10" s="1"/>
  <c r="F34" i="10"/>
  <c r="F35" i="10" s="1"/>
  <c r="E34" i="10"/>
  <c r="D34" i="10"/>
  <c r="G33" i="10"/>
  <c r="K32" i="10"/>
  <c r="I32" i="10"/>
  <c r="H32" i="10"/>
  <c r="H33" i="10" s="1"/>
  <c r="G32" i="10"/>
  <c r="F32" i="10"/>
  <c r="F33" i="10" s="1"/>
  <c r="E32" i="10"/>
  <c r="D32" i="10"/>
  <c r="D33" i="10" s="1"/>
  <c r="F31" i="10"/>
  <c r="K30" i="10"/>
  <c r="I30" i="10"/>
  <c r="I31" i="10" s="1"/>
  <c r="H30" i="10"/>
  <c r="H31" i="10" s="1"/>
  <c r="G30" i="10"/>
  <c r="G31" i="10" s="1"/>
  <c r="F30" i="10"/>
  <c r="E30" i="10"/>
  <c r="E31" i="10" s="1"/>
  <c r="D30" i="10"/>
  <c r="I29" i="10"/>
  <c r="G29" i="10"/>
  <c r="E29" i="10"/>
  <c r="L28" i="10"/>
  <c r="K28" i="10"/>
  <c r="I28" i="10"/>
  <c r="H28" i="10"/>
  <c r="H29" i="10" s="1"/>
  <c r="G28" i="10"/>
  <c r="F28" i="10"/>
  <c r="F29" i="10" s="1"/>
  <c r="E28" i="10"/>
  <c r="D28" i="10"/>
  <c r="G27" i="10"/>
  <c r="F27" i="10"/>
  <c r="K26" i="10"/>
  <c r="I26" i="10"/>
  <c r="H26" i="10"/>
  <c r="H27" i="10" s="1"/>
  <c r="G26" i="10"/>
  <c r="F26" i="10"/>
  <c r="E26" i="10"/>
  <c r="E27" i="10" s="1"/>
  <c r="D26" i="10"/>
  <c r="J25" i="10"/>
  <c r="J24" i="10"/>
  <c r="F24" i="10"/>
  <c r="N23" i="10"/>
  <c r="S12" i="10" s="1"/>
  <c r="K23" i="10"/>
  <c r="I23" i="10"/>
  <c r="I24" i="10" s="1"/>
  <c r="H23" i="10"/>
  <c r="H24" i="10" s="1"/>
  <c r="G23" i="10"/>
  <c r="G24" i="10" s="1"/>
  <c r="F23" i="10"/>
  <c r="E23" i="10"/>
  <c r="D23" i="10"/>
  <c r="D24" i="10" s="1"/>
  <c r="H22" i="10"/>
  <c r="G22" i="10"/>
  <c r="D22" i="10"/>
  <c r="M21" i="10"/>
  <c r="N22" i="10" s="1"/>
  <c r="S11" i="10" s="1"/>
  <c r="K21" i="10"/>
  <c r="I21" i="10"/>
  <c r="H21" i="10"/>
  <c r="G21" i="10"/>
  <c r="F21" i="10"/>
  <c r="F22" i="10" s="1"/>
  <c r="E21" i="10"/>
  <c r="E22" i="10" s="1"/>
  <c r="D21" i="10"/>
  <c r="L21" i="10" s="1"/>
  <c r="N20" i="10"/>
  <c r="N19" i="10"/>
  <c r="I18" i="10"/>
  <c r="E18" i="10"/>
  <c r="D18" i="10"/>
  <c r="K17" i="10"/>
  <c r="I17" i="10"/>
  <c r="H17" i="10"/>
  <c r="H18" i="10" s="1"/>
  <c r="G17" i="10"/>
  <c r="G18" i="10" s="1"/>
  <c r="F17" i="10"/>
  <c r="F18" i="10" s="1"/>
  <c r="E17" i="10"/>
  <c r="D17" i="10"/>
  <c r="L17" i="10" s="1"/>
  <c r="G16" i="10"/>
  <c r="E16" i="10"/>
  <c r="K15" i="10"/>
  <c r="I15" i="10"/>
  <c r="H15" i="10"/>
  <c r="H16" i="10" s="1"/>
  <c r="G15" i="10"/>
  <c r="F15" i="10"/>
  <c r="F16" i="10" s="1"/>
  <c r="E15" i="10"/>
  <c r="D15" i="10"/>
  <c r="D16" i="10" s="1"/>
  <c r="J14" i="10"/>
  <c r="X12" i="10"/>
  <c r="S9" i="10"/>
  <c r="S8" i="10"/>
  <c r="J3" i="10"/>
  <c r="N20" i="8"/>
  <c r="S9" i="8" s="1"/>
  <c r="N19" i="8"/>
  <c r="S8" i="8" s="1"/>
  <c r="M4" i="10" l="1"/>
  <c r="N5" i="10" s="1"/>
  <c r="G11" i="10"/>
  <c r="E7" i="10"/>
  <c r="L6" i="10"/>
  <c r="M6" i="10" s="1"/>
  <c r="N7" i="10" s="1"/>
  <c r="R7" i="10" s="1"/>
  <c r="G5" i="10"/>
  <c r="E9" i="10"/>
  <c r="R5" i="10"/>
  <c r="R13" i="10"/>
  <c r="D27" i="10"/>
  <c r="J26" i="10"/>
  <c r="J27" i="10" s="1"/>
  <c r="N26" i="10" s="1"/>
  <c r="T4" i="10" s="1"/>
  <c r="E33" i="10"/>
  <c r="J32" i="10"/>
  <c r="J33" i="10" s="1"/>
  <c r="N32" i="10" s="1"/>
  <c r="T10" i="10" s="1"/>
  <c r="J39" i="10"/>
  <c r="J40" i="10" s="1"/>
  <c r="N39" i="10" s="1"/>
  <c r="U6" i="10" s="1"/>
  <c r="M48" i="10"/>
  <c r="N49" i="10" s="1"/>
  <c r="V5" i="10" s="1"/>
  <c r="L56" i="10"/>
  <c r="D57" i="10"/>
  <c r="M74" i="10"/>
  <c r="N75" i="10" s="1"/>
  <c r="X9" i="10" s="1"/>
  <c r="J96" i="10"/>
  <c r="J97" i="10" s="1"/>
  <c r="N96" i="10" s="1"/>
  <c r="Z8" i="10" s="1"/>
  <c r="E121" i="10"/>
  <c r="J120" i="10"/>
  <c r="J121" i="10" s="1"/>
  <c r="N120" i="10" s="1"/>
  <c r="AB10" i="10" s="1"/>
  <c r="M151" i="10"/>
  <c r="N152" i="10" s="1"/>
  <c r="AE9" i="10" s="1"/>
  <c r="J167" i="10"/>
  <c r="N166" i="10" s="1"/>
  <c r="R12" i="10"/>
  <c r="R4" i="10"/>
  <c r="L23" i="10"/>
  <c r="M23" i="10" s="1"/>
  <c r="N24" i="10" s="1"/>
  <c r="S13" i="10" s="1"/>
  <c r="E24" i="10"/>
  <c r="J30" i="10"/>
  <c r="J31" i="10" s="1"/>
  <c r="N30" i="10" s="1"/>
  <c r="T8" i="10" s="1"/>
  <c r="L30" i="10"/>
  <c r="M30" i="10" s="1"/>
  <c r="N31" i="10" s="1"/>
  <c r="T9" i="10" s="1"/>
  <c r="D31" i="10"/>
  <c r="L37" i="10"/>
  <c r="E38" i="10"/>
  <c r="L45" i="10"/>
  <c r="J53" i="10"/>
  <c r="N52" i="10" s="1"/>
  <c r="V8" i="10" s="1"/>
  <c r="J51" i="10"/>
  <c r="N50" i="10" s="1"/>
  <c r="V6" i="10" s="1"/>
  <c r="J57" i="10"/>
  <c r="N56" i="10" s="1"/>
  <c r="V12" i="10" s="1"/>
  <c r="E66" i="10"/>
  <c r="J65" i="10"/>
  <c r="L140" i="10"/>
  <c r="M140" i="10" s="1"/>
  <c r="N141" i="10" s="1"/>
  <c r="AD9" i="10" s="1"/>
  <c r="G163" i="10"/>
  <c r="L162" i="10"/>
  <c r="J15" i="10"/>
  <c r="J16" i="10" s="1"/>
  <c r="N15" i="10" s="1"/>
  <c r="S4" i="10" s="1"/>
  <c r="J17" i="10"/>
  <c r="J18" i="10" s="1"/>
  <c r="N17" i="10" s="1"/>
  <c r="S6" i="10" s="1"/>
  <c r="D29" i="10"/>
  <c r="J28" i="10"/>
  <c r="M34" i="10"/>
  <c r="N35" i="10" s="1"/>
  <c r="T13" i="10" s="1"/>
  <c r="M37" i="10"/>
  <c r="N38" i="10" s="1"/>
  <c r="U5" i="10" s="1"/>
  <c r="M43" i="10"/>
  <c r="N44" i="10" s="1"/>
  <c r="U11" i="10" s="1"/>
  <c r="D51" i="10"/>
  <c r="J50" i="10"/>
  <c r="M56" i="10"/>
  <c r="N57" i="10" s="1"/>
  <c r="V13" i="10" s="1"/>
  <c r="J63" i="10"/>
  <c r="J64" i="10" s="1"/>
  <c r="N63" i="10" s="1"/>
  <c r="W8" i="10" s="1"/>
  <c r="E71" i="10"/>
  <c r="J70" i="10"/>
  <c r="J71" i="10" s="1"/>
  <c r="N70" i="10" s="1"/>
  <c r="X4" i="10" s="1"/>
  <c r="J76" i="10"/>
  <c r="J77" i="10" s="1"/>
  <c r="N76" i="10" s="1"/>
  <c r="X10" i="10" s="1"/>
  <c r="M78" i="10"/>
  <c r="N79" i="10" s="1"/>
  <c r="X13" i="10" s="1"/>
  <c r="E82" i="10"/>
  <c r="J122" i="10"/>
  <c r="J123" i="10" s="1"/>
  <c r="N122" i="10" s="1"/>
  <c r="AB12" i="10" s="1"/>
  <c r="L138" i="10"/>
  <c r="D156" i="10"/>
  <c r="J155" i="10"/>
  <c r="L155" i="10"/>
  <c r="M155" i="10" s="1"/>
  <c r="N156" i="10" s="1"/>
  <c r="AE13" i="10" s="1"/>
  <c r="R8" i="10"/>
  <c r="R10" i="10"/>
  <c r="L26" i="10"/>
  <c r="M26" i="10" s="1"/>
  <c r="N27" i="10" s="1"/>
  <c r="T5" i="10" s="1"/>
  <c r="J41" i="10"/>
  <c r="L61" i="10"/>
  <c r="M61" i="10" s="1"/>
  <c r="N62" i="10" s="1"/>
  <c r="W7" i="10" s="1"/>
  <c r="E62" i="10"/>
  <c r="L74" i="10"/>
  <c r="E75" i="10"/>
  <c r="L85" i="10"/>
  <c r="M85" i="10" s="1"/>
  <c r="N86" i="10" s="1"/>
  <c r="Y9" i="10" s="1"/>
  <c r="E130" i="10"/>
  <c r="J129" i="10"/>
  <c r="L166" i="10"/>
  <c r="M166" i="10" s="1"/>
  <c r="N167" i="10" s="1"/>
  <c r="M17" i="10"/>
  <c r="N18" i="10" s="1"/>
  <c r="S7" i="10" s="1"/>
  <c r="M41" i="10"/>
  <c r="N42" i="10" s="1"/>
  <c r="U9" i="10" s="1"/>
  <c r="L43" i="10"/>
  <c r="L48" i="10"/>
  <c r="L52" i="10"/>
  <c r="M52" i="10" s="1"/>
  <c r="N53" i="10" s="1"/>
  <c r="V9" i="10" s="1"/>
  <c r="L54" i="10"/>
  <c r="M54" i="10" s="1"/>
  <c r="N55" i="10" s="1"/>
  <c r="V11" i="10" s="1"/>
  <c r="L67" i="10"/>
  <c r="M67" i="10" s="1"/>
  <c r="N68" i="10" s="1"/>
  <c r="W13" i="10" s="1"/>
  <c r="J72" i="10"/>
  <c r="F90" i="10"/>
  <c r="L89" i="10"/>
  <c r="M89" i="10" s="1"/>
  <c r="N90" i="10" s="1"/>
  <c r="Y13" i="10" s="1"/>
  <c r="J98" i="10"/>
  <c r="L98" i="10"/>
  <c r="M98" i="10" s="1"/>
  <c r="N99" i="10" s="1"/>
  <c r="Z11" i="10" s="1"/>
  <c r="J100" i="10"/>
  <c r="J105" i="10"/>
  <c r="J106" i="10" s="1"/>
  <c r="N105" i="10" s="1"/>
  <c r="AA6" i="10" s="1"/>
  <c r="J109" i="10"/>
  <c r="J110" i="10" s="1"/>
  <c r="N109" i="10" s="1"/>
  <c r="AA10" i="10" s="1"/>
  <c r="J118" i="10"/>
  <c r="J119" i="10" s="1"/>
  <c r="N118" i="10" s="1"/>
  <c r="AB8" i="10" s="1"/>
  <c r="L118" i="10"/>
  <c r="M118" i="10" s="1"/>
  <c r="N119" i="10" s="1"/>
  <c r="AB9" i="10" s="1"/>
  <c r="D137" i="10"/>
  <c r="J136" i="10"/>
  <c r="J137" i="10" s="1"/>
  <c r="N136" i="10" s="1"/>
  <c r="AD4" i="10" s="1"/>
  <c r="D139" i="10"/>
  <c r="J138" i="10"/>
  <c r="J140" i="10"/>
  <c r="J141" i="10" s="1"/>
  <c r="N140" i="10" s="1"/>
  <c r="AD8" i="10" s="1"/>
  <c r="D141" i="10"/>
  <c r="J156" i="10"/>
  <c r="N155" i="10" s="1"/>
  <c r="AE12" i="10" s="1"/>
  <c r="J152" i="10"/>
  <c r="N151" i="10" s="1"/>
  <c r="AE8" i="10" s="1"/>
  <c r="J150" i="10"/>
  <c r="N149" i="10" s="1"/>
  <c r="AE6" i="10" s="1"/>
  <c r="L147" i="10"/>
  <c r="D165" i="10"/>
  <c r="J164" i="10"/>
  <c r="J165" i="10" s="1"/>
  <c r="N164" i="10" s="1"/>
  <c r="D167" i="10"/>
  <c r="J166" i="10"/>
  <c r="R6" i="10"/>
  <c r="R9" i="10"/>
  <c r="L15" i="10"/>
  <c r="M15" i="10" s="1"/>
  <c r="N16" i="10" s="1"/>
  <c r="S5" i="10" s="1"/>
  <c r="J21" i="10"/>
  <c r="J22" i="10" s="1"/>
  <c r="N21" i="10" s="1"/>
  <c r="S10" i="10" s="1"/>
  <c r="L34" i="10"/>
  <c r="J46" i="10"/>
  <c r="N45" i="10" s="1"/>
  <c r="U12" i="10" s="1"/>
  <c r="J42" i="10"/>
  <c r="N41" i="10" s="1"/>
  <c r="U8" i="10" s="1"/>
  <c r="L39" i="10"/>
  <c r="M39" i="10" s="1"/>
  <c r="N40" i="10" s="1"/>
  <c r="U7" i="10" s="1"/>
  <c r="J43" i="10"/>
  <c r="J59" i="10"/>
  <c r="J60" i="10" s="1"/>
  <c r="N59" i="10" s="1"/>
  <c r="W4" i="10" s="1"/>
  <c r="L63" i="10"/>
  <c r="M63" i="10" s="1"/>
  <c r="N64" i="10" s="1"/>
  <c r="W9" i="10" s="1"/>
  <c r="M72" i="10"/>
  <c r="N73" i="10" s="1"/>
  <c r="X7" i="10" s="1"/>
  <c r="L76" i="10"/>
  <c r="M76" i="10" s="1"/>
  <c r="N77" i="10" s="1"/>
  <c r="X11" i="10" s="1"/>
  <c r="J83" i="10"/>
  <c r="J84" i="10" s="1"/>
  <c r="N83" i="10" s="1"/>
  <c r="Y6" i="10" s="1"/>
  <c r="J101" i="10"/>
  <c r="N100" i="10" s="1"/>
  <c r="Z12" i="10" s="1"/>
  <c r="L92" i="10"/>
  <c r="J99" i="10"/>
  <c r="N98" i="10" s="1"/>
  <c r="Z10" i="10" s="1"/>
  <c r="J107" i="10"/>
  <c r="J108" i="10" s="1"/>
  <c r="N107" i="10" s="1"/>
  <c r="AA8" i="10" s="1"/>
  <c r="L122" i="10"/>
  <c r="J127" i="10"/>
  <c r="D148" i="10"/>
  <c r="J147" i="10"/>
  <c r="J148" i="10" s="1"/>
  <c r="N147" i="10" s="1"/>
  <c r="AE4" i="10" s="1"/>
  <c r="J160" i="10"/>
  <c r="J29" i="10"/>
  <c r="N28" i="10" s="1"/>
  <c r="T6" i="10" s="1"/>
  <c r="M28" i="10"/>
  <c r="N29" i="10" s="1"/>
  <c r="T7" i="10" s="1"/>
  <c r="L32" i="10"/>
  <c r="M32" i="10" s="1"/>
  <c r="N33" i="10" s="1"/>
  <c r="T11" i="10" s="1"/>
  <c r="J37" i="10"/>
  <c r="J38" i="10" s="1"/>
  <c r="N37" i="10" s="1"/>
  <c r="U4" i="10" s="1"/>
  <c r="D44" i="10"/>
  <c r="J44" i="10"/>
  <c r="N43" i="10" s="1"/>
  <c r="U10" i="10" s="1"/>
  <c r="M45" i="10"/>
  <c r="N46" i="10" s="1"/>
  <c r="U13" i="10" s="1"/>
  <c r="J48" i="10"/>
  <c r="J49" i="10" s="1"/>
  <c r="N48" i="10" s="1"/>
  <c r="V4" i="10" s="1"/>
  <c r="J52" i="10"/>
  <c r="J54" i="10"/>
  <c r="J55" i="10" s="1"/>
  <c r="N54" i="10" s="1"/>
  <c r="V10" i="10" s="1"/>
  <c r="J66" i="10"/>
  <c r="N65" i="10" s="1"/>
  <c r="W10" i="10" s="1"/>
  <c r="J61" i="10"/>
  <c r="J62" i="10" s="1"/>
  <c r="N61" i="10" s="1"/>
  <c r="W6" i="10" s="1"/>
  <c r="L65" i="10"/>
  <c r="M65" i="10" s="1"/>
  <c r="N66" i="10" s="1"/>
  <c r="W11" i="10" s="1"/>
  <c r="L70" i="10"/>
  <c r="M70" i="10" s="1"/>
  <c r="N71" i="10" s="1"/>
  <c r="X5" i="10" s="1"/>
  <c r="J74" i="10"/>
  <c r="J75" i="10" s="1"/>
  <c r="N74" i="10" s="1"/>
  <c r="X8" i="10" s="1"/>
  <c r="D82" i="10"/>
  <c r="J81" i="10"/>
  <c r="J82" i="10" s="1"/>
  <c r="N81" i="10" s="1"/>
  <c r="Y4" i="10" s="1"/>
  <c r="M83" i="10"/>
  <c r="N84" i="10" s="1"/>
  <c r="Y7" i="10" s="1"/>
  <c r="J92" i="10"/>
  <c r="J93" i="10" s="1"/>
  <c r="N92" i="10" s="1"/>
  <c r="Z4" i="10" s="1"/>
  <c r="D93" i="10"/>
  <c r="E95" i="10"/>
  <c r="J94" i="10"/>
  <c r="J95" i="10" s="1"/>
  <c r="N94" i="10" s="1"/>
  <c r="Z6" i="10" s="1"/>
  <c r="L100" i="10"/>
  <c r="M100" i="10" s="1"/>
  <c r="N101" i="10" s="1"/>
  <c r="Z13" i="10" s="1"/>
  <c r="L109" i="10"/>
  <c r="M109" i="10" s="1"/>
  <c r="N110" i="10" s="1"/>
  <c r="AA11" i="10" s="1"/>
  <c r="J111" i="10"/>
  <c r="J112" i="10" s="1"/>
  <c r="N111" i="10" s="1"/>
  <c r="AA12" i="10" s="1"/>
  <c r="D115" i="10"/>
  <c r="J114" i="10"/>
  <c r="J115" i="10" s="1"/>
  <c r="N114" i="10" s="1"/>
  <c r="AB4" i="10" s="1"/>
  <c r="L114" i="10"/>
  <c r="M114" i="10" s="1"/>
  <c r="N115" i="10" s="1"/>
  <c r="AB5" i="10" s="1"/>
  <c r="D132" i="10"/>
  <c r="J131" i="10"/>
  <c r="J132" i="10" s="1"/>
  <c r="N131" i="10" s="1"/>
  <c r="AC10" i="10" s="1"/>
  <c r="L131" i="10"/>
  <c r="M131" i="10" s="1"/>
  <c r="N132" i="10" s="1"/>
  <c r="AC11" i="10" s="1"/>
  <c r="J133" i="10"/>
  <c r="J134" i="10" s="1"/>
  <c r="N133" i="10" s="1"/>
  <c r="AC12" i="10" s="1"/>
  <c r="D143" i="10"/>
  <c r="J142" i="10"/>
  <c r="J143" i="10" s="1"/>
  <c r="N142" i="10" s="1"/>
  <c r="AD10" i="10" s="1"/>
  <c r="L142" i="10"/>
  <c r="M142" i="10" s="1"/>
  <c r="N143" i="10" s="1"/>
  <c r="AD11" i="10" s="1"/>
  <c r="L149" i="10"/>
  <c r="M149" i="10" s="1"/>
  <c r="N150" i="10" s="1"/>
  <c r="AE7" i="10" s="1"/>
  <c r="D154" i="10"/>
  <c r="J153" i="10"/>
  <c r="J154" i="10" s="1"/>
  <c r="N153" i="10" s="1"/>
  <c r="AE10" i="10" s="1"/>
  <c r="L153" i="10"/>
  <c r="M153" i="10" s="1"/>
  <c r="N154" i="10" s="1"/>
  <c r="AE11" i="10" s="1"/>
  <c r="J158" i="10"/>
  <c r="J159" i="10" s="1"/>
  <c r="N158" i="10" s="1"/>
  <c r="J73" i="10"/>
  <c r="N72" i="10" s="1"/>
  <c r="X6" i="10" s="1"/>
  <c r="J85" i="10"/>
  <c r="J86" i="10" s="1"/>
  <c r="N85" i="10" s="1"/>
  <c r="Y8" i="10" s="1"/>
  <c r="D86" i="10"/>
  <c r="D88" i="10"/>
  <c r="J87" i="10"/>
  <c r="J88" i="10" s="1"/>
  <c r="N87" i="10" s="1"/>
  <c r="Y10" i="10" s="1"/>
  <c r="M92" i="10"/>
  <c r="N93" i="10" s="1"/>
  <c r="Z5" i="10" s="1"/>
  <c r="L96" i="10"/>
  <c r="M96" i="10" s="1"/>
  <c r="N97" i="10" s="1"/>
  <c r="Z9" i="10" s="1"/>
  <c r="J103" i="10"/>
  <c r="J104" i="10" s="1"/>
  <c r="N103" i="10" s="1"/>
  <c r="AA4" i="10" s="1"/>
  <c r="D117" i="10"/>
  <c r="J116" i="10"/>
  <c r="J117" i="10" s="1"/>
  <c r="N116" i="10" s="1"/>
  <c r="AB6" i="10" s="1"/>
  <c r="D126" i="10"/>
  <c r="J125" i="10"/>
  <c r="L129" i="10"/>
  <c r="M129" i="10" s="1"/>
  <c r="N130" i="10" s="1"/>
  <c r="AC9" i="10" s="1"/>
  <c r="M138" i="10"/>
  <c r="N139" i="10" s="1"/>
  <c r="AD7" i="10" s="1"/>
  <c r="D145" i="10"/>
  <c r="J144" i="10"/>
  <c r="J145" i="10" s="1"/>
  <c r="N144" i="10" s="1"/>
  <c r="AD12" i="10" s="1"/>
  <c r="M147" i="10"/>
  <c r="N148" i="10" s="1"/>
  <c r="AE5" i="10" s="1"/>
  <c r="D150" i="10"/>
  <c r="J149" i="10"/>
  <c r="L151" i="10"/>
  <c r="M160" i="10"/>
  <c r="N161" i="10" s="1"/>
  <c r="M162" i="10"/>
  <c r="N163" i="10" s="1"/>
  <c r="J90" i="10"/>
  <c r="N89" i="10" s="1"/>
  <c r="Y12" i="10" s="1"/>
  <c r="D95" i="10"/>
  <c r="M103" i="10"/>
  <c r="N104" i="10" s="1"/>
  <c r="AA5" i="10" s="1"/>
  <c r="L105" i="10"/>
  <c r="M105" i="10" s="1"/>
  <c r="N106" i="10" s="1"/>
  <c r="AA7" i="10" s="1"/>
  <c r="L111" i="10"/>
  <c r="M111" i="10" s="1"/>
  <c r="N112" i="10" s="1"/>
  <c r="AA13" i="10" s="1"/>
  <c r="M122" i="10"/>
  <c r="N123" i="10" s="1"/>
  <c r="AB13" i="10" s="1"/>
  <c r="J126" i="10"/>
  <c r="N125" i="10" s="1"/>
  <c r="AC4" i="10" s="1"/>
  <c r="J128" i="10"/>
  <c r="N127" i="10" s="1"/>
  <c r="AC6" i="10" s="1"/>
  <c r="J130" i="10"/>
  <c r="N129" i="10" s="1"/>
  <c r="AC8" i="10" s="1"/>
  <c r="L158" i="10"/>
  <c r="M158" i="10" s="1"/>
  <c r="N159" i="10" s="1"/>
  <c r="J162" i="10"/>
  <c r="J163" i="10" s="1"/>
  <c r="N162" i="10" s="1"/>
  <c r="L107" i="10"/>
  <c r="M107" i="10" s="1"/>
  <c r="N108" i="10" s="1"/>
  <c r="AA9" i="10" s="1"/>
  <c r="M116" i="10"/>
  <c r="N117" i="10" s="1"/>
  <c r="AB7" i="10" s="1"/>
  <c r="L120" i="10"/>
  <c r="M120" i="10" s="1"/>
  <c r="N121" i="10" s="1"/>
  <c r="AB11" i="10" s="1"/>
  <c r="M125" i="10"/>
  <c r="N126" i="10" s="1"/>
  <c r="AC5" i="10" s="1"/>
  <c r="L127" i="10"/>
  <c r="M127" i="10" s="1"/>
  <c r="N128" i="10" s="1"/>
  <c r="AC7" i="10" s="1"/>
  <c r="L133" i="10"/>
  <c r="M133" i="10" s="1"/>
  <c r="N134" i="10" s="1"/>
  <c r="AC13" i="10" s="1"/>
  <c r="M144" i="10"/>
  <c r="N145" i="10" s="1"/>
  <c r="AD13" i="10" s="1"/>
  <c r="J151" i="10"/>
  <c r="J139" i="10"/>
  <c r="N138" i="10" s="1"/>
  <c r="AD6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0" i="3"/>
  <c r="T329" i="3"/>
  <c r="T326" i="3"/>
  <c r="T327" i="3"/>
  <c r="T328" i="3"/>
  <c r="T331" i="3"/>
  <c r="T332" i="3"/>
  <c r="T333" i="3"/>
  <c r="T334" i="3"/>
  <c r="U330" i="3" s="1"/>
  <c r="T325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U331" i="3" l="1"/>
  <c r="U326" i="3"/>
  <c r="U332" i="3"/>
  <c r="U329" i="3"/>
  <c r="U327" i="3"/>
  <c r="U328" i="3"/>
  <c r="U325" i="3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8" i="8"/>
  <c r="I79" i="8" s="1"/>
  <c r="H78" i="8"/>
  <c r="H79" i="8" s="1"/>
  <c r="G78" i="8"/>
  <c r="G79" i="8" s="1"/>
  <c r="F78" i="8"/>
  <c r="F79" i="8" s="1"/>
  <c r="E78" i="8"/>
  <c r="E79" i="8" s="1"/>
  <c r="D78" i="8"/>
  <c r="D79" i="8" s="1"/>
  <c r="I76" i="8"/>
  <c r="H76" i="8"/>
  <c r="H77" i="8" s="1"/>
  <c r="G76" i="8"/>
  <c r="G77" i="8" s="1"/>
  <c r="F76" i="8"/>
  <c r="F77" i="8" s="1"/>
  <c r="E76" i="8"/>
  <c r="E77" i="8" s="1"/>
  <c r="D76" i="8"/>
  <c r="D77" i="8" s="1"/>
  <c r="E72" i="8"/>
  <c r="E73" i="8" s="1"/>
  <c r="I70" i="8"/>
  <c r="G70" i="8"/>
  <c r="G71" i="8" s="1"/>
  <c r="F70" i="8"/>
  <c r="F71" i="8" s="1"/>
  <c r="E70" i="8"/>
  <c r="E71" i="8" s="1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J237" i="3" l="1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2" i="8"/>
  <c r="I73" i="8" s="1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0" i="8"/>
  <c r="H71" i="8" s="1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2" i="8"/>
  <c r="D73" i="8" s="1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U272" i="3" l="1"/>
  <c r="U275" i="3"/>
  <c r="V4" i="8"/>
  <c r="J70" i="8"/>
  <c r="J71" i="8" s="1"/>
  <c r="N70" i="8" s="1"/>
  <c r="X4" i="8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4" i="8"/>
  <c r="E75" i="8" s="1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2" i="8"/>
  <c r="H73" i="8" s="1"/>
  <c r="H149" i="8"/>
  <c r="H150" i="8" s="1"/>
  <c r="F149" i="8"/>
  <c r="F72" i="8"/>
  <c r="F73" i="8" s="1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4" i="8"/>
  <c r="I75" i="8" s="1"/>
  <c r="I151" i="8"/>
  <c r="I152" i="8" s="1"/>
  <c r="J50" i="8"/>
  <c r="J51" i="8" s="1"/>
  <c r="N50" i="8" s="1"/>
  <c r="V6" i="8" s="1"/>
  <c r="J107" i="3"/>
  <c r="J108" i="3" s="1"/>
  <c r="N107" i="3" s="1"/>
  <c r="G72" i="8"/>
  <c r="G73" i="8" s="1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J184" i="3" l="1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4" i="8"/>
  <c r="G75" i="8" s="1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4" i="8"/>
  <c r="F75" i="8" s="1"/>
  <c r="F151" i="8"/>
  <c r="F152" i="8" s="1"/>
  <c r="H151" i="8"/>
  <c r="H152" i="8" s="1"/>
  <c r="H74" i="8"/>
  <c r="H75" i="8" s="1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M10" i="8" l="1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M59" i="8"/>
  <c r="N60" i="8" s="1"/>
  <c r="W5" i="8" s="1"/>
  <c r="L74" i="8"/>
  <c r="M76" i="8"/>
  <c r="N77" i="8" s="1"/>
  <c r="X11" i="8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K228" i="3" l="1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K197" i="3" l="1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F7" i="4" l="1"/>
  <c r="F5" i="4"/>
  <c r="F3" i="4"/>
  <c r="F2" i="7"/>
  <c r="F2" i="4"/>
  <c r="F6" i="4"/>
  <c r="F4" i="4"/>
  <c r="F9" i="3"/>
  <c r="F2" i="3" l="1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<sst xmlns="http://schemas.openxmlformats.org/spreadsheetml/2006/main" count="1431" uniqueCount="208">
  <si>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</si>
  <si>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</si>
  <si>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</si>
  <si>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</si>
  <si>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</si>
  <si>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</si>
  <si>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</si>
  <si>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</si>
  <si>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</si>
  <si>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</si>
  <si>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</si>
  <si>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</si>
  <si>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</si>
  <si>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</si>
  <si>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</si>
  <si>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</si>
  <si>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</si>
  <si>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</si>
  <si>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</si>
  <si>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</si>
  <si>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</si>
  <si>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</si>
  <si>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</si>
  <si>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</si>
  <si>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</si>
  <si>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</si>
  <si>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</si>
  <si>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</si>
  <si>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</si>
  <si>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</si>
  <si>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</si>
  <si>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</si>
  <si>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</si>
  <si>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</si>
  <si>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</si>
  <si>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</si>
  <si>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</si>
  <si>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</si>
  <si>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</si>
  <si>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</si>
  <si>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</si>
  <si>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</si>
  <si>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</si>
  <si>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</si>
  <si>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</si>
  <si>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</si>
  <si>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</si>
  <si>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</si>
  <si>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</si>
  <si>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</si>
  <si>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</si>
  <si>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</si>
  <si>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</si>
  <si>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</si>
  <si>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</si>
  <si>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</si>
  <si>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</si>
  <si>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</si>
  <si>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</si>
  <si>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</si>
  <si>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</si>
  <si>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</si>
  <si>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</si>
  <si>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</si>
  <si>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</si>
  <si>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</si>
  <si>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</si>
  <si>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</si>
  <si>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</si>
  <si>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</si>
  <si>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</si>
  <si>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</si>
  <si>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</si>
  <si>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</si>
  <si>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</si>
  <si>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</si>
  <si>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</si>
  <si>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</si>
  <si>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</si>
  <si>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</si>
  <si>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</si>
  <si>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</si>
  <si>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</si>
  <si>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</si>
  <si>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</si>
  <si>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</si>
  <si>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</si>
  <si>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</si>
  <si>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</si>
  <si>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</si>
  <si>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</si>
  <si>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</si>
  <si>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</si>
  <si>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</si>
  <si>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</si>
  <si>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</si>
  <si>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</si>
  <si>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</si>
  <si>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</si>
  <si>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</si>
  <si>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</si>
  <si>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</si>
  <si>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</si>
  <si>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</si>
  <si>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</si>
  <si>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</si>
  <si>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</si>
  <si>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</si>
  <si>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</si>
  <si>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</si>
  <si>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</si>
  <si>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</si>
  <si>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</si>
  <si>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</si>
  <si>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</si>
  <si>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</si>
  <si>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</si>
  <si>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</si>
  <si>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</si>
  <si>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</si>
  <si>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</si>
  <si>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</si>
  <si>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</si>
  <si>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</si>
  <si>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</si>
  <si>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</si>
  <si>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</si>
  <si>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</si>
  <si>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</si>
  <si>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</si>
  <si>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</si>
  <si>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</si>
  <si>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</si>
  <si>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</si>
  <si>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</si>
  <si>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</si>
  <si>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</si>
  <si>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</si>
  <si>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</si>
  <si>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</si>
  <si>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</si>
  <si>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</si>
  <si>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</si>
  <si>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</si>
  <si>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</si>
  <si>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</si>
  <si>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</si>
  <si>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</si>
  <si>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</si>
  <si>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</si>
  <si>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</si>
  <si>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</si>
  <si>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</si>
  <si>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</si>
  <si>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</si>
  <si>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</si>
  <si>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</si>
  <si>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</si>
  <si>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</si>
  <si>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</si>
  <si>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</si>
  <si>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</si>
  <si>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</si>
  <si>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</si>
  <si>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</si>
  <si>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</si>
  <si>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</si>
  <si>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</si>
  <si>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</si>
  <si>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</si>
  <si>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</si>
  <si>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</si>
  <si>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</si>
  <si>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</si>
  <si>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</si>
  <si>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</si>
  <si>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</si>
  <si>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</si>
  <si>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</si>
  <si>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</si>
  <si>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</si>
  <si>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</si>
  <si>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</si>
  <si>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</si>
  <si>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</si>
  <si>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</si>
  <si>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</si>
  <si>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</si>
  <si>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</si>
  <si>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</si>
  <si>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</si>
  <si>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</si>
  <si>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</si>
  <si>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</si>
  <si>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</si>
  <si>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</si>
  <si>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</si>
  <si>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</si>
  <si>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</si>
  <si>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</si>
  <si>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</si>
  <si>
    <t>复杂度</t>
    <phoneticPr fontId="2" type="noConversion"/>
  </si>
  <si>
    <t>时间</t>
    <phoneticPr fontId="2" type="noConversion"/>
  </si>
  <si>
    <t>空间</t>
    <phoneticPr fontId="2" type="noConversion"/>
  </si>
  <si>
    <t>最好情况</t>
    <phoneticPr fontId="2" type="noConversion"/>
  </si>
  <si>
    <t>最坏情况</t>
    <phoneticPr fontId="2" type="noConversion"/>
  </si>
  <si>
    <t>最坏情况</t>
    <phoneticPr fontId="2" type="noConversion"/>
  </si>
  <si>
    <t>O(N2)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</si>
</sst>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8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176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354" zoomScaleNormal="100" workbookViewId="0">
      <selection activeCell="Z366" sqref="Z366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18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19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18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19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18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19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16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20" t="s">
        <v>64</v>
      </c>
      <c r="G39" s="116" t="s">
        <v>71</v>
      </c>
      <c r="H39" s="116" t="s">
        <v>68</v>
      </c>
    </row>
    <row r="40" spans="1:18" ht="23.25" thickBot="1" x14ac:dyDescent="0.2">
      <c r="A40" s="117"/>
      <c r="B40" s="41" t="s">
        <v>60</v>
      </c>
      <c r="C40" s="41" t="s">
        <v>60</v>
      </c>
      <c r="D40" s="41" t="s">
        <v>60</v>
      </c>
      <c r="E40" s="41" t="s">
        <v>60</v>
      </c>
      <c r="F40" s="121"/>
      <c r="G40" s="117"/>
      <c r="H40" s="117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10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10"/>
      <c r="B94" s="111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09">
        <f>128*N$41</f>
        <v>59.534883720930232</v>
      </c>
      <c r="L94" s="112">
        <f>(D94*K$37+E94*L$37+F94*M$37+G94*N$37+H94*O$37+I94*P$37+Q146*Q$37)/1000000</f>
        <v>0.36944399999999999</v>
      </c>
      <c r="M94" s="109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10"/>
      <c r="B95" s="110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09"/>
      <c r="L95" s="112"/>
      <c r="M95" s="109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10"/>
      <c r="B96" s="110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13">
        <f>128*N$43</f>
        <v>32.904884318766065</v>
      </c>
      <c r="L96" s="112">
        <f>(D96*K$37+E96*L$37+F96*M$37+G96*N$37+H96*O$37+I96*P$37+Q183*Q$37)/1000000</f>
        <v>0.47630400000000001</v>
      </c>
      <c r="M96" s="109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10"/>
      <c r="B97" s="110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14"/>
      <c r="L97" s="112"/>
      <c r="M97" s="109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10"/>
      <c r="B98" s="110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09">
        <f>64*N$45</f>
        <v>4.9689440993788816</v>
      </c>
      <c r="L98" s="112" t="e">
        <f>(D98*K$37+E98*L$37+F98*M$37+G98*N$37+H98*O$37+I98*P$37+Q220*Q$37)/1000000</f>
        <v>#VALUE!</v>
      </c>
      <c r="M98" s="109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10"/>
      <c r="B99" s="110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09"/>
      <c r="L99" s="112"/>
      <c r="M99" s="109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10"/>
      <c r="B100" s="110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09">
        <f>128*N$47</f>
        <v>64</v>
      </c>
      <c r="L100" s="112">
        <f>(D100*K$37+E100*L$37+F100*M$37+G100*N$37+H100*O$37+I100*P$37+Q109*Q$37)/1000000</f>
        <v>0.46610400000000002</v>
      </c>
      <c r="M100" s="109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10"/>
      <c r="B101" s="110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09"/>
      <c r="L101" s="112"/>
      <c r="M101" s="109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10"/>
      <c r="B102" s="115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09">
        <f>128*N$49</f>
        <v>64</v>
      </c>
      <c r="L102" s="112">
        <f>(D102*K$37+E102*L$37+F102*M$37+G102*N$37+H102*O$37+I102*P$37+Q72*Q$37)/1000000</f>
        <v>0.21779699999999999</v>
      </c>
      <c r="M102" s="109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10"/>
      <c r="B103" s="110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09"/>
      <c r="L103" s="112"/>
      <c r="M103" s="109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10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10"/>
      <c r="B105" s="111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09">
        <f>128*N$41</f>
        <v>59.534883720930232</v>
      </c>
      <c r="L105" s="112">
        <f>(D105*K$37+E105*L$37+F105*M$37+G105*N$37+H105*O$37+I105*P$37+Q147*Q$37)/1000000</f>
        <v>0.36944399999999999</v>
      </c>
      <c r="M105" s="109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10"/>
      <c r="B106" s="110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09"/>
      <c r="L106" s="112"/>
      <c r="M106" s="109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10"/>
      <c r="B107" s="110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13">
        <f>128*N$43</f>
        <v>32.904884318766065</v>
      </c>
      <c r="L107" s="112">
        <f>(D107*K$37+E107*L$37+F107*M$37+G107*N$37+H107*O$37+I107*P$37+Q184*Q$37)/1000000</f>
        <v>0.47630400000000001</v>
      </c>
      <c r="M107" s="109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10"/>
      <c r="B108" s="110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14"/>
      <c r="L108" s="112"/>
      <c r="M108" s="109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10"/>
      <c r="B109" s="110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09">
        <f>128*N$45</f>
        <v>9.9378881987577632</v>
      </c>
      <c r="L109" s="112">
        <f>(D109*K$37+E109*L$37+F109*M$37+G109*N$37+H109*O$37+I109*P$37+Q221*Q$37)/1000000</f>
        <v>0.312249</v>
      </c>
      <c r="M109" s="109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10"/>
      <c r="B110" s="110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09"/>
      <c r="L110" s="112"/>
      <c r="M110" s="109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10"/>
      <c r="B111" s="110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09">
        <f>128*N$47</f>
        <v>64</v>
      </c>
      <c r="L111" s="112">
        <f>(D111*K$37+E111*L$37+F111*M$37+G111*N$37+H111*O$37+I111*P$37+Q110*Q$37)/1000000</f>
        <v>0.46610400000000002</v>
      </c>
      <c r="M111" s="109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10"/>
      <c r="B112" s="110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09"/>
      <c r="L112" s="112"/>
      <c r="M112" s="109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10"/>
      <c r="B113" s="115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09">
        <f>128*N$49</f>
        <v>64</v>
      </c>
      <c r="L113" s="112">
        <f>(D113*K$37+E113*L$37+F113*M$37+G113*N$37+H113*O$37+I113*P$37+Q73*Q$37)/1000000</f>
        <v>0.21779699999999999</v>
      </c>
      <c r="M113" s="109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10"/>
      <c r="B114" s="110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09"/>
      <c r="L114" s="112"/>
      <c r="M114" s="109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10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10"/>
      <c r="B116" s="111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09">
        <f>128*N$41</f>
        <v>59.534883720930232</v>
      </c>
      <c r="L116" s="112">
        <f>(D116*K$37+E116*L$37+F116*M$37+G116*N$37+H116*O$37+I116*P$37+Q148*Q$37)/1000000</f>
        <v>0.24629599999999999</v>
      </c>
      <c r="M116" s="109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10"/>
      <c r="B117" s="110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09"/>
      <c r="L117" s="112"/>
      <c r="M117" s="109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10"/>
      <c r="B118" s="110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13">
        <f>128*N$43</f>
        <v>32.904884318766065</v>
      </c>
      <c r="L118" s="112">
        <f>(D118*K$37+E118*L$37+F118*M$37+G118*N$37+H118*O$37+I118*P$37+Q185*Q$37)/1000000</f>
        <v>0.31753599999999998</v>
      </c>
      <c r="M118" s="109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10"/>
      <c r="B119" s="110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14"/>
      <c r="L119" s="112"/>
      <c r="M119" s="109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10"/>
      <c r="B120" s="110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09">
        <f>128*N$45</f>
        <v>9.9378881987577632</v>
      </c>
      <c r="L120" s="112">
        <f>(D120*K$37+E120*L$37+F120*M$37+G120*N$37+H120*O$37+I120*P$37+Q222*Q$37)/1000000</f>
        <v>0.1561245</v>
      </c>
      <c r="M120" s="109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10"/>
      <c r="B121" s="110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09"/>
      <c r="L121" s="112"/>
      <c r="M121" s="109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10"/>
      <c r="B122" s="110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09">
        <f>128*N$47</f>
        <v>64</v>
      </c>
      <c r="L122" s="112">
        <f>(D122*K$37+E122*L$37+F122*M$37+G122*N$37+H122*O$37+I122*P$37+Q111*Q$37)/1000000</f>
        <v>0.46610400000000002</v>
      </c>
      <c r="M122" s="109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10"/>
      <c r="B123" s="110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09"/>
      <c r="L123" s="112"/>
      <c r="M123" s="109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10"/>
      <c r="B124" s="115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09">
        <f>128*N$49</f>
        <v>64</v>
      </c>
      <c r="L124" s="112">
        <f>(D124*K$37+E124*L$37+F124*M$37+G124*N$37+H124*O$37+I124*P$37+Q74*Q$37)/1000000</f>
        <v>0.21779699999999999</v>
      </c>
      <c r="M124" s="109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10"/>
      <c r="B125" s="110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09"/>
      <c r="L125" s="112"/>
      <c r="M125" s="109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10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10"/>
      <c r="B127" s="111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09">
        <f>64*N$41</f>
        <v>29.767441860465116</v>
      </c>
      <c r="L127" s="112">
        <f>(D127*K$37+E127*L$37+F127*M$37+G127*N$37+H127*O$37+I127*P$37+Q149*Q$37)/1000000</f>
        <v>0.61573999999999995</v>
      </c>
      <c r="M127" s="109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10"/>
      <c r="B128" s="110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09"/>
      <c r="L128" s="112"/>
      <c r="M128" s="109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10"/>
      <c r="B129" s="110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13">
        <f>64*N$43</f>
        <v>16.452442159383033</v>
      </c>
      <c r="L129" s="112">
        <f>(D129*K$37+E129*L$37+F129*M$37+G129*N$37+H129*O$37+I129*P$37+Q186*Q$37)/1000000</f>
        <v>0.79383999999999999</v>
      </c>
      <c r="M129" s="109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10"/>
      <c r="B130" s="110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14"/>
      <c r="L130" s="112"/>
      <c r="M130" s="109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10"/>
      <c r="B131" s="110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09">
        <f>64*N$45</f>
        <v>4.9689440993788816</v>
      </c>
      <c r="L131" s="112">
        <f>(D131*K$37+E131*L$37+F131*M$37+G131*N$37+H131*O$37+I131*P$37+Q223*Q$37)/1000000</f>
        <v>0.4683735</v>
      </c>
      <c r="M131" s="109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10"/>
      <c r="B132" s="110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09"/>
      <c r="L132" s="112"/>
      <c r="M132" s="109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10"/>
      <c r="B133" s="110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09">
        <f>64*N$47</f>
        <v>32</v>
      </c>
      <c r="L133" s="112">
        <f>(D133*K$37+E133*L$37+F133*M$37+G133*N$37+H133*O$37+I133*P$37+Q112*Q$37)/1000000</f>
        <v>0.699156</v>
      </c>
      <c r="M133" s="109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10"/>
      <c r="B134" s="110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09"/>
      <c r="L134" s="112"/>
      <c r="M134" s="109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10"/>
      <c r="B135" s="115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09">
        <f>64*N$49</f>
        <v>32</v>
      </c>
      <c r="L135" s="112">
        <f>(D135*K$37+E135*L$37+F135*M$37+G135*N$37+H135*O$37+I135*P$37+Q75*Q$37)/1000000</f>
        <v>0.43559399999999998</v>
      </c>
      <c r="M135" s="109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10"/>
      <c r="B136" s="110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09"/>
      <c r="L136" s="112"/>
      <c r="M136" s="109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10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10"/>
      <c r="B138" s="111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09">
        <f>64*N$41</f>
        <v>29.767441860465116</v>
      </c>
      <c r="L138" s="112">
        <f>(D138*K$37+E138*L$37+F138*M$37+G138*N$37+H138*O$37+I138*P$37+Q150*Q$37)/1000000</f>
        <v>0.24629599999999999</v>
      </c>
      <c r="M138" s="109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10"/>
      <c r="B139" s="110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09"/>
      <c r="L139" s="112"/>
      <c r="M139" s="109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10"/>
      <c r="B140" s="110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13">
        <f>64*N$43</f>
        <v>16.452442159383033</v>
      </c>
      <c r="L140" s="112">
        <f>(D140*K$37+E140*L$37+F140*M$37+G140*N$37+H140*O$37+I140*P$37+Q187*Q$37)/1000000</f>
        <v>0.31753599999999998</v>
      </c>
      <c r="M140" s="109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10"/>
      <c r="B141" s="110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14"/>
      <c r="L141" s="112"/>
      <c r="M141" s="109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10"/>
      <c r="B142" s="110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09" t="s">
        <v>166</v>
      </c>
      <c r="L142" s="109" t="s">
        <v>166</v>
      </c>
      <c r="M142" s="109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10"/>
      <c r="B143" s="110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09"/>
      <c r="L143" s="109"/>
      <c r="M143" s="109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10"/>
      <c r="B144" s="110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09">
        <f>64*N$47</f>
        <v>32</v>
      </c>
      <c r="L144" s="112">
        <f>(D144*K$37+E144*L$37+F144*M$37+G144*N$37+H144*O$37+I144*P$37+Q113*Q$37)/1000000</f>
        <v>0.23305200000000001</v>
      </c>
      <c r="M144" s="109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10"/>
      <c r="B145" s="110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09"/>
      <c r="L145" s="112"/>
      <c r="M145" s="109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10"/>
      <c r="B146" s="115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09">
        <f>64*N$49</f>
        <v>32</v>
      </c>
      <c r="L146" s="112">
        <f>(D146*K$37+E146*L$37+F146*M$37+G146*N$37+H146*O$37+I146*P$37+Q76*Q$37)/1000000</f>
        <v>0.21779699999999999</v>
      </c>
      <c r="M146" s="109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10"/>
      <c r="B147" s="110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09"/>
      <c r="L147" s="112"/>
      <c r="M147" s="109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10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10"/>
      <c r="B149" s="111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09">
        <f>64*N$41</f>
        <v>29.767441860465116</v>
      </c>
      <c r="L149" s="112">
        <f>(D149*K$37+E149*L$37+F149*M$37+G149*N$37+H149*O$37+I149*P$37+Q151*Q$37)/1000000</f>
        <v>0.24629599999999999</v>
      </c>
      <c r="M149" s="109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10"/>
      <c r="B150" s="110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09"/>
      <c r="L150" s="112"/>
      <c r="M150" s="109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10"/>
      <c r="B151" s="110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13">
        <f>64*N$43</f>
        <v>16.452442159383033</v>
      </c>
      <c r="L151" s="112">
        <f>(D151*K$37+E151*L$37+F151*M$37+G151*N$37+H151*O$37+I151*P$37+Q188*Q$37)/1000000</f>
        <v>0.31753599999999998</v>
      </c>
      <c r="M151" s="109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10"/>
      <c r="B152" s="110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14"/>
      <c r="L152" s="112"/>
      <c r="M152" s="109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10"/>
      <c r="B153" s="110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09">
        <f>64*N$45</f>
        <v>4.9689440993788816</v>
      </c>
      <c r="L153" s="112">
        <f>(D153*K$37+E153*L$37+F153*M$37+G153*N$37+H153*O$37+I153*P$37+Q225*Q$37)/1000000</f>
        <v>0.312249</v>
      </c>
      <c r="M153" s="109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10"/>
      <c r="B154" s="110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09"/>
      <c r="L154" s="112"/>
      <c r="M154" s="109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10"/>
      <c r="B155" s="110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09">
        <f>64*N$47</f>
        <v>32</v>
      </c>
      <c r="L155" s="112">
        <f>(D155*K$37+E155*L$37+F155*M$37+G155*N$37+H155*O$37+I155*P$37+Q114*Q$37)/1000000</f>
        <v>0.23305200000000001</v>
      </c>
      <c r="M155" s="109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10"/>
      <c r="B156" s="110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09"/>
      <c r="L156" s="112"/>
      <c r="M156" s="109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10"/>
      <c r="B157" s="115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09">
        <f>64*N$49</f>
        <v>32</v>
      </c>
      <c r="L157" s="112">
        <f>(D157*K$37+E157*L$37+F157*M$37+G157*N$37+H157*O$37+I157*P$37+Q77*Q$37)/1000000</f>
        <v>0.21779699999999999</v>
      </c>
      <c r="M157" s="109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10"/>
      <c r="B158" s="110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09"/>
      <c r="L158" s="112"/>
      <c r="M158" s="109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10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10"/>
      <c r="B160" s="111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09">
        <f>128*N$41</f>
        <v>59.534883720930232</v>
      </c>
      <c r="L160" s="112">
        <f>(D160*K$37+E160*L$37+F160*M$37+G160*N$37+H160*O$37+I160*P$37+Q152*Q$37)/1000000</f>
        <v>0.36944399999999999</v>
      </c>
      <c r="M160" s="109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10"/>
      <c r="B161" s="110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09"/>
      <c r="L161" s="112"/>
      <c r="M161" s="109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10"/>
      <c r="B162" s="110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13">
        <f>128*N$43</f>
        <v>32.904884318766065</v>
      </c>
      <c r="L162" s="112">
        <f>(D162*K$37+E162*L$37+F162*M$37+G162*N$37+H162*O$37+I162*P$37+Q189*Q$37)/1000000</f>
        <v>0.47630400000000001</v>
      </c>
      <c r="M162" s="109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10"/>
      <c r="B163" s="110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14"/>
      <c r="L163" s="112"/>
      <c r="M163" s="109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10"/>
      <c r="B164" s="110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09" t="s">
        <v>166</v>
      </c>
      <c r="L164" s="109" t="s">
        <v>166</v>
      </c>
      <c r="M164" s="109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10"/>
      <c r="B165" s="110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09"/>
      <c r="L165" s="109"/>
      <c r="M165" s="109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10"/>
      <c r="B166" s="110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09">
        <f>128*N$47</f>
        <v>64</v>
      </c>
      <c r="L166" s="112">
        <f>(D166*K$37+E166*L$37+F166*M$37+G166*N$37+H166*O$37+I166*P$37+Q115*Q$37)/1000000</f>
        <v>0.46610400000000002</v>
      </c>
      <c r="M166" s="109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10"/>
      <c r="B167" s="110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09"/>
      <c r="L167" s="112"/>
      <c r="M167" s="109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10"/>
      <c r="B168" s="115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09">
        <f>128*N$49</f>
        <v>64</v>
      </c>
      <c r="L168" s="112">
        <f>(D168*K$37+E168*L$37+F168*M$37+G168*N$37+H168*O$37+I168*P$37+Q78*Q$37)/1000000</f>
        <v>0.21779699999999999</v>
      </c>
      <c r="M168" s="109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10"/>
      <c r="B169" s="110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09"/>
      <c r="L169" s="112"/>
      <c r="M169" s="109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10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10"/>
      <c r="B171" s="111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09">
        <f>64*N$41</f>
        <v>29.767441860465116</v>
      </c>
      <c r="L171" s="112">
        <f>(D171*K$37+E171*L$37+F171*M$37+G171*N$37+H171*O$37+I171*P$37+Q153*Q$37)/1000000</f>
        <v>1.1083320000000001</v>
      </c>
      <c r="M171" s="109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10"/>
      <c r="B172" s="110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09"/>
      <c r="L172" s="112"/>
      <c r="M172" s="109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10"/>
      <c r="B173" s="110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13">
        <f>64*N$43</f>
        <v>16.452442159383033</v>
      </c>
      <c r="L173" s="112">
        <f>(D173*K$37+E173*L$37+F173*M$37+G173*N$37+H173*O$37+I173*P$37+Q190*Q$37)/1000000</f>
        <v>1.428912</v>
      </c>
      <c r="M173" s="109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10"/>
      <c r="B174" s="110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14"/>
      <c r="L174" s="112"/>
      <c r="M174" s="109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10"/>
      <c r="B175" s="110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09">
        <f>64*N$45</f>
        <v>4.9689440993788816</v>
      </c>
      <c r="L175" s="112">
        <f>(D175*K$37+E175*L$37+F175*M$37+G175*N$37+H175*O$37+I175*P$37+Q227*Q$37)/1000000</f>
        <v>0.624498</v>
      </c>
      <c r="M175" s="109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10"/>
      <c r="B176" s="110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09"/>
      <c r="L176" s="112"/>
      <c r="M176" s="109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10"/>
      <c r="B177" s="110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09">
        <f>64*N$47</f>
        <v>32</v>
      </c>
      <c r="L177" s="112">
        <f>(D177*K$37+E177*L$37+F177*M$37+G177*N$37+H177*O$37+I177*P$37+Q116*Q$37)/1000000</f>
        <v>1.0487340000000001</v>
      </c>
      <c r="M177" s="109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10"/>
      <c r="B178" s="110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09"/>
      <c r="L178" s="112"/>
      <c r="M178" s="109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10"/>
      <c r="B179" s="115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09">
        <f>64*N$49</f>
        <v>32</v>
      </c>
      <c r="L179" s="112">
        <f>(D179*K$37+E179*L$37+F179*M$37+G179*N$37+H179*O$37+I179*P$37+Q79*Q$37)/1000000</f>
        <v>0.65339100000000006</v>
      </c>
      <c r="M179" s="109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10"/>
      <c r="B180" s="110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09"/>
      <c r="L180" s="112"/>
      <c r="M180" s="109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10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10"/>
      <c r="B182" s="111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09">
        <f>64*N$41</f>
        <v>29.767441860465116</v>
      </c>
      <c r="L182" s="112">
        <f>(D182*K$37+E182*L$37+F182*M$37+G182*N$37+H182*O$37+I182*P$37+Q155*Q$37)/1000000</f>
        <v>0.24629599999999999</v>
      </c>
      <c r="M182" s="109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10"/>
      <c r="B183" s="110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09"/>
      <c r="L183" s="112"/>
      <c r="M183" s="109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10"/>
      <c r="B184" s="110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13">
        <f>64*N$43</f>
        <v>16.452442159383033</v>
      </c>
      <c r="L184" s="112">
        <f>(D184*K$37+E184*L$37+F184*M$37+G184*N$37+H184*O$37+I184*P$37+Q192*Q$37)/1000000</f>
        <v>0.31753599999999998</v>
      </c>
      <c r="M184" s="109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10"/>
      <c r="B185" s="110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14"/>
      <c r="L185" s="112"/>
      <c r="M185" s="109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10"/>
      <c r="B186" s="110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09">
        <f>64*N$45</f>
        <v>4.9689440993788816</v>
      </c>
      <c r="L186" s="112">
        <f>(D186*K$37+E186*L$37+F186*M$37+G186*N$37+H186*O$37+I186*P$37+Q229*Q$37)/1000000</f>
        <v>0.1561245</v>
      </c>
      <c r="M186" s="109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10"/>
      <c r="B187" s="110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09"/>
      <c r="L187" s="112"/>
      <c r="M187" s="109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10"/>
      <c r="B188" s="110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09">
        <f>64*N$47</f>
        <v>32</v>
      </c>
      <c r="L188" s="112">
        <f>(D188*K$37+E188*L$37+F188*M$37+G188*N$37+H188*O$37+I188*P$37+Q118*Q$37)/1000000</f>
        <v>0.46610400000000002</v>
      </c>
      <c r="M188" s="109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10"/>
      <c r="B189" s="110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09"/>
      <c r="L189" s="112"/>
      <c r="M189" s="109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10"/>
      <c r="B190" s="115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09">
        <f>64*N$49</f>
        <v>32</v>
      </c>
      <c r="L190" s="112">
        <f>(D190*K$37+E190*L$37+F190*M$37+G190*N$37+H190*O$37+I190*P$37+Q81*Q$37)/1000000</f>
        <v>0.21779699999999999</v>
      </c>
      <c r="M190" s="109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10"/>
      <c r="B191" s="110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09"/>
      <c r="L191" s="112"/>
      <c r="M191" s="109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10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10"/>
      <c r="B193" s="111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09">
        <f>128*N$41</f>
        <v>59.534883720930232</v>
      </c>
      <c r="L193" s="112">
        <f>(D193*K$37+E193*L$37+F193*M$37+G193*N$37+H193*O$37+I193*P$37+Q157*Q$37)/1000000</f>
        <v>0.36944399999999999</v>
      </c>
      <c r="M193" s="109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10"/>
      <c r="B194" s="110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09"/>
      <c r="L194" s="112"/>
      <c r="M194" s="109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10"/>
      <c r="B195" s="110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13">
        <f>128*N$43</f>
        <v>32.904884318766065</v>
      </c>
      <c r="L195" s="112">
        <f>(D195*K$37+E195*L$37+F195*M$37+G195*N$37+H195*O$37+I195*P$37+Q194*Q$37)/1000000</f>
        <v>0.47630400000000001</v>
      </c>
      <c r="M195" s="109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10"/>
      <c r="B196" s="110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14"/>
      <c r="L196" s="112"/>
      <c r="M196" s="109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10"/>
      <c r="B197" s="110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09">
        <f>128*N$45</f>
        <v>9.9378881987577632</v>
      </c>
      <c r="L197" s="112">
        <f>(D197*K$37+E197*L$37+F197*M$37+G197*N$37+H197*O$37+I197*P$37+Q231*Q$37)/1000000</f>
        <v>0.312249</v>
      </c>
      <c r="M197" s="109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10"/>
      <c r="B198" s="110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09"/>
      <c r="L198" s="112"/>
      <c r="M198" s="109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10"/>
      <c r="B199" s="110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09">
        <f>128*N$47</f>
        <v>64</v>
      </c>
      <c r="L199" s="112">
        <f>(D199*K$37+E199*L$37+F199*M$37+G199*N$37+H199*O$37+I199*P$37+Q120*Q$37)/1000000</f>
        <v>0.349578</v>
      </c>
      <c r="M199" s="109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10"/>
      <c r="B200" s="110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09"/>
      <c r="L200" s="112"/>
      <c r="M200" s="109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10"/>
      <c r="B201" s="115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09">
        <f>128*N$49</f>
        <v>64</v>
      </c>
      <c r="L201" s="112">
        <f>(D201*K$37+E201*L$37+F201*M$37+G201*N$37+H201*O$37+I201*P$37+Q83*Q$37)/1000000</f>
        <v>0.21779699999999999</v>
      </c>
      <c r="M201" s="109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10"/>
      <c r="B202" s="110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09"/>
      <c r="L202" s="112"/>
      <c r="M202" s="109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10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10"/>
      <c r="B204" s="111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09">
        <f>128*N$41</f>
        <v>59.534883720930232</v>
      </c>
      <c r="L204" s="112">
        <f>(D204*K$37+E204*L$37+F204*M$37+G204*N$37+H204*O$37+I204*P$37+Q158*Q$37)/1000000</f>
        <v>0.36944399999999999</v>
      </c>
      <c r="M204" s="109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10"/>
      <c r="B205" s="110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09"/>
      <c r="L205" s="112"/>
      <c r="M205" s="109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10"/>
      <c r="B206" s="110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13">
        <f>128*N$43</f>
        <v>32.904884318766065</v>
      </c>
      <c r="L206" s="112">
        <f>(D206*K$37+E206*L$37+F206*M$37+G206*N$37+H206*O$37+I206*P$37+Q195*Q$37)/1000000</f>
        <v>0.47630400000000001</v>
      </c>
      <c r="M206" s="109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10"/>
      <c r="B207" s="110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14"/>
      <c r="L207" s="112"/>
      <c r="M207" s="109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10"/>
      <c r="B208" s="110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09" t="s">
        <v>166</v>
      </c>
      <c r="L208" s="109" t="s">
        <v>166</v>
      </c>
      <c r="M208" s="109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10"/>
      <c r="B209" s="110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09"/>
      <c r="L209" s="109"/>
      <c r="M209" s="109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10"/>
      <c r="B210" s="110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09">
        <f>128*N$47</f>
        <v>64</v>
      </c>
      <c r="L210" s="112">
        <f>(D210*K$37+E210*L$37+F210*M$37+G210*N$37+H210*O$37+I210*P$37+Q121*Q$37)/1000000</f>
        <v>0.46610400000000002</v>
      </c>
      <c r="M210" s="109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10"/>
      <c r="B211" s="110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09"/>
      <c r="L211" s="112"/>
      <c r="M211" s="109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10"/>
      <c r="B212" s="115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09">
        <f>128*N$49</f>
        <v>64</v>
      </c>
      <c r="L212" s="112">
        <f>(D212*K$37+E212*L$37+F212*M$37+G212*N$37+H212*O$37+I212*P$37+Q84*Q$37)/1000000</f>
        <v>0.21779699999999999</v>
      </c>
      <c r="M212" s="109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10"/>
      <c r="B213" s="110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09"/>
      <c r="L213" s="112"/>
      <c r="M213" s="109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10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10"/>
      <c r="B215" s="111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09">
        <f>128*N$41</f>
        <v>59.534883720930232</v>
      </c>
      <c r="L215" s="112">
        <f>(D215*K$37+E215*L$37+F215*M$37+G215*N$37+H215*O$37+I215*P$37+Q160*Q$37)/1000000</f>
        <v>0.73888799999999999</v>
      </c>
      <c r="M215" s="109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10"/>
      <c r="B216" s="110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09"/>
      <c r="L216" s="112"/>
      <c r="M216" s="109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10"/>
      <c r="B217" s="110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13">
        <f>128*N$43</f>
        <v>32.904884318766065</v>
      </c>
      <c r="L217" s="112">
        <f>(D217*K$37+E217*L$37+F217*M$37+G217*N$37+H217*O$37+I217*P$37+Q197*Q$37)/1000000</f>
        <v>0.95260800000000001</v>
      </c>
      <c r="M217" s="109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10"/>
      <c r="B218" s="110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14"/>
      <c r="L218" s="112"/>
      <c r="M218" s="109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10"/>
      <c r="B219" s="110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09" t="s">
        <v>166</v>
      </c>
      <c r="L219" s="109" t="s">
        <v>166</v>
      </c>
      <c r="M219" s="109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10"/>
      <c r="B220" s="110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09"/>
      <c r="L220" s="109"/>
      <c r="M220" s="109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10"/>
      <c r="B221" s="110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09">
        <f>128*N$47</f>
        <v>64</v>
      </c>
      <c r="L221" s="112">
        <f>(D221*K$37+E221*L$37+F221*M$37+G221*N$37+H221*O$37+I221*P$37+Q123*Q$37)/1000000</f>
        <v>0.57911599999999996</v>
      </c>
      <c r="M221" s="109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10"/>
      <c r="B222" s="110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09"/>
      <c r="L222" s="112"/>
      <c r="M222" s="109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10"/>
      <c r="B223" s="115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09">
        <f>128*N$49</f>
        <v>64</v>
      </c>
      <c r="L223" s="112">
        <f>(D223*K$37+E223*L$37+F223*M$37+G223*N$37+H223*O$37+I223*P$37+Q86*Q$37)/1000000</f>
        <v>0.65339100000000006</v>
      </c>
      <c r="M223" s="109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10"/>
      <c r="B224" s="110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09"/>
      <c r="L224" s="112"/>
      <c r="M224" s="109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10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10"/>
      <c r="B226" s="111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09">
        <f>64*N$41</f>
        <v>29.767441860465116</v>
      </c>
      <c r="L226" s="112">
        <f>(D226*K$37+E226*L$37+F226*M$37+G226*N$37+H226*O$37+I226*P$37+Q161*Q$37)/1000000</f>
        <v>0.24629599999999999</v>
      </c>
      <c r="M226" s="109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10"/>
      <c r="B227" s="110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09"/>
      <c r="L227" s="112"/>
      <c r="M227" s="109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10"/>
      <c r="B228" s="110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13">
        <f>64*N$43</f>
        <v>16.452442159383033</v>
      </c>
      <c r="L228" s="112">
        <f>(D228*K$37+E228*L$37+F228*M$37+G228*N$37+H228*O$37+I228*P$37+Q198*Q$37)/1000000</f>
        <v>0.31753599999999998</v>
      </c>
      <c r="M228" s="109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10"/>
      <c r="B229" s="110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14"/>
      <c r="L229" s="112"/>
      <c r="M229" s="109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10"/>
      <c r="B230" s="110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09">
        <f>64*N$45</f>
        <v>4.9689440993788816</v>
      </c>
      <c r="L230" s="112">
        <f>(D230*K$37+E230*L$37+F230*M$37+G230*N$37+H230*O$37+I230*P$37+Q235*Q$37)/1000000</f>
        <v>0.1561245</v>
      </c>
      <c r="M230" s="109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10"/>
      <c r="B231" s="110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09"/>
      <c r="L231" s="112"/>
      <c r="M231" s="109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10"/>
      <c r="B232" s="110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09">
        <f>64*N$47</f>
        <v>32</v>
      </c>
      <c r="L232" s="112">
        <f>(D232*K$37+E232*L$37+F232*M$37+G232*N$37+H232*O$37+I232*P$37+Q124*Q$37)/1000000</f>
        <v>0.46610400000000002</v>
      </c>
      <c r="M232" s="109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10"/>
      <c r="B233" s="110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09"/>
      <c r="L233" s="112"/>
      <c r="M233" s="109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10"/>
      <c r="B234" s="115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09">
        <f>64*N$49</f>
        <v>32</v>
      </c>
      <c r="L234" s="112">
        <f>(D234*K$37+E234*L$37+F234*M$37+G234*N$37+H234*O$37+I234*P$37+Q87*Q$37)/1000000</f>
        <v>0.21779699999999999</v>
      </c>
      <c r="M234" s="109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10"/>
      <c r="B235" s="110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09"/>
      <c r="L235" s="112"/>
      <c r="M235" s="109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10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10"/>
      <c r="B237" s="111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09">
        <f>64*N$41</f>
        <v>29.767441860465116</v>
      </c>
      <c r="L237" s="112">
        <f>(D237*K$37+E237*L$37+F237*M$37+G237*N$37+H237*O$37+I237*P$37+Q162*Q$37)/1000000</f>
        <v>0.49259199999999997</v>
      </c>
      <c r="M237" s="109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10"/>
      <c r="B238" s="110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09"/>
      <c r="L238" s="112"/>
      <c r="M238" s="109"/>
      <c r="N238" s="31">
        <f>M237</f>
        <v>60.430217828273939</v>
      </c>
      <c r="P238" s="2">
        <v>0</v>
      </c>
    </row>
    <row r="239" spans="1:23" x14ac:dyDescent="0.15">
      <c r="A239" s="110"/>
      <c r="B239" s="110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13">
        <f>64*N$43</f>
        <v>16.452442159383033</v>
      </c>
      <c r="L239" s="112">
        <f>(D239*K$37+E239*L$37+F239*M$37+G239*N$37+H239*O$37+I239*P$37+Q199*Q$37)/1000000</f>
        <v>0.63507199999999997</v>
      </c>
      <c r="M239" s="109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10"/>
      <c r="B240" s="110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14"/>
      <c r="L240" s="112"/>
      <c r="M240" s="109"/>
      <c r="N240" s="31">
        <f>M239</f>
        <v>25.90642031042627</v>
      </c>
    </row>
    <row r="241" spans="1:27" x14ac:dyDescent="0.15">
      <c r="A241" s="110"/>
      <c r="B241" s="110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09">
        <f>64*N$45</f>
        <v>4.9689440993788816</v>
      </c>
      <c r="L241" s="112">
        <f>(D241*K$37+E241*L$37+F241*M$37+G241*N$37+H241*O$37+I241*P$37+Q236*Q$37)/1000000</f>
        <v>0.312249</v>
      </c>
      <c r="M241" s="109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10"/>
      <c r="B242" s="110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09"/>
      <c r="L242" s="112"/>
      <c r="M242" s="109"/>
      <c r="N242" s="31">
        <f>M241</f>
        <v>15.913402763111753</v>
      </c>
    </row>
    <row r="243" spans="1:27" x14ac:dyDescent="0.15">
      <c r="A243" s="110"/>
      <c r="B243" s="110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09">
        <f>64*N$47</f>
        <v>32</v>
      </c>
      <c r="L243" s="112">
        <f>(D243*K$37+E243*L$37+F243*M$37+G243*N$37+H243*O$37+I243*P$37+Q125*Q$37)/1000000</f>
        <v>0.93220800000000004</v>
      </c>
      <c r="M243" s="109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10"/>
      <c r="B244" s="110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09"/>
      <c r="L244" s="112"/>
      <c r="M244" s="109"/>
      <c r="N244" s="31">
        <f>M243</f>
        <v>34.32710296414534</v>
      </c>
    </row>
    <row r="245" spans="1:27" x14ac:dyDescent="0.15">
      <c r="A245" s="110"/>
      <c r="B245" s="115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09">
        <f>64*N$49</f>
        <v>32</v>
      </c>
      <c r="L245" s="112">
        <f>(D245*K$37+E245*L$37+F245*M$37+G245*N$37+H245*O$37+I245*P$37+Q88*Q$37)/1000000</f>
        <v>0.43559399999999998</v>
      </c>
      <c r="M245" s="109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10"/>
      <c r="B246" s="110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09"/>
      <c r="L246" s="112"/>
      <c r="M246" s="109"/>
      <c r="N246" s="31">
        <f>M245</f>
        <v>73.462903529433376</v>
      </c>
    </row>
    <row r="247" spans="1:27" ht="15.75" thickBot="1" x14ac:dyDescent="0.2">
      <c r="A247" s="110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10"/>
      <c r="B248" s="111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09">
        <f>128*N$41</f>
        <v>59.534883720930232</v>
      </c>
      <c r="L248" s="112">
        <f>(D248*K$37+E248*L$37+F248*M$37+G248*N$37+H248*O$37+I248*P$37+Q163*Q$37)/1000000</f>
        <v>0.49259199999999997</v>
      </c>
      <c r="M248" s="109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10"/>
      <c r="B249" s="110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09"/>
      <c r="L249" s="112"/>
      <c r="M249" s="109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10"/>
      <c r="B250" s="110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13">
        <f>128*N$43</f>
        <v>32.904884318766065</v>
      </c>
      <c r="L250" s="112">
        <f>(D250*K$37+E250*L$37+F250*M$37+G250*N$37+H250*O$37+I250*P$37+Q200*Q$37)/1000000</f>
        <v>0.63507199999999997</v>
      </c>
      <c r="M250" s="109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10"/>
      <c r="B251" s="110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14"/>
      <c r="L251" s="112"/>
      <c r="M251" s="109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10"/>
      <c r="B252" s="110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09">
        <f>128*N$45</f>
        <v>9.9378881987577632</v>
      </c>
      <c r="L252" s="112">
        <f>(D252*K$37+E252*L$37+F252*M$37+G252*N$37+H252*O$37+I252*P$37+Q237*Q$37)/1000000</f>
        <v>0.312249</v>
      </c>
      <c r="M252" s="109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10"/>
      <c r="B253" s="110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09"/>
      <c r="L253" s="112"/>
      <c r="M253" s="109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10"/>
      <c r="B254" s="110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09">
        <f>128*N$47</f>
        <v>64</v>
      </c>
      <c r="L254" s="112">
        <f>(D254*K$37+E254*L$37+F254*M$37+G254*N$37+H254*O$37+I254*P$37+Q126*Q$37)/1000000</f>
        <v>0.93220800000000004</v>
      </c>
      <c r="M254" s="109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10"/>
      <c r="B255" s="110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09"/>
      <c r="L255" s="112"/>
      <c r="M255" s="109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10"/>
      <c r="B256" s="115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09">
        <f>128*N$49</f>
        <v>64</v>
      </c>
      <c r="L256" s="112">
        <f>(D256*K$37+E256*L$37+F256*M$37+G256*N$37+H256*O$37+I256*P$37+Q89*Q$37)/1000000</f>
        <v>0.43559399999999998</v>
      </c>
      <c r="M256" s="109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10"/>
      <c r="B257" s="110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09"/>
      <c r="L257" s="112"/>
      <c r="M257" s="109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0.31578947368421051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117.23711683154967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0.22222222222222221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48.116263688823281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0.24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25.215706579951952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0.27906976744186046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122.47795875171995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0.14545897572213359</v>
      </c>
      <c r="AA315" s="89">
        <f>U325</f>
        <v>1.7536876254515761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111.7385108579893</v>
      </c>
      <c r="AA316" s="89">
        <f t="shared" ref="AA316:AA322" si="240">U326</f>
        <v>1.5362600839723797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0.10080312049062048</v>
      </c>
      <c r="AA317" s="89">
        <f t="shared" si="240"/>
        <v>2.5305725109819637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45.714371538482901</v>
      </c>
      <c r="AA318" s="89">
        <f t="shared" si="240"/>
        <v>3.7550426331277102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0.11372463836109152</v>
      </c>
      <c r="AA319" s="89">
        <f t="shared" si="240"/>
        <v>2.2430460928336564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22.948209821563324</v>
      </c>
      <c r="AA320" s="89">
        <f t="shared" si="240"/>
        <v>7.4802965202254352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0.10407926160833138</v>
      </c>
      <c r="AA321" s="89">
        <f t="shared" si="240"/>
        <v>2.4509167512613041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101.55552334060613</v>
      </c>
      <c r="AA322" s="89">
        <f t="shared" si="240"/>
        <v>1.690301112406426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0.14545897572213359</v>
      </c>
      <c r="U325" s="31">
        <f>T333/T325</f>
        <v>1.7536876254515761</v>
      </c>
      <c r="V325" s="100">
        <f>U325-1</f>
        <v>0.75368762545157608</v>
      </c>
    </row>
    <row r="326" spans="20:27" x14ac:dyDescent="0.15">
      <c r="T326" s="31">
        <f t="shared" ref="T326:T334" si="241">SUM(T283:AA283,T294:AA294,T305:AA305,T316:Y316)/30</f>
        <v>111.7385108579893</v>
      </c>
      <c r="U326" s="31">
        <f>T334/T326</f>
        <v>1.5362600839723797</v>
      </c>
      <c r="V326" s="100">
        <f t="shared" ref="V326:V332" si="242">U326-1</f>
        <v>0.53626008397237968</v>
      </c>
    </row>
    <row r="327" spans="20:27" x14ac:dyDescent="0.15">
      <c r="T327" s="85">
        <f t="shared" si="241"/>
        <v>0.10080312049062048</v>
      </c>
      <c r="U327" s="31">
        <f>T333/T327</f>
        <v>2.5305725109819637</v>
      </c>
      <c r="V327" s="100">
        <f t="shared" si="242"/>
        <v>1.5305725109819637</v>
      </c>
    </row>
    <row r="328" spans="20:27" x14ac:dyDescent="0.15">
      <c r="T328" s="31">
        <f t="shared" si="241"/>
        <v>45.714371538482901</v>
      </c>
      <c r="U328" s="31">
        <f>T334/T328</f>
        <v>3.7550426331277102</v>
      </c>
      <c r="V328" s="100">
        <f t="shared" si="242"/>
        <v>2.7550426331277102</v>
      </c>
    </row>
    <row r="329" spans="20:27" x14ac:dyDescent="0.15">
      <c r="T329" s="85">
        <f>SUM(T286:AA286,T297:AA297,T308:AA308,T319:Y319)/25</f>
        <v>0.11372463836109152</v>
      </c>
      <c r="U329" s="31">
        <f>T333/T329</f>
        <v>2.2430460928336564</v>
      </c>
      <c r="V329" s="100">
        <f t="shared" si="242"/>
        <v>1.2430460928336564</v>
      </c>
    </row>
    <row r="330" spans="20:27" x14ac:dyDescent="0.15">
      <c r="T330" s="31">
        <f>SUM(T287:AA287,T298:AA298,T309:AA309,T320:Y320)/25</f>
        <v>22.948209821563324</v>
      </c>
      <c r="U330" s="31">
        <f>T334/T330</f>
        <v>7.4802965202254352</v>
      </c>
      <c r="V330" s="100">
        <f t="shared" si="242"/>
        <v>6.4802965202254352</v>
      </c>
    </row>
    <row r="331" spans="20:27" x14ac:dyDescent="0.15">
      <c r="T331" s="85">
        <f t="shared" si="241"/>
        <v>0.10407926160833138</v>
      </c>
      <c r="U331" s="31">
        <f>T333/T331</f>
        <v>2.4509167512613041</v>
      </c>
      <c r="V331" s="100">
        <f t="shared" si="242"/>
        <v>1.4509167512613041</v>
      </c>
    </row>
    <row r="332" spans="20:27" x14ac:dyDescent="0.15">
      <c r="T332" s="31">
        <f t="shared" si="241"/>
        <v>101.55552334060613</v>
      </c>
      <c r="U332" s="31">
        <f>T334/T332</f>
        <v>1.690301112406426</v>
      </c>
      <c r="V332" s="100">
        <f t="shared" si="242"/>
        <v>0.690301112406426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03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04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05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03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04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05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03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04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05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06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07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08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03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04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05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03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04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05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8"/>
  <sheetViews>
    <sheetView tabSelected="1" topLeftCell="S49" zoomScale="85" zoomScaleNormal="85" workbookViewId="0">
      <selection activeCell="AF47" sqref="AF47:AF62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15" t="s">
        <v>89</v>
      </c>
      <c r="B1" s="115" t="s">
        <v>91</v>
      </c>
      <c r="C1" s="115" t="s">
        <v>87</v>
      </c>
      <c r="D1" s="115"/>
      <c r="E1" s="115"/>
      <c r="F1" s="115"/>
      <c r="G1" s="115"/>
      <c r="H1" s="115"/>
      <c r="I1" s="115"/>
      <c r="J1" s="115"/>
      <c r="K1" s="115" t="s">
        <v>76</v>
      </c>
      <c r="L1" s="110"/>
      <c r="M1" s="110"/>
    </row>
    <row r="2" spans="1:35" x14ac:dyDescent="0.15">
      <c r="A2" s="115"/>
      <c r="B2" s="115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15" t="s">
        <v>76</v>
      </c>
      <c r="L2" s="115" t="s">
        <v>138</v>
      </c>
      <c r="M2" s="115" t="s">
        <v>139</v>
      </c>
    </row>
    <row r="3" spans="1:35" ht="22.5" x14ac:dyDescent="0.15">
      <c r="A3" s="110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5"/>
      <c r="L3" s="115"/>
      <c r="M3" s="115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10"/>
      <c r="B4" s="111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12">
        <f>128*单元面积!N41</f>
        <v>59.534883720930232</v>
      </c>
      <c r="L4" s="112">
        <f>(D4*单元面积!K$37+E4*单元面积!L$37+F4*单元面积!M$37+G4*单元面积!N$37+H4*单元面积!O$37+I4*单元面积!P$37+单元面积!Q128*单元面积!Q$37)/1000000</f>
        <v>0.24629599999999999</v>
      </c>
      <c r="M4" s="112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0.31578947368421051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10"/>
      <c r="B5" s="110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12"/>
      <c r="L5" s="112"/>
      <c r="M5" s="112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117.23711683154967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10"/>
      <c r="B6" s="110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12">
        <f>128*单元面积!N43</f>
        <v>32.904884318766065</v>
      </c>
      <c r="L6" s="112">
        <f>(D6*单元面积!K$37+E6*单元面积!L$37+F6*单元面积!M$37+G6*单元面积!N$37+H6*单元面积!O$37+I6*单元面积!P$37+单元面积!Q165*单元面积!Q$37)/1000000</f>
        <v>0.31753599999999998</v>
      </c>
      <c r="M6" s="112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0.22222222222222221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10"/>
      <c r="B7" s="110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12"/>
      <c r="L7" s="112"/>
      <c r="M7" s="112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48.116263688823281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10"/>
      <c r="B8" s="110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12">
        <f>128*单元面积!N45</f>
        <v>9.9378881987577632</v>
      </c>
      <c r="L8" s="112">
        <f>(D8*单元面积!K$37+E8*单元面积!L$37+F8*单元面积!M$37+G8*单元面积!N$37+H8*单元面积!O$37+I8*单元面积!P$37+单元面积!Q202*单元面积!Q$37)/1000000</f>
        <v>0.312249</v>
      </c>
      <c r="M8" s="112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0.24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10"/>
      <c r="B9" s="110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12"/>
      <c r="L9" s="112"/>
      <c r="M9" s="112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25.215706579951952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10"/>
      <c r="B10" s="110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12">
        <f>128*单元面积!N47</f>
        <v>64</v>
      </c>
      <c r="L10" s="112">
        <f>(D10*单元面积!K$37+E10*单元面积!L$37+F10*单元面积!M$37+G10*单元面积!N$37+H10*单元面积!O$37+I10*单元面积!P$37+单元面积!Q91*单元面积!Q$37)/1000000</f>
        <v>0.23305200000000001</v>
      </c>
      <c r="M10" s="112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0.27906976744186046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10"/>
      <c r="B11" s="110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12"/>
      <c r="L11" s="112"/>
      <c r="M11" s="112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122.47795875171995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10"/>
      <c r="B12" s="115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12">
        <f>128*单元面积!N49</f>
        <v>64</v>
      </c>
      <c r="L12" s="112">
        <f>(D12*单元面积!K$37+E12*单元面积!L$37+F12*单元面积!M$37+G12*单元面积!N$37+H12*单元面积!O$37+I12*单元面积!P$37+单元面积!Q54*单元面积!Q$37)/1000000</f>
        <v>0.21779699999999999</v>
      </c>
      <c r="M12" s="112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10"/>
      <c r="B13" s="110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12"/>
      <c r="L13" s="112"/>
      <c r="M13" s="112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10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10"/>
      <c r="B15" s="111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09">
        <f>64*单元面积!N41</f>
        <v>29.767441860465116</v>
      </c>
      <c r="L15" s="112">
        <f>(D15*单元面积!K$37+E15*单元面积!L$37+F15*单元面积!M$37+G15*单元面积!N$37+H15*单元面积!O$37+I15*单元面积!P$37+单元面积!Q129*单元面积!Q$37)/1000000</f>
        <v>0.36944399999999999</v>
      </c>
      <c r="M15" s="112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10"/>
      <c r="B16" s="110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09"/>
      <c r="L16" s="112"/>
      <c r="M16" s="112"/>
      <c r="N16" s="91">
        <f>M15</f>
        <v>80.573623771031919</v>
      </c>
    </row>
    <row r="17" spans="1:33" ht="22.5" x14ac:dyDescent="0.15">
      <c r="A17" s="110"/>
      <c r="B17" s="110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09">
        <f>64*单元面积!N43</f>
        <v>16.452442159383033</v>
      </c>
      <c r="L17" s="112">
        <f>(D17*单元面积!K$37+E17*单元面积!L$37+F17*单元面积!M$37+G17*单元面积!N$37+H17*单元面积!O$37+I17*单元面积!P$37+单元面积!Q166*单元面积!Q$37)/1000000</f>
        <v>0.47630400000000001</v>
      </c>
      <c r="M17" s="112">
        <f>K17/L17</f>
        <v>34.541893747235029</v>
      </c>
      <c r="N17" s="90">
        <f>J18</f>
        <v>8.3333333333333329E-2</v>
      </c>
    </row>
    <row r="18" spans="1:33" x14ac:dyDescent="0.15">
      <c r="A18" s="110"/>
      <c r="B18" s="110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09"/>
      <c r="L18" s="112"/>
      <c r="M18" s="112"/>
      <c r="N18" s="91">
        <f>M17</f>
        <v>34.541893747235029</v>
      </c>
    </row>
    <row r="19" spans="1:33" ht="22.5" x14ac:dyDescent="0.15">
      <c r="A19" s="110"/>
      <c r="B19" s="110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09" t="s">
        <v>136</v>
      </c>
      <c r="L19" s="109" t="s">
        <v>136</v>
      </c>
      <c r="M19" s="109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10"/>
      <c r="B20" s="110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09"/>
      <c r="L20" s="109"/>
      <c r="M20" s="109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10"/>
      <c r="B21" s="110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09">
        <f>64*单元面积!N47</f>
        <v>32</v>
      </c>
      <c r="L21" s="112">
        <f>(D21*单元面积!K$37+E21*单元面积!L$37+F21*单元面积!M$37+G21*单元面积!N$37+H21*单元面积!O$37+I21*单元面积!P$37+单元面积!Q92*单元面积!Q$37)/1000000</f>
        <v>0.46610400000000002</v>
      </c>
      <c r="M21" s="112">
        <f>K21/L21</f>
        <v>68.654205928290679</v>
      </c>
      <c r="N21" s="90">
        <f>J22</f>
        <v>7.9545454545454544E-2</v>
      </c>
      <c r="Q21" s="91">
        <f t="shared" ref="Q20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10"/>
      <c r="B22" s="110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09"/>
      <c r="L22" s="112"/>
      <c r="M22" s="112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10"/>
      <c r="B23" s="115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09">
        <f>64*单元面积!N49</f>
        <v>32</v>
      </c>
      <c r="L23" s="112">
        <f>(D23*单元面积!K$37+E23*单元面积!L$37+F23*单元面积!M$37+G23*单元面积!N$37+H23*单元面积!O$37+I23*单元面积!P$37+单元面积!Q55*单元面积!Q$37)/1000000</f>
        <v>0.21779699999999999</v>
      </c>
      <c r="M23" s="112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10"/>
      <c r="B24" s="110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09"/>
      <c r="L24" s="112"/>
      <c r="M24" s="112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10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10"/>
      <c r="B26" s="111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09">
        <f>128*单元面积!N41</f>
        <v>59.534883720930232</v>
      </c>
      <c r="L26" s="112">
        <f>(D26*单元面积!K$37+E26*单元面积!L$37+F26*单元面积!M$37+G26*单元面积!N$37+H26*单元面积!O$37+I26*单元面积!P$37+单元面积!Q130*单元面积!Q$37)/1000000</f>
        <v>0.49259199999999997</v>
      </c>
      <c r="M26" s="109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10"/>
      <c r="B27" s="110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09"/>
      <c r="L27" s="112"/>
      <c r="M27" s="109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10"/>
      <c r="B28" s="110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09">
        <f>128*单元面积!N43</f>
        <v>32.904884318766065</v>
      </c>
      <c r="L28" s="112">
        <f>(D28*单元面积!K$37+E28*单元面积!L$37+F28*单元面积!M$37+G28*单元面积!N$37+H28*单元面积!O$37+I28*单元面积!P$37+单元面积!Q167*单元面积!Q$37)/1000000</f>
        <v>1.905216</v>
      </c>
      <c r="M28" s="109">
        <f>K28/L28</f>
        <v>17.270946873617515</v>
      </c>
      <c r="N28" s="90">
        <f>J29</f>
        <v>1.7857142857142856E-2</v>
      </c>
    </row>
    <row r="29" spans="1:33" x14ac:dyDescent="0.15">
      <c r="A29" s="110"/>
      <c r="B29" s="110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09"/>
      <c r="L29" s="112"/>
      <c r="M29" s="109"/>
      <c r="N29" s="91">
        <f>M28</f>
        <v>17.270946873617515</v>
      </c>
    </row>
    <row r="30" spans="1:33" ht="22.5" x14ac:dyDescent="0.15">
      <c r="A30" s="110"/>
      <c r="B30" s="110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09">
        <f>128*单元面积!N45</f>
        <v>9.9378881987577632</v>
      </c>
      <c r="L30" s="112">
        <f>(D30*单元面积!K$37+E30*单元面积!L$37+F30*单元面积!M$37+G30*单元面积!N$37+H30*单元面积!O$37+I30*单元面积!P$37+单元面积!Q204*单元面积!Q$37)/1000000</f>
        <v>0.4683735</v>
      </c>
      <c r="M30" s="109">
        <f>K30/L30</f>
        <v>21.217870350815669</v>
      </c>
      <c r="N30" s="90">
        <f>J31</f>
        <v>4.7619047619047616E-2</v>
      </c>
    </row>
    <row r="31" spans="1:33" x14ac:dyDescent="0.15">
      <c r="A31" s="110"/>
      <c r="B31" s="110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09"/>
      <c r="L31" s="112"/>
      <c r="M31" s="109"/>
      <c r="N31" s="91">
        <f>M30</f>
        <v>21.217870350815669</v>
      </c>
    </row>
    <row r="32" spans="1:33" ht="22.5" x14ac:dyDescent="0.15">
      <c r="A32" s="110"/>
      <c r="B32" s="110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09">
        <f>128*单元面积!N47</f>
        <v>64</v>
      </c>
      <c r="L32" s="112">
        <f>(D32*单元面积!K$37+E32*单元面积!L$37+F32*单元面积!M$37+G32*单元面积!N$37+H32*单元面积!O$37+I32*单元面积!P$37+单元面积!Q93*单元面积!Q$37)/1000000</f>
        <v>0.46610400000000002</v>
      </c>
      <c r="M32" s="109">
        <f>K32/L32</f>
        <v>137.30841185658136</v>
      </c>
      <c r="N32" s="90">
        <f>J33</f>
        <v>6.8181818181818177E-2</v>
      </c>
    </row>
    <row r="33" spans="1:32" x14ac:dyDescent="0.15">
      <c r="A33" s="110"/>
      <c r="B33" s="110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09"/>
      <c r="L33" s="112"/>
      <c r="M33" s="109"/>
      <c r="N33" s="91">
        <f>M32</f>
        <v>137.30841185658136</v>
      </c>
    </row>
    <row r="34" spans="1:32" ht="22.5" x14ac:dyDescent="0.15">
      <c r="A34" s="110"/>
      <c r="B34" s="115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09">
        <f>128*单元面积!N49</f>
        <v>64</v>
      </c>
      <c r="L34" s="112">
        <f>(D34*单元面积!K$37+E34*单元面积!L$37+F34*单元面积!M$37+G34*单元面积!N$37+H34*单元面积!O$37+I34*单元面积!P$37+单元面积!Q56*单元面积!Q$37)/1000000</f>
        <v>0.21779699999999999</v>
      </c>
      <c r="M34" s="109">
        <f>K34/L34</f>
        <v>293.8516141177335</v>
      </c>
      <c r="N34" s="90">
        <f>J35</f>
        <v>0.19354838709677419</v>
      </c>
    </row>
    <row r="35" spans="1:32" ht="14.25" thickBot="1" x14ac:dyDescent="0.2">
      <c r="A35" s="110"/>
      <c r="B35" s="110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09"/>
      <c r="L35" s="112"/>
      <c r="M35" s="109"/>
      <c r="N35" s="91">
        <f>M34</f>
        <v>293.8516141177335</v>
      </c>
    </row>
    <row r="36" spans="1:32" ht="23.25" thickBot="1" x14ac:dyDescent="0.2">
      <c r="A36" s="110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  <c r="Q36" s="98">
        <v>0.14000000000000001</v>
      </c>
      <c r="R36" s="99">
        <f>SUM(Q36:Q38)/3</f>
        <v>8.666666666666667E-2</v>
      </c>
    </row>
    <row r="37" spans="1:32" ht="23.25" thickBot="1" x14ac:dyDescent="0.2">
      <c r="A37" s="110"/>
      <c r="B37" s="111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09">
        <f>128*单元面积!N$41</f>
        <v>59.534883720930232</v>
      </c>
      <c r="L37" s="112">
        <f>(D37*单元面积!K$37+E37*单元面积!L$37+F37*单元面积!M$37+G37*单元面积!N$37+H37*单元面积!O$37+I37*单元面积!P$37+单元面积!Q131*单元面积!Q$37)/1000000</f>
        <v>0.61573999999999995</v>
      </c>
      <c r="M37" s="109">
        <f>K37/L37</f>
        <v>96.688348525238311</v>
      </c>
      <c r="N37" s="90">
        <f>J38</f>
        <v>0.12</v>
      </c>
      <c r="Q37" s="98">
        <v>0.05</v>
      </c>
      <c r="R37" s="99">
        <f>SUM(Q37:Q39)/3</f>
        <v>0.11</v>
      </c>
    </row>
    <row r="38" spans="1:32" ht="16.5" thickBot="1" x14ac:dyDescent="0.2">
      <c r="A38" s="110"/>
      <c r="B38" s="110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09"/>
      <c r="L38" s="112"/>
      <c r="M38" s="109"/>
      <c r="N38" s="91">
        <f>M37</f>
        <v>96.688348525238311</v>
      </c>
      <c r="Q38" s="98">
        <v>7.0000000000000007E-2</v>
      </c>
      <c r="R38" s="99">
        <f t="shared" ref="R38:R47" si="39">SUM(Q38:Q40)/3</f>
        <v>0.11</v>
      </c>
    </row>
    <row r="39" spans="1:32" ht="23.25" thickBot="1" x14ac:dyDescent="0.2">
      <c r="A39" s="110"/>
      <c r="B39" s="110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09">
        <f>128*单元面积!N$43</f>
        <v>32.904884318766065</v>
      </c>
      <c r="L39" s="112">
        <f>(D39*单元面积!K$37+E39*单元面积!L$37+F39*单元面积!M$37+G39*单元面积!N$37+H39*单元面积!O$37+I39*单元面积!P$37+单元面积!Q168*单元面积!Q$37)/1000000</f>
        <v>0.95260800000000001</v>
      </c>
      <c r="M39" s="109">
        <f>K39/L39</f>
        <v>34.541893747235029</v>
      </c>
      <c r="N39" s="90">
        <f>J40</f>
        <v>7.1428571428571425E-2</v>
      </c>
      <c r="Q39" s="98">
        <v>0.21</v>
      </c>
      <c r="R39" s="99">
        <f t="shared" si="39"/>
        <v>9.3333333333333338E-2</v>
      </c>
    </row>
    <row r="40" spans="1:32" ht="16.5" thickBot="1" x14ac:dyDescent="0.3">
      <c r="A40" s="110"/>
      <c r="B40" s="110"/>
      <c r="C40" s="46" t="s">
        <v>85</v>
      </c>
      <c r="D40" s="53">
        <f t="shared" ref="D40:J40" si="40">D36/D39</f>
        <v>0.16666666666666666</v>
      </c>
      <c r="E40" s="53">
        <f t="shared" si="40"/>
        <v>0.125</v>
      </c>
      <c r="F40" s="53">
        <f t="shared" si="40"/>
        <v>0</v>
      </c>
      <c r="G40" s="53">
        <f t="shared" si="40"/>
        <v>2.0833333333333332E-2</v>
      </c>
      <c r="H40" s="53">
        <f t="shared" si="40"/>
        <v>8.3333333333333329E-2</v>
      </c>
      <c r="I40" s="53">
        <f t="shared" si="40"/>
        <v>8.3333333333333329E-2</v>
      </c>
      <c r="J40" s="53">
        <f t="shared" si="40"/>
        <v>7.1428571428571425E-2</v>
      </c>
      <c r="K40" s="109"/>
      <c r="L40" s="112"/>
      <c r="M40" s="109"/>
      <c r="N40" s="91">
        <f>M39</f>
        <v>34.541893747235029</v>
      </c>
      <c r="Q40" s="98">
        <v>0.05</v>
      </c>
      <c r="R40" s="99">
        <f t="shared" si="39"/>
        <v>0.11333333333333334</v>
      </c>
      <c r="Z40" s="132">
        <v>43.7</v>
      </c>
    </row>
    <row r="41" spans="1:32" ht="24" thickBot="1" x14ac:dyDescent="0.2">
      <c r="A41" s="110"/>
      <c r="B41" s="110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09">
        <f>128*单元面积!N$45</f>
        <v>9.9378881987577632</v>
      </c>
      <c r="L41" s="112">
        <f>(D41*单元面积!K$37+E41*单元面积!L$37+F41*单元面积!M$37+G41*单元面积!N$37+H41*单元面积!O$37+I41*单元面积!P$37+单元面积!Q205*单元面积!Q$37)/1000000</f>
        <v>0.4683735</v>
      </c>
      <c r="M41" s="109">
        <f>K41/L41</f>
        <v>21.217870350815669</v>
      </c>
      <c r="N41" s="90">
        <f>J42</f>
        <v>9.5238095238095233E-2</v>
      </c>
      <c r="Q41" s="98">
        <v>0.02</v>
      </c>
      <c r="R41" s="99">
        <f t="shared" si="39"/>
        <v>0.12000000000000001</v>
      </c>
      <c r="Z41" s="133"/>
      <c r="AA41" s="139">
        <f>Z40/Z42</f>
        <v>0.39122649955237243</v>
      </c>
    </row>
    <row r="42" spans="1:32" ht="16.5" thickBot="1" x14ac:dyDescent="0.3">
      <c r="A42" s="110"/>
      <c r="B42" s="110"/>
      <c r="C42" s="46" t="s">
        <v>85</v>
      </c>
      <c r="D42" s="53">
        <f t="shared" ref="D42:J42" si="41">D36/D41</f>
        <v>0.16666666666666666</v>
      </c>
      <c r="E42" s="53">
        <f t="shared" si="41"/>
        <v>8.3333333333333329E-2</v>
      </c>
      <c r="F42" s="53">
        <f t="shared" si="41"/>
        <v>0</v>
      </c>
      <c r="G42" s="53">
        <f t="shared" si="41"/>
        <v>2.7777777777777776E-2</v>
      </c>
      <c r="H42" s="53">
        <f t="shared" si="41"/>
        <v>0.33333333333333331</v>
      </c>
      <c r="I42" s="53">
        <f t="shared" si="41"/>
        <v>0.16666666666666666</v>
      </c>
      <c r="J42" s="53">
        <f t="shared" si="41"/>
        <v>9.5238095238095233E-2</v>
      </c>
      <c r="K42" s="109"/>
      <c r="L42" s="112"/>
      <c r="M42" s="109"/>
      <c r="N42" s="91">
        <f>M41</f>
        <v>21.217870350815669</v>
      </c>
      <c r="Q42" s="98">
        <v>0.27</v>
      </c>
      <c r="R42" s="99">
        <f t="shared" si="39"/>
        <v>0.13666666666666669</v>
      </c>
      <c r="Z42" s="132">
        <v>111.7</v>
      </c>
      <c r="AA42" s="139">
        <f t="shared" ref="AA42:AA58" si="42">Z41/Z43</f>
        <v>0</v>
      </c>
    </row>
    <row r="43" spans="1:32" ht="23.25" thickBot="1" x14ac:dyDescent="0.3">
      <c r="A43" s="110"/>
      <c r="B43" s="110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09">
        <f>128*单元面积!N$47</f>
        <v>64</v>
      </c>
      <c r="L43" s="112">
        <f>(D43*单元面积!K$37+E43*单元面积!L$37+F43*单元面积!M$37+G43*单元面积!N$37+H43*单元面积!O$37+I43*单元面积!P$37+单元面积!Q94*单元面积!Q$37)/1000000</f>
        <v>0.699156</v>
      </c>
      <c r="M43" s="109">
        <f>K43/L43</f>
        <v>91.538941237720906</v>
      </c>
      <c r="N43" s="90">
        <f>J44</f>
        <v>9.0909090909090912E-2</v>
      </c>
      <c r="Q43" s="98">
        <v>7.0000000000000007E-2</v>
      </c>
      <c r="R43" s="99">
        <f t="shared" si="39"/>
        <v>0.14666666666666667</v>
      </c>
      <c r="Z43" s="134">
        <v>0.10100000000000001</v>
      </c>
      <c r="AA43" s="139">
        <f t="shared" si="42"/>
        <v>4.6348547717842319</v>
      </c>
    </row>
    <row r="44" spans="1:32" ht="16.5" thickBot="1" x14ac:dyDescent="0.3">
      <c r="A44" s="110"/>
      <c r="B44" s="110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09"/>
      <c r="L44" s="112"/>
      <c r="M44" s="109"/>
      <c r="N44" s="91">
        <f>M43</f>
        <v>91.538941237720906</v>
      </c>
      <c r="Q44" s="98">
        <v>7.0000000000000007E-2</v>
      </c>
      <c r="R44" s="99">
        <f t="shared" si="39"/>
        <v>0.15</v>
      </c>
      <c r="Z44" s="135">
        <v>24.1</v>
      </c>
      <c r="AA44" s="139" t="e">
        <f t="shared" si="42"/>
        <v>#DIV/0!</v>
      </c>
    </row>
    <row r="45" spans="1:32" ht="24" thickBot="1" x14ac:dyDescent="0.2">
      <c r="A45" s="110"/>
      <c r="B45" s="115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09">
        <f>128*单元面积!N49</f>
        <v>64</v>
      </c>
      <c r="L45" s="112">
        <f>(D45*单元面积!K$37+E45*单元面积!L$37+F45*单元面积!M$37+G45*单元面积!N$37+H45*单元面积!O$37+I45*单元面积!P$37+单元面积!Q57*单元面积!Q$37)/1000000</f>
        <v>0.43559399999999998</v>
      </c>
      <c r="M45" s="109">
        <f>K45/L45</f>
        <v>146.92580705886675</v>
      </c>
      <c r="N45" s="90">
        <f>J46</f>
        <v>0.38709677419354838</v>
      </c>
      <c r="Q45" s="98">
        <v>0.3</v>
      </c>
      <c r="R45" s="99">
        <f t="shared" si="39"/>
        <v>0.15333333333333335</v>
      </c>
      <c r="Z45" s="133"/>
      <c r="AA45" s="139">
        <f t="shared" si="42"/>
        <v>0.52735229759299784</v>
      </c>
    </row>
    <row r="46" spans="1:32" ht="16.5" thickBot="1" x14ac:dyDescent="0.3">
      <c r="A46" s="110"/>
      <c r="B46" s="110"/>
      <c r="C46" s="46" t="s">
        <v>85</v>
      </c>
      <c r="D46" s="55">
        <f t="shared" ref="D46:J46" si="43">D36/D45</f>
        <v>0.2857142857142857</v>
      </c>
      <c r="E46" s="55">
        <f t="shared" si="43"/>
        <v>0.21428571428571427</v>
      </c>
      <c r="F46" s="55">
        <f t="shared" si="43"/>
        <v>0</v>
      </c>
      <c r="G46" s="55">
        <f t="shared" si="43"/>
        <v>8.3333333333333329E-2</v>
      </c>
      <c r="H46" s="55">
        <f t="shared" si="43"/>
        <v>0.25</v>
      </c>
      <c r="I46" s="55">
        <f t="shared" si="43"/>
        <v>0.25</v>
      </c>
      <c r="J46" s="55">
        <f t="shared" si="43"/>
        <v>0.38709677419354838</v>
      </c>
      <c r="K46" s="109"/>
      <c r="L46" s="112"/>
      <c r="M46" s="109"/>
      <c r="N46" s="91">
        <f>M45</f>
        <v>146.92580705886675</v>
      </c>
      <c r="Q46" s="98">
        <v>0.08</v>
      </c>
      <c r="R46" s="99">
        <f t="shared" si="39"/>
        <v>5.3333333333333337E-2</v>
      </c>
      <c r="Z46" s="135">
        <v>45.7</v>
      </c>
      <c r="AA46" s="139">
        <f t="shared" si="42"/>
        <v>0</v>
      </c>
    </row>
    <row r="47" spans="1:32" ht="23.25" thickBot="1" x14ac:dyDescent="0.3">
      <c r="A47" s="110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Q47" s="98">
        <v>0.08</v>
      </c>
      <c r="R47" s="99">
        <f t="shared" si="39"/>
        <v>2.6666666666666668E-2</v>
      </c>
      <c r="Z47" s="134">
        <v>0.114</v>
      </c>
      <c r="AA47" s="139">
        <f>Z46/Z48</f>
        <v>6.0933333333333337</v>
      </c>
      <c r="AD47" s="138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10"/>
      <c r="B48" s="111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09">
        <f>128*单元面积!N$41</f>
        <v>59.534883720930232</v>
      </c>
      <c r="L48" s="112">
        <f>(D48*单元面积!K$37+E48*单元面积!L$37+F48*单元面积!M$37+G48*单元面积!N$37+H48*单元面积!O$37+I48*单元面积!P$37+单元面积!Q132*单元面积!Q$37)/1000000</f>
        <v>0.49259199999999997</v>
      </c>
      <c r="M48" s="109">
        <f>K48/L48</f>
        <v>120.86043565654788</v>
      </c>
      <c r="N48" s="90">
        <f>J49</f>
        <v>7.4999999999999997E-2</v>
      </c>
      <c r="Z48" s="135">
        <v>7.5</v>
      </c>
      <c r="AA48" s="139" t="e">
        <f t="shared" si="42"/>
        <v>#DIV/0!</v>
      </c>
      <c r="AD48" s="132">
        <v>43.7</v>
      </c>
      <c r="AE48" s="90">
        <f t="shared" ref="AE48:AE50" si="44">$AD64/AD48</f>
        <v>1.0732265446224256</v>
      </c>
      <c r="AF48" s="90">
        <f t="shared" ref="AF48:AF62" si="45">AE48-1</f>
        <v>7.3226544622425616E-2</v>
      </c>
    </row>
    <row r="49" spans="1:32" ht="24" thickBot="1" x14ac:dyDescent="0.3">
      <c r="A49" s="110"/>
      <c r="B49" s="110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09"/>
      <c r="L49" s="112"/>
      <c r="M49" s="109"/>
      <c r="N49" s="91">
        <f>M48</f>
        <v>120.86043565654788</v>
      </c>
      <c r="Z49" s="133"/>
      <c r="AA49" s="139">
        <f t="shared" si="42"/>
        <v>0.32751091703056773</v>
      </c>
      <c r="AD49" s="132">
        <v>0.39</v>
      </c>
      <c r="AE49" s="90">
        <f t="shared" si="44"/>
        <v>0.69230769230769229</v>
      </c>
      <c r="AF49" s="90">
        <f t="shared" si="45"/>
        <v>-0.30769230769230771</v>
      </c>
    </row>
    <row r="50" spans="1:32" ht="23.25" thickBot="1" x14ac:dyDescent="0.3">
      <c r="A50" s="110"/>
      <c r="B50" s="110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09">
        <f>128*单元面积!N$43</f>
        <v>32.904884318766065</v>
      </c>
      <c r="L50" s="112">
        <f>(D50*单元面积!K$37+E50*单元面积!L$37+F50*单元面积!M$37+G50*单元面积!N$37+H50*单元面积!O$37+I50*单元面积!P$37+单元面积!Q169*单元面积!Q$37)/1000000</f>
        <v>0.63507199999999997</v>
      </c>
      <c r="M50" s="109">
        <f>K50/L50</f>
        <v>51.81284062085254</v>
      </c>
      <c r="N50" s="90">
        <f>J51</f>
        <v>5.3571428571428568E-2</v>
      </c>
      <c r="Z50" s="135">
        <v>22.9</v>
      </c>
      <c r="AA50" s="139">
        <f t="shared" si="42"/>
        <v>0</v>
      </c>
      <c r="AD50" s="132">
        <v>111.7</v>
      </c>
      <c r="AE50" s="90">
        <f t="shared" si="44"/>
        <v>1.5371530886302596</v>
      </c>
      <c r="AF50" s="90">
        <f t="shared" si="45"/>
        <v>0.53715308863025957</v>
      </c>
    </row>
    <row r="51" spans="1:32" ht="15.75" thickBot="1" x14ac:dyDescent="0.3">
      <c r="A51" s="110"/>
      <c r="B51" s="110"/>
      <c r="C51" s="46" t="s">
        <v>85</v>
      </c>
      <c r="D51" s="53">
        <f t="shared" ref="D51:J51" si="46">D47/D50</f>
        <v>0.125</v>
      </c>
      <c r="E51" s="53">
        <f t="shared" si="46"/>
        <v>0.125</v>
      </c>
      <c r="F51" s="53">
        <f t="shared" si="46"/>
        <v>0</v>
      </c>
      <c r="G51" s="53">
        <f t="shared" si="46"/>
        <v>6.25E-2</v>
      </c>
      <c r="H51" s="53">
        <f t="shared" si="46"/>
        <v>0</v>
      </c>
      <c r="I51" s="53">
        <f t="shared" si="46"/>
        <v>0</v>
      </c>
      <c r="J51" s="53">
        <f t="shared" si="46"/>
        <v>5.3571428571428568E-2</v>
      </c>
      <c r="K51" s="109"/>
      <c r="L51" s="112"/>
      <c r="M51" s="109"/>
      <c r="N51" s="91">
        <f>M50</f>
        <v>51.81284062085254</v>
      </c>
      <c r="Z51" s="136">
        <v>0.104</v>
      </c>
      <c r="AA51" s="139">
        <f t="shared" si="42"/>
        <v>0.48827292110874199</v>
      </c>
      <c r="AD51" s="134">
        <v>0.10100000000000001</v>
      </c>
      <c r="AE51" s="140">
        <f>AD63/AD51</f>
        <v>2.5247524752475248</v>
      </c>
      <c r="AF51" s="90">
        <f t="shared" si="45"/>
        <v>1.5247524752475248</v>
      </c>
    </row>
    <row r="52" spans="1:32" ht="23.25" thickBot="1" x14ac:dyDescent="0.3">
      <c r="A52" s="110"/>
      <c r="B52" s="110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09">
        <f>128*单元面积!N$45</f>
        <v>9.9378881987577632</v>
      </c>
      <c r="L52" s="112">
        <f>(D52*单元面积!K$37+E52*单元面积!L$37+F52*单元面积!M$37+G52*单元面积!N$37+H52*单元面积!O$37+I52*单元面积!P$37+单元面积!Q206*单元面积!Q$37)/1000000</f>
        <v>0.312249</v>
      </c>
      <c r="M52" s="109">
        <f>K52/L52</f>
        <v>31.826805526223506</v>
      </c>
      <c r="N52" s="90">
        <f>J53</f>
        <v>7.1428571428571425E-2</v>
      </c>
      <c r="Z52" s="137">
        <v>46.9</v>
      </c>
      <c r="AA52" s="139" t="e">
        <f t="shared" si="42"/>
        <v>#DIV/0!</v>
      </c>
      <c r="AD52" s="135">
        <v>24.1</v>
      </c>
      <c r="AE52" s="140">
        <f t="shared" ref="AE52:AE54" si="47">AD64/AD52</f>
        <v>1.9460580912863068</v>
      </c>
      <c r="AF52" s="90">
        <f t="shared" si="45"/>
        <v>0.9460580912863068</v>
      </c>
    </row>
    <row r="53" spans="1:32" ht="24" thickBot="1" x14ac:dyDescent="0.3">
      <c r="A53" s="110"/>
      <c r="B53" s="110"/>
      <c r="C53" s="46" t="s">
        <v>85</v>
      </c>
      <c r="D53" s="53">
        <f t="shared" ref="D53:J53" si="48">D47/D52</f>
        <v>0.125</v>
      </c>
      <c r="E53" s="53">
        <f t="shared" si="48"/>
        <v>8.3333333333333329E-2</v>
      </c>
      <c r="F53" s="53">
        <f t="shared" si="48"/>
        <v>0</v>
      </c>
      <c r="G53" s="53">
        <f t="shared" si="48"/>
        <v>8.3333333333333329E-2</v>
      </c>
      <c r="H53" s="53">
        <f t="shared" si="48"/>
        <v>0</v>
      </c>
      <c r="I53" s="53">
        <f t="shared" si="48"/>
        <v>0</v>
      </c>
      <c r="J53" s="53">
        <f t="shared" si="48"/>
        <v>7.1428571428571425E-2</v>
      </c>
      <c r="K53" s="109"/>
      <c r="L53" s="112"/>
      <c r="M53" s="109"/>
      <c r="N53" s="91">
        <f>M52</f>
        <v>31.826805526223506</v>
      </c>
      <c r="Z53" s="133"/>
      <c r="AA53" s="139">
        <f t="shared" si="42"/>
        <v>0.46161417322834647</v>
      </c>
      <c r="AD53" s="135">
        <v>0.53</v>
      </c>
      <c r="AE53" s="140">
        <f t="shared" si="47"/>
        <v>0.50943396226415094</v>
      </c>
      <c r="AF53" s="90">
        <f t="shared" si="45"/>
        <v>-0.49056603773584906</v>
      </c>
    </row>
    <row r="54" spans="1:32" ht="23.25" thickBot="1" x14ac:dyDescent="0.3">
      <c r="A54" s="110"/>
      <c r="B54" s="110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09">
        <f>128*单元面积!N$47</f>
        <v>64</v>
      </c>
      <c r="L54" s="112">
        <f>(D54*单元面积!K$37+E54*单元面积!L$37+F54*单元面积!M$37+G54*单元面积!N$37+H54*单元面积!O$37+I54*单元面积!P$37+单元面积!Q95*单元面积!Q$37)/1000000</f>
        <v>0.46610400000000002</v>
      </c>
      <c r="M54" s="109">
        <f>K54/L54</f>
        <v>137.30841185658136</v>
      </c>
      <c r="N54" s="90">
        <f>J55</f>
        <v>6.8181818181818177E-2</v>
      </c>
      <c r="Z54" s="137">
        <v>101.6</v>
      </c>
      <c r="AA54" s="139">
        <f t="shared" si="42"/>
        <v>0</v>
      </c>
      <c r="AD54" s="135">
        <v>45.7</v>
      </c>
      <c r="AE54" s="140">
        <f t="shared" si="47"/>
        <v>3.7571115973741791</v>
      </c>
      <c r="AF54" s="90">
        <f t="shared" si="45"/>
        <v>2.7571115973741791</v>
      </c>
    </row>
    <row r="55" spans="1:32" ht="15.75" thickBot="1" x14ac:dyDescent="0.3">
      <c r="A55" s="110"/>
      <c r="B55" s="110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09"/>
      <c r="L55" s="112"/>
      <c r="M55" s="109"/>
      <c r="N55" s="91">
        <f>M54</f>
        <v>137.30841185658136</v>
      </c>
      <c r="Z55" s="138">
        <v>0.255</v>
      </c>
      <c r="AA55" s="139">
        <f t="shared" si="42"/>
        <v>2.1663113006396588</v>
      </c>
      <c r="AD55" s="134">
        <v>0.114</v>
      </c>
      <c r="AE55" s="140">
        <f>AD63/AD55</f>
        <v>2.236842105263158</v>
      </c>
      <c r="AF55" s="90">
        <f t="shared" si="45"/>
        <v>1.236842105263158</v>
      </c>
    </row>
    <row r="56" spans="1:32" ht="23.25" thickBot="1" x14ac:dyDescent="0.3">
      <c r="A56" s="110"/>
      <c r="B56" s="115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09">
        <f>128*单元面积!N$49</f>
        <v>64</v>
      </c>
      <c r="L56" s="112">
        <f>(D56*单元面积!K$37+E56*单元面积!L$37+F56*单元面积!M$37+G56*单元面积!N$37+H56*单元面积!O$37+I56*单元面积!P$37+单元面积!Q58*单元面积!Q$37)/1000000</f>
        <v>0.29039599999999999</v>
      </c>
      <c r="M56" s="109">
        <f>K56/L56</f>
        <v>220.38871058830011</v>
      </c>
      <c r="N56" s="90">
        <f>J57</f>
        <v>0.19354838709677419</v>
      </c>
      <c r="Z56" s="132">
        <v>46.9</v>
      </c>
      <c r="AA56" s="139" t="e">
        <f t="shared" si="42"/>
        <v>#DIV/0!</v>
      </c>
      <c r="AD56" s="135">
        <v>6.09</v>
      </c>
      <c r="AE56" s="140">
        <f t="shared" ref="AE56:AE58" si="49">AD64/AD56</f>
        <v>7.7011494252873565</v>
      </c>
      <c r="AF56" s="90">
        <f>AE56-1</f>
        <v>6.7011494252873565</v>
      </c>
    </row>
    <row r="57" spans="1:32" ht="24" thickBot="1" x14ac:dyDescent="0.3">
      <c r="A57" s="110"/>
      <c r="B57" s="110"/>
      <c r="C57" s="46" t="s">
        <v>85</v>
      </c>
      <c r="D57" s="55">
        <f t="shared" ref="D57:J57" si="50">D47/D56</f>
        <v>0.2142857142857143</v>
      </c>
      <c r="E57" s="55">
        <f t="shared" si="50"/>
        <v>0.2142857142857143</v>
      </c>
      <c r="F57" s="55">
        <f t="shared" si="50"/>
        <v>0</v>
      </c>
      <c r="G57" s="55">
        <f t="shared" si="50"/>
        <v>0.25</v>
      </c>
      <c r="H57" s="55">
        <f t="shared" si="50"/>
        <v>0</v>
      </c>
      <c r="I57" s="55">
        <f t="shared" si="50"/>
        <v>0</v>
      </c>
      <c r="J57" s="55">
        <f t="shared" si="50"/>
        <v>0.19354838709677419</v>
      </c>
      <c r="K57" s="109"/>
      <c r="L57" s="112"/>
      <c r="M57" s="109"/>
      <c r="N57" s="91">
        <f>M56</f>
        <v>220.38871058830011</v>
      </c>
      <c r="Z57" s="133"/>
      <c r="AA57" s="139">
        <f t="shared" si="42"/>
        <v>0.27315084449621435</v>
      </c>
      <c r="AD57" s="135">
        <v>0.33</v>
      </c>
      <c r="AE57" s="140">
        <f t="shared" si="49"/>
        <v>0.81818181818181823</v>
      </c>
      <c r="AF57" s="90">
        <f t="shared" si="45"/>
        <v>-0.18181818181818177</v>
      </c>
    </row>
    <row r="58" spans="1:32" ht="23.25" thickBot="1" x14ac:dyDescent="0.3">
      <c r="A58" s="110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32">
        <v>171.7</v>
      </c>
      <c r="AA58" s="139" t="e">
        <f t="shared" si="42"/>
        <v>#DIV/0!</v>
      </c>
      <c r="AD58" s="135">
        <v>22.9</v>
      </c>
      <c r="AE58" s="140">
        <f t="shared" si="49"/>
        <v>7.4978165938864629</v>
      </c>
      <c r="AF58" s="90">
        <f t="shared" si="45"/>
        <v>6.4978165938864629</v>
      </c>
    </row>
    <row r="59" spans="1:32" ht="23.25" thickBot="1" x14ac:dyDescent="0.3">
      <c r="A59" s="110"/>
      <c r="B59" s="111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09">
        <f>64*单元面积!N$41</f>
        <v>29.767441860465116</v>
      </c>
      <c r="L59" s="112">
        <f>(D59*单元面积!K$37+E59*单元面积!L$37+F59*单元面积!M$37+G59*单元面积!N$37+H59*单元面积!O$37+I59*单元面积!P$37+单元面积!Q133*单元面积!Q$37)/1000000</f>
        <v>0.61573999999999995</v>
      </c>
      <c r="M59" s="109">
        <f>K59/L59</f>
        <v>48.344174262619156</v>
      </c>
      <c r="N59" s="90">
        <f>J60</f>
        <v>0.08</v>
      </c>
      <c r="AD59" s="136">
        <v>0.104</v>
      </c>
      <c r="AE59" s="140">
        <f>AD63/AD59</f>
        <v>2.4519230769230771</v>
      </c>
      <c r="AF59" s="90">
        <f t="shared" si="45"/>
        <v>1.4519230769230771</v>
      </c>
    </row>
    <row r="60" spans="1:32" ht="15.75" thickBot="1" x14ac:dyDescent="0.3">
      <c r="A60" s="110"/>
      <c r="B60" s="110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09"/>
      <c r="L60" s="112"/>
      <c r="M60" s="109"/>
      <c r="N60" s="91">
        <f>M59</f>
        <v>48.344174262619156</v>
      </c>
      <c r="AD60" s="137">
        <v>46.9</v>
      </c>
      <c r="AE60" s="140">
        <f t="shared" ref="AE60:AE62" si="51">AD64/AD60</f>
        <v>1</v>
      </c>
      <c r="AF60" s="90">
        <f t="shared" si="45"/>
        <v>0</v>
      </c>
    </row>
    <row r="61" spans="1:32" ht="23.25" thickBot="1" x14ac:dyDescent="0.3">
      <c r="A61" s="110"/>
      <c r="B61" s="110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09">
        <f>64*单元面积!N$43</f>
        <v>16.452442159383033</v>
      </c>
      <c r="L61" s="112">
        <f>(D61*单元面积!K$37+E61*单元面积!L$37+F61*单元面积!M$37+G61*单元面积!N$37+H61*单元面积!O$37+I61*单元面积!P$37+单元面积!Q170*单元面积!Q$37)/1000000</f>
        <v>0.79383999999999999</v>
      </c>
      <c r="M61" s="109">
        <f>K61/L61</f>
        <v>20.725136248341016</v>
      </c>
      <c r="N61" s="90">
        <f>J62</f>
        <v>5.7142857142857141E-2</v>
      </c>
      <c r="AD61" s="137">
        <v>0.46</v>
      </c>
      <c r="AE61" s="140">
        <f t="shared" si="51"/>
        <v>0.58695652173913049</v>
      </c>
      <c r="AF61" s="90">
        <f t="shared" si="45"/>
        <v>-0.41304347826086951</v>
      </c>
    </row>
    <row r="62" spans="1:32" ht="15.75" thickBot="1" x14ac:dyDescent="0.3">
      <c r="A62" s="110"/>
      <c r="B62" s="110"/>
      <c r="C62" s="46" t="s">
        <v>85</v>
      </c>
      <c r="D62" s="53">
        <f t="shared" ref="D62:J62" si="52">D58/D61</f>
        <v>0.15</v>
      </c>
      <c r="E62" s="53">
        <f t="shared" si="52"/>
        <v>0.05</v>
      </c>
      <c r="F62" s="53">
        <f t="shared" si="52"/>
        <v>0</v>
      </c>
      <c r="G62" s="53">
        <f t="shared" si="52"/>
        <v>7.4999999999999997E-2</v>
      </c>
      <c r="H62" s="53">
        <f t="shared" si="52"/>
        <v>0.05</v>
      </c>
      <c r="I62" s="53">
        <f t="shared" si="52"/>
        <v>0</v>
      </c>
      <c r="J62" s="53">
        <f t="shared" si="52"/>
        <v>5.7142857142857141E-2</v>
      </c>
      <c r="K62" s="109"/>
      <c r="L62" s="112"/>
      <c r="M62" s="109"/>
      <c r="N62" s="91">
        <f>M61</f>
        <v>20.725136248341016</v>
      </c>
      <c r="AD62" s="137">
        <v>101.6</v>
      </c>
      <c r="AE62" s="140">
        <f t="shared" si="51"/>
        <v>1.6899606299212597</v>
      </c>
      <c r="AF62" s="90">
        <f t="shared" si="45"/>
        <v>0.68996062992125973</v>
      </c>
    </row>
    <row r="63" spans="1:32" ht="23.25" thickBot="1" x14ac:dyDescent="0.3">
      <c r="A63" s="110"/>
      <c r="B63" s="110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09">
        <f>64*单元面积!N$45</f>
        <v>4.9689440993788816</v>
      </c>
      <c r="L63" s="112">
        <f>(D63*单元面积!K$37+E63*单元面积!L$37+F63*单元面积!M$37+G63*单元面积!N$37+H63*单元面积!O$37+I63*单元面积!P$37+单元面积!Q207*单元面积!Q$37)/1000000</f>
        <v>0.312249</v>
      </c>
      <c r="M63" s="109">
        <f>K63/L63</f>
        <v>15.913402763111753</v>
      </c>
      <c r="N63" s="90">
        <f>J64</f>
        <v>9.5238095238095233E-2</v>
      </c>
      <c r="AD63" s="138">
        <v>0.255</v>
      </c>
    </row>
    <row r="64" spans="1:32" ht="15.75" thickBot="1" x14ac:dyDescent="0.3">
      <c r="A64" s="110"/>
      <c r="B64" s="110"/>
      <c r="C64" s="46" t="s">
        <v>85</v>
      </c>
      <c r="D64" s="53">
        <f t="shared" ref="D64:J64" si="53">D58/D63</f>
        <v>0.1875</v>
      </c>
      <c r="E64" s="53">
        <f t="shared" si="53"/>
        <v>4.1666666666666664E-2</v>
      </c>
      <c r="F64" s="53">
        <f t="shared" si="53"/>
        <v>0</v>
      </c>
      <c r="G64" s="53">
        <f t="shared" si="53"/>
        <v>0.125</v>
      </c>
      <c r="H64" s="53">
        <f t="shared" si="53"/>
        <v>0.25</v>
      </c>
      <c r="I64" s="53">
        <f t="shared" si="53"/>
        <v>0</v>
      </c>
      <c r="J64" s="53">
        <f t="shared" si="53"/>
        <v>9.5238095238095233E-2</v>
      </c>
      <c r="K64" s="109"/>
      <c r="L64" s="112"/>
      <c r="M64" s="109"/>
      <c r="N64" s="91">
        <f>M63</f>
        <v>15.913402763111753</v>
      </c>
      <c r="AD64" s="132">
        <v>46.9</v>
      </c>
    </row>
    <row r="65" spans="1:30" ht="23.25" thickBot="1" x14ac:dyDescent="0.3">
      <c r="A65" s="110"/>
      <c r="B65" s="110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09">
        <f>64*单元面积!N$47</f>
        <v>32</v>
      </c>
      <c r="L65" s="112">
        <f>(D65*单元面积!K$37+E65*单元面积!L$37+F65*单元面积!M$37+G65*单元面积!N$37+H65*单元面积!O$37+I65*单元面积!P$37+单元面积!Q96*单元面积!Q$37)/1000000</f>
        <v>0.58262999999999998</v>
      </c>
      <c r="M65" s="109">
        <f>K65/L65</f>
        <v>54.92336474263255</v>
      </c>
      <c r="N65" s="90">
        <f>J66</f>
        <v>7.2727272727272724E-2</v>
      </c>
      <c r="AD65" s="132">
        <v>0.27</v>
      </c>
    </row>
    <row r="66" spans="1:30" ht="15.75" thickBot="1" x14ac:dyDescent="0.3">
      <c r="A66" s="110"/>
      <c r="B66" s="110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09"/>
      <c r="L66" s="112"/>
      <c r="M66" s="109"/>
      <c r="N66" s="91">
        <f>M65</f>
        <v>54.92336474263255</v>
      </c>
      <c r="AD66" s="132">
        <v>171.7</v>
      </c>
    </row>
    <row r="67" spans="1:30" ht="22.5" x14ac:dyDescent="0.15">
      <c r="A67" s="110"/>
      <c r="B67" s="115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09">
        <f>64*单元面积!N$49</f>
        <v>32</v>
      </c>
      <c r="L67" s="112">
        <f>(D67*单元面积!K$37+E67*单元面积!L$37+F67*单元面积!M$37+G67*单元面积!N$37+H67*单元面积!O$37+I67*单元面积!P$37+单元面积!Q59*单元面积!Q$37)/1000000</f>
        <v>0.43559399999999998</v>
      </c>
      <c r="M67" s="109">
        <f>K67/L67</f>
        <v>73.462903529433376</v>
      </c>
      <c r="N67" s="90">
        <f>J68</f>
        <v>0.25806451612903225</v>
      </c>
    </row>
    <row r="68" spans="1:30" x14ac:dyDescent="0.15">
      <c r="A68" s="110"/>
      <c r="B68" s="110"/>
      <c r="C68" s="46" t="s">
        <v>85</v>
      </c>
      <c r="D68" s="55">
        <f t="shared" ref="D68:J68" si="54">D58/D67</f>
        <v>0.21428571428571427</v>
      </c>
      <c r="E68" s="55">
        <f t="shared" si="54"/>
        <v>7.1428571428571425E-2</v>
      </c>
      <c r="F68" s="55">
        <f t="shared" si="54"/>
        <v>0</v>
      </c>
      <c r="G68" s="55">
        <f t="shared" si="54"/>
        <v>0.25</v>
      </c>
      <c r="H68" s="55">
        <f t="shared" si="54"/>
        <v>0.125</v>
      </c>
      <c r="I68" s="55">
        <f t="shared" si="54"/>
        <v>0</v>
      </c>
      <c r="J68" s="55">
        <f t="shared" si="54"/>
        <v>0.25806451612903225</v>
      </c>
      <c r="K68" s="109"/>
      <c r="L68" s="112"/>
      <c r="M68" s="109"/>
      <c r="N68" s="91">
        <f>M67</f>
        <v>73.462903529433376</v>
      </c>
    </row>
    <row r="69" spans="1:30" ht="22.5" x14ac:dyDescent="0.15">
      <c r="A69" s="110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10"/>
      <c r="B70" s="111" t="s">
        <v>141</v>
      </c>
      <c r="C70" s="46" t="s">
        <v>140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109">
        <f>128*单元面积!N$41</f>
        <v>59.534883720930232</v>
      </c>
      <c r="L70" s="112">
        <f>(D70*单元面积!K$37+E70*单元面积!L$37+F70*单元面积!M$37+G70*单元面积!N$37+H70*单元面积!O$37+I70*单元面积!P$37+单元面积!Q134*单元面积!Q$37)/1000000</f>
        <v>0.50781600000000005</v>
      </c>
      <c r="M70" s="109">
        <f>K70/L70</f>
        <v>117.23711683154967</v>
      </c>
      <c r="N70" s="90">
        <f>J71</f>
        <v>0.31578947368421051</v>
      </c>
    </row>
    <row r="71" spans="1:30" x14ac:dyDescent="0.15">
      <c r="A71" s="110"/>
      <c r="B71" s="110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109"/>
      <c r="L71" s="112"/>
      <c r="M71" s="109"/>
      <c r="N71" s="91">
        <f>M70</f>
        <v>117.23711683154967</v>
      </c>
    </row>
    <row r="72" spans="1:30" ht="22.5" x14ac:dyDescent="0.15">
      <c r="A72" s="110"/>
      <c r="B72" s="110" t="s">
        <v>78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109">
        <f>128*单元面积!N$43</f>
        <v>32.904884318766065</v>
      </c>
      <c r="L72" s="112">
        <f>(D72*单元面积!K$37+E72*单元面积!L$37+F72*单元面积!M$37+G72*单元面积!N$37+H72*单元面积!O$37+I72*单元面积!P$37+单元面积!Q171*单元面积!Q$37)/1000000</f>
        <v>0.68386199999999997</v>
      </c>
      <c r="M72" s="109">
        <f>K72/L72</f>
        <v>48.116263688823281</v>
      </c>
      <c r="N72" s="90">
        <f>J73</f>
        <v>0.22222222222222221</v>
      </c>
    </row>
    <row r="73" spans="1:30" x14ac:dyDescent="0.15">
      <c r="A73" s="110"/>
      <c r="B73" s="110"/>
      <c r="C73" s="46" t="s">
        <v>85</v>
      </c>
      <c r="D73" s="53">
        <f t="shared" ref="D73:J73" si="55">D69/D72</f>
        <v>0</v>
      </c>
      <c r="E73" s="53">
        <f t="shared" si="55"/>
        <v>0.66666666666666663</v>
      </c>
      <c r="F73" s="53">
        <f t="shared" si="55"/>
        <v>0</v>
      </c>
      <c r="G73" s="53">
        <f t="shared" si="55"/>
        <v>0.5</v>
      </c>
      <c r="H73" s="53">
        <f t="shared" si="55"/>
        <v>0.33333333333333331</v>
      </c>
      <c r="I73" s="53">
        <f t="shared" si="55"/>
        <v>0</v>
      </c>
      <c r="J73" s="53">
        <f t="shared" si="55"/>
        <v>0.22222222222222221</v>
      </c>
      <c r="K73" s="109"/>
      <c r="L73" s="112"/>
      <c r="M73" s="109"/>
      <c r="N73" s="91">
        <f>M72</f>
        <v>48.116263688823281</v>
      </c>
    </row>
    <row r="74" spans="1:30" ht="22.5" x14ac:dyDescent="0.15">
      <c r="A74" s="110"/>
      <c r="B74" s="110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109">
        <f>128*单元面积!N$45</f>
        <v>9.9378881987577632</v>
      </c>
      <c r="L74" s="112">
        <f>(D74*单元面积!K$37+E74*单元面积!L$37+F74*单元面积!M$37+G74*单元面积!N$37+H74*单元面积!O$37+I74*单元面积!P$37+单元面积!Q208*单元面积!Q$37)/1000000</f>
        <v>0.39411499999999999</v>
      </c>
      <c r="M74" s="109">
        <f>K74/L74</f>
        <v>25.215706579951952</v>
      </c>
      <c r="N74" s="90">
        <f>J75</f>
        <v>0.24</v>
      </c>
    </row>
    <row r="75" spans="1:30" x14ac:dyDescent="0.15">
      <c r="A75" s="110"/>
      <c r="B75" s="110"/>
      <c r="C75" s="46" t="s">
        <v>85</v>
      </c>
      <c r="D75" s="53">
        <f t="shared" ref="D75:J75" si="56">D69/D74</f>
        <v>0</v>
      </c>
      <c r="E75" s="53">
        <f t="shared" si="56"/>
        <v>0.33333333333333331</v>
      </c>
      <c r="F75" s="53">
        <f t="shared" si="56"/>
        <v>0</v>
      </c>
      <c r="G75" s="53">
        <f t="shared" si="56"/>
        <v>0.5</v>
      </c>
      <c r="H75" s="53">
        <f t="shared" si="56"/>
        <v>1</v>
      </c>
      <c r="I75" s="53">
        <f t="shared" si="56"/>
        <v>0</v>
      </c>
      <c r="J75" s="53">
        <f t="shared" si="56"/>
        <v>0.24</v>
      </c>
      <c r="K75" s="109"/>
      <c r="L75" s="112"/>
      <c r="M75" s="109"/>
      <c r="N75" s="91">
        <f>M74</f>
        <v>25.215706579951952</v>
      </c>
    </row>
    <row r="76" spans="1:30" ht="22.5" x14ac:dyDescent="0.15">
      <c r="A76" s="110"/>
      <c r="B76" s="110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109">
        <f>128*单元面积!N$47</f>
        <v>64</v>
      </c>
      <c r="L76" s="112">
        <f>(D76*单元面积!K$37+E76*单元面积!L$37+F76*单元面积!M$37+G76*单元面积!N$37+H76*单元面积!O$37+I76*单元面积!P$37+单元面积!Q97*单元面积!Q$37)/1000000</f>
        <v>0.52254299999999998</v>
      </c>
      <c r="M76" s="109">
        <f>K76/L76</f>
        <v>122.47795875171995</v>
      </c>
      <c r="N76" s="90">
        <f>J77</f>
        <v>0.27906976744186046</v>
      </c>
    </row>
    <row r="77" spans="1:30" x14ac:dyDescent="0.15">
      <c r="A77" s="110"/>
      <c r="B77" s="110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109"/>
      <c r="L77" s="112"/>
      <c r="M77" s="109"/>
      <c r="N77" s="91">
        <f>M76</f>
        <v>122.47795875171995</v>
      </c>
    </row>
    <row r="78" spans="1:30" ht="22.5" x14ac:dyDescent="0.15">
      <c r="A78" s="110"/>
      <c r="B78" s="115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09">
        <f>128*单元面积!N$49</f>
        <v>64</v>
      </c>
      <c r="L78" s="112">
        <f>(D78*单元面积!K$37+E78*单元面积!L$37+F78*单元面积!M$37+G78*单元面积!N$37+H78*单元面积!O$37+I78*单元面积!P$37+单元面积!Q70*单元面积!Q$37)/1000000</f>
        <v>0.483873</v>
      </c>
      <c r="M78" s="109">
        <f>K78/L78</f>
        <v>132.26611114899984</v>
      </c>
      <c r="N78" s="90">
        <f>J79</f>
        <v>0.77419354838709675</v>
      </c>
    </row>
    <row r="79" spans="1:30" x14ac:dyDescent="0.15">
      <c r="A79" s="110"/>
      <c r="B79" s="110"/>
      <c r="C79" s="46" t="s">
        <v>85</v>
      </c>
      <c r="D79" s="55">
        <f t="shared" ref="D79:J79" si="57">D69/D78</f>
        <v>0</v>
      </c>
      <c r="E79" s="55">
        <f t="shared" si="57"/>
        <v>0.38095238095238093</v>
      </c>
      <c r="F79" s="55">
        <f t="shared" si="57"/>
        <v>0</v>
      </c>
      <c r="G79" s="55">
        <f t="shared" si="57"/>
        <v>0.66666666666666663</v>
      </c>
      <c r="H79" s="55">
        <f t="shared" si="57"/>
        <v>0.33333333333333331</v>
      </c>
      <c r="I79" s="55">
        <f t="shared" si="57"/>
        <v>0</v>
      </c>
      <c r="J79" s="55">
        <f t="shared" si="57"/>
        <v>0.77419354838709675</v>
      </c>
      <c r="K79" s="109"/>
      <c r="L79" s="112"/>
      <c r="M79" s="109"/>
      <c r="N79" s="91">
        <f>M78</f>
        <v>132.26611114899984</v>
      </c>
    </row>
    <row r="80" spans="1:30" ht="22.5" x14ac:dyDescent="0.15">
      <c r="A80" s="110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10"/>
      <c r="B81" s="111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09">
        <f>64*单元面积!N$41</f>
        <v>29.767441860465116</v>
      </c>
      <c r="L81" s="112">
        <f>(D81*单元面积!K$37+E81*单元面积!L$37+F81*单元面积!M$37+G81*单元面积!N$37+H81*单元面积!O$37+I81*单元面积!P$37+单元面积!Q135*单元面积!Q$37)/1000000</f>
        <v>0.36944399999999999</v>
      </c>
      <c r="M81" s="109">
        <f>K81/L81</f>
        <v>80.573623771031919</v>
      </c>
      <c r="N81" s="90">
        <f>J82</f>
        <v>0.2</v>
      </c>
    </row>
    <row r="82" spans="1:14" x14ac:dyDescent="0.15">
      <c r="A82" s="110"/>
      <c r="B82" s="110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09"/>
      <c r="L82" s="112"/>
      <c r="M82" s="109"/>
      <c r="N82" s="91">
        <f>M81</f>
        <v>80.573623771031919</v>
      </c>
    </row>
    <row r="83" spans="1:14" ht="22.5" x14ac:dyDescent="0.15">
      <c r="A83" s="110"/>
      <c r="B83" s="110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09">
        <f>64*单元面积!N$43</f>
        <v>16.452442159383033</v>
      </c>
      <c r="L83" s="112">
        <f>(D83*单元面积!K$37+E83*单元面积!L$37+F83*单元面积!M$37+G83*单元面积!N$37+H83*单元面积!O$37+I83*单元面积!P$37+单元面积!Q172*单元面积!Q$37)/1000000</f>
        <v>0.47630400000000001</v>
      </c>
      <c r="M83" s="109">
        <f>K83/L83</f>
        <v>34.541893747235029</v>
      </c>
      <c r="N83" s="90">
        <f>J84</f>
        <v>0.14285714285714285</v>
      </c>
    </row>
    <row r="84" spans="1:14" x14ac:dyDescent="0.15">
      <c r="A84" s="110"/>
      <c r="B84" s="110"/>
      <c r="C84" s="46" t="s">
        <v>85</v>
      </c>
      <c r="D84" s="53">
        <f t="shared" ref="D84:J84" si="58">D80/D83</f>
        <v>0.16666666666666666</v>
      </c>
      <c r="E84" s="53">
        <f t="shared" si="58"/>
        <v>0</v>
      </c>
      <c r="F84" s="53">
        <f t="shared" si="58"/>
        <v>0</v>
      </c>
      <c r="G84" s="53">
        <f t="shared" si="58"/>
        <v>0.25</v>
      </c>
      <c r="H84" s="53">
        <f t="shared" si="58"/>
        <v>0.33333333333333331</v>
      </c>
      <c r="I84" s="53">
        <f t="shared" si="58"/>
        <v>0</v>
      </c>
      <c r="J84" s="53">
        <f t="shared" si="58"/>
        <v>0.14285714285714285</v>
      </c>
      <c r="K84" s="109"/>
      <c r="L84" s="112"/>
      <c r="M84" s="109"/>
      <c r="N84" s="91">
        <f>M83</f>
        <v>34.541893747235029</v>
      </c>
    </row>
    <row r="85" spans="1:14" ht="22.5" x14ac:dyDescent="0.15">
      <c r="A85" s="110"/>
      <c r="B85" s="110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09">
        <f>64*单元面积!N$45</f>
        <v>4.9689440993788816</v>
      </c>
      <c r="L85" s="112">
        <f>(D85*单元面积!K$37+E85*单元面积!L$37+F85*单元面积!M$37+G85*单元面积!N$37+H85*单元面积!O$37+I85*单元面积!P$37+单元面积!Q209*单元面积!Q$37)/1000000</f>
        <v>0.1561245</v>
      </c>
      <c r="M85" s="109">
        <f>K85/L85</f>
        <v>31.826805526223506</v>
      </c>
      <c r="N85" s="90">
        <f>J86</f>
        <v>0.2857142857142857</v>
      </c>
    </row>
    <row r="86" spans="1:14" x14ac:dyDescent="0.15">
      <c r="A86" s="110"/>
      <c r="B86" s="110"/>
      <c r="C86" s="46" t="s">
        <v>85</v>
      </c>
      <c r="D86" s="53">
        <f t="shared" ref="D86:J86" si="59">D80/D85</f>
        <v>0.25</v>
      </c>
      <c r="E86" s="53">
        <f t="shared" si="59"/>
        <v>0</v>
      </c>
      <c r="F86" s="53">
        <f t="shared" si="59"/>
        <v>0</v>
      </c>
      <c r="G86" s="53">
        <f t="shared" si="59"/>
        <v>0.5</v>
      </c>
      <c r="H86" s="53">
        <f t="shared" si="59"/>
        <v>2</v>
      </c>
      <c r="I86" s="53">
        <f t="shared" si="59"/>
        <v>0</v>
      </c>
      <c r="J86" s="53">
        <f t="shared" si="59"/>
        <v>0.2857142857142857</v>
      </c>
      <c r="K86" s="109"/>
      <c r="L86" s="112"/>
      <c r="M86" s="109"/>
      <c r="N86" s="91">
        <f>M85</f>
        <v>31.826805526223506</v>
      </c>
    </row>
    <row r="87" spans="1:14" ht="22.5" x14ac:dyDescent="0.15">
      <c r="A87" s="110"/>
      <c r="B87" s="110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09">
        <f>64*单元面积!N$47</f>
        <v>32</v>
      </c>
      <c r="L87" s="112">
        <f>(D87*单元面积!K$37+E87*单元面积!L$37+F87*单元面积!M$37+G87*单元面积!N$37+H87*单元面积!O$37+I87*单元面积!P$37+单元面积!Q98*单元面积!Q$37)/1000000</f>
        <v>0.46610400000000002</v>
      </c>
      <c r="M87" s="109">
        <f>K87/L87</f>
        <v>68.654205928290679</v>
      </c>
      <c r="N87" s="90">
        <f>J88</f>
        <v>0.13636363636363635</v>
      </c>
    </row>
    <row r="88" spans="1:14" x14ac:dyDescent="0.15">
      <c r="A88" s="110"/>
      <c r="B88" s="110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09"/>
      <c r="L88" s="112"/>
      <c r="M88" s="109"/>
      <c r="N88" s="91">
        <f>M87</f>
        <v>68.654205928290679</v>
      </c>
    </row>
    <row r="89" spans="1:14" ht="22.5" x14ac:dyDescent="0.15">
      <c r="A89" s="110"/>
      <c r="B89" s="115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09">
        <f>64*单元面积!N$49</f>
        <v>32</v>
      </c>
      <c r="L89" s="112">
        <f>(D89*单元面积!K$37+E89*单元面积!L$37+F89*单元面积!M$37+G89*单元面积!N$37+H89*单元面积!O$37+I89*单元面积!P$37+单元面积!Q61*单元面积!Q$37)/1000000</f>
        <v>0.21779699999999999</v>
      </c>
      <c r="M89" s="109">
        <f>K89/L89</f>
        <v>146.92580705886675</v>
      </c>
      <c r="N89" s="90">
        <f>J90</f>
        <v>0.38709677419354838</v>
      </c>
    </row>
    <row r="90" spans="1:14" x14ac:dyDescent="0.15">
      <c r="A90" s="110"/>
      <c r="B90" s="110"/>
      <c r="C90" s="46" t="s">
        <v>85</v>
      </c>
      <c r="D90" s="55">
        <f t="shared" ref="D90:J90" si="60">D80/D89</f>
        <v>0.2857142857142857</v>
      </c>
      <c r="E90" s="55">
        <f t="shared" si="60"/>
        <v>0</v>
      </c>
      <c r="F90" s="55">
        <f t="shared" si="60"/>
        <v>0</v>
      </c>
      <c r="G90" s="55">
        <f t="shared" si="60"/>
        <v>1</v>
      </c>
      <c r="H90" s="55">
        <f t="shared" si="60"/>
        <v>1</v>
      </c>
      <c r="I90" s="55">
        <f t="shared" si="60"/>
        <v>0</v>
      </c>
      <c r="J90" s="55">
        <f t="shared" si="60"/>
        <v>0.38709677419354838</v>
      </c>
      <c r="K90" s="109"/>
      <c r="L90" s="112"/>
      <c r="M90" s="109"/>
      <c r="N90" s="91">
        <f>M89</f>
        <v>146.92580705886675</v>
      </c>
    </row>
    <row r="91" spans="1:14" ht="22.5" x14ac:dyDescent="0.15">
      <c r="A91" s="110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10"/>
      <c r="B92" s="111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09">
        <f>128*单元面积!N$41</f>
        <v>59.534883720930232</v>
      </c>
      <c r="L92" s="112">
        <f>(D92*单元面积!K$37+E92*单元面积!L$37+F92*单元面积!M$37+G92*单元面积!N$37+H92*单元面积!O$37+I92*单元面积!P$37+单元面积!Q136*单元面积!Q$37)/1000000</f>
        <v>1.2314799999999999</v>
      </c>
      <c r="M92" s="109">
        <f>K92/L92</f>
        <v>48.344174262619156</v>
      </c>
      <c r="N92" s="90">
        <f>J93</f>
        <v>8.5000000000000006E-2</v>
      </c>
    </row>
    <row r="93" spans="1:14" x14ac:dyDescent="0.15">
      <c r="A93" s="110"/>
      <c r="B93" s="110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09"/>
      <c r="L93" s="112"/>
      <c r="M93" s="109"/>
      <c r="N93" s="91">
        <f>M92</f>
        <v>48.344174262619156</v>
      </c>
    </row>
    <row r="94" spans="1:14" ht="22.5" x14ac:dyDescent="0.15">
      <c r="A94" s="110"/>
      <c r="B94" s="110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09">
        <f>128*单元面积!N$43</f>
        <v>32.904884318766065</v>
      </c>
      <c r="L94" s="112">
        <f>(D94*单元面积!K$37+E94*单元面积!L$37+F94*单元面积!M$37+G94*单元面积!N$37+H94*单元面积!O$37+I94*单元面积!P$37+单元面积!Q173*单元面积!Q$37)/1000000</f>
        <v>1.746448</v>
      </c>
      <c r="M94" s="109">
        <f>K94/L94</f>
        <v>18.841032953037288</v>
      </c>
      <c r="N94" s="90">
        <f>J95</f>
        <v>5.5194805194805192E-2</v>
      </c>
    </row>
    <row r="95" spans="1:14" x14ac:dyDescent="0.15">
      <c r="A95" s="110"/>
      <c r="B95" s="110"/>
      <c r="C95" s="46" t="s">
        <v>85</v>
      </c>
      <c r="D95" s="53">
        <f t="shared" ref="D95:J95" si="61">D91/D94</f>
        <v>6.8181818181818177E-2</v>
      </c>
      <c r="E95" s="53">
        <f t="shared" si="61"/>
        <v>0</v>
      </c>
      <c r="F95" s="53">
        <f t="shared" si="61"/>
        <v>0</v>
      </c>
      <c r="G95" s="53">
        <f t="shared" si="61"/>
        <v>0.125</v>
      </c>
      <c r="H95" s="53">
        <f t="shared" si="61"/>
        <v>6.8181818181818177E-2</v>
      </c>
      <c r="I95" s="53">
        <f t="shared" si="61"/>
        <v>0</v>
      </c>
      <c r="J95" s="53">
        <f t="shared" si="61"/>
        <v>5.5194805194805192E-2</v>
      </c>
      <c r="K95" s="109"/>
      <c r="L95" s="112"/>
      <c r="M95" s="109"/>
      <c r="N95" s="91">
        <f>M94</f>
        <v>18.841032953037288</v>
      </c>
    </row>
    <row r="96" spans="1:14" ht="22.5" x14ac:dyDescent="0.15">
      <c r="A96" s="110"/>
      <c r="B96" s="110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09">
        <f>128*单元面积!N$45</f>
        <v>9.9378881987577632</v>
      </c>
      <c r="L96" s="112">
        <f>(D96*单元面积!K$37+E96*单元面积!L$37+F96*单元面积!M$37+G96*单元面积!N$37+H96*单元面积!O$37+I96*单元面积!P$37+单元面积!Q210*单元面积!Q$37)/1000000</f>
        <v>1.0928715</v>
      </c>
      <c r="M96" s="109">
        <f>K96/L96</f>
        <v>9.0933730074924295</v>
      </c>
      <c r="N96" s="90">
        <f>J97</f>
        <v>5.7823129251700682E-2</v>
      </c>
    </row>
    <row r="97" spans="1:14" x14ac:dyDescent="0.15">
      <c r="A97" s="110"/>
      <c r="B97" s="110"/>
      <c r="C97" s="46" t="s">
        <v>85</v>
      </c>
      <c r="D97" s="53">
        <f t="shared" ref="D97:J97" si="62">D91/D96</f>
        <v>5.3571428571428568E-2</v>
      </c>
      <c r="E97" s="53">
        <f t="shared" si="62"/>
        <v>0</v>
      </c>
      <c r="F97" s="53">
        <f t="shared" si="62"/>
        <v>0</v>
      </c>
      <c r="G97" s="53">
        <f t="shared" si="62"/>
        <v>0.13095238095238096</v>
      </c>
      <c r="H97" s="53">
        <f t="shared" si="62"/>
        <v>0.21428571428571427</v>
      </c>
      <c r="I97" s="53">
        <f t="shared" si="62"/>
        <v>0</v>
      </c>
      <c r="J97" s="53">
        <f t="shared" si="62"/>
        <v>5.7823129251700682E-2</v>
      </c>
      <c r="K97" s="109"/>
      <c r="L97" s="112"/>
      <c r="M97" s="109"/>
      <c r="N97" s="91">
        <f>M96</f>
        <v>9.0933730074924295</v>
      </c>
    </row>
    <row r="98" spans="1:14" ht="22.5" x14ac:dyDescent="0.15">
      <c r="A98" s="110"/>
      <c r="B98" s="110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09">
        <f>128*单元面积!N$47</f>
        <v>64</v>
      </c>
      <c r="L98" s="112">
        <f>(D98*单元面积!K$37+E98*单元面积!L$37+F98*单元面积!M$37+G98*单元面积!N$37+H98*单元面积!O$37+I98*单元面积!P$37+单元面积!Q99*单元面积!Q$37)/1000000</f>
        <v>1.398312</v>
      </c>
      <c r="M98" s="109">
        <f>K98/L98</f>
        <v>45.769470618860453</v>
      </c>
      <c r="N98" s="90">
        <f>J99</f>
        <v>6.4393939393939392E-2</v>
      </c>
    </row>
    <row r="99" spans="1:14" x14ac:dyDescent="0.15">
      <c r="A99" s="110"/>
      <c r="B99" s="110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09"/>
      <c r="L99" s="112"/>
      <c r="M99" s="109"/>
      <c r="N99" s="91">
        <f>M98</f>
        <v>45.769470618860453</v>
      </c>
    </row>
    <row r="100" spans="1:14" ht="22.5" x14ac:dyDescent="0.15">
      <c r="A100" s="110"/>
      <c r="B100" s="115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09">
        <f>128*单元面积!N$49</f>
        <v>64</v>
      </c>
      <c r="L100" s="112">
        <f>(D100*单元面积!K$37+E100*单元面积!L$37+F100*单元面积!M$37+G100*单元面积!N$37+H100*单元面积!O$37+I100*单元面积!P$37+单元面积!Q62*单元面积!Q$37)/1000000</f>
        <v>1.0889850000000001</v>
      </c>
      <c r="M100" s="109">
        <f>K100/L100</f>
        <v>58.770322823546692</v>
      </c>
      <c r="N100" s="90">
        <f>J101</f>
        <v>0.10967741935483871</v>
      </c>
    </row>
    <row r="101" spans="1:14" x14ac:dyDescent="0.15">
      <c r="A101" s="110"/>
      <c r="B101" s="110"/>
      <c r="C101" s="46" t="s">
        <v>85</v>
      </c>
      <c r="D101" s="55">
        <f t="shared" ref="D101:J101" si="63">D91/D100</f>
        <v>8.5714285714285715E-2</v>
      </c>
      <c r="E101" s="55">
        <f t="shared" si="63"/>
        <v>0</v>
      </c>
      <c r="F101" s="55">
        <f t="shared" si="63"/>
        <v>0</v>
      </c>
      <c r="G101" s="55">
        <f t="shared" si="63"/>
        <v>0.36666666666666664</v>
      </c>
      <c r="H101" s="55">
        <f t="shared" si="63"/>
        <v>0.15</v>
      </c>
      <c r="I101" s="55">
        <f t="shared" si="63"/>
        <v>0</v>
      </c>
      <c r="J101" s="55">
        <f t="shared" si="63"/>
        <v>0.10967741935483871</v>
      </c>
      <c r="K101" s="109"/>
      <c r="L101" s="112"/>
      <c r="M101" s="109"/>
      <c r="N101" s="91">
        <f>M100</f>
        <v>58.770322823546692</v>
      </c>
    </row>
    <row r="102" spans="1:14" ht="22.5" x14ac:dyDescent="0.15">
      <c r="A102" s="110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0"/>
      <c r="B103" s="111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09">
        <f>128*单元面积!N$41</f>
        <v>59.534883720930232</v>
      </c>
      <c r="L103" s="112">
        <f>(D103*单元面积!K$37+E103*单元面积!L$37+F103*单元面积!M$37+G103*单元面积!N$37+H103*单元面积!O$37+I103*单元面积!P$37+单元面积!Q139*单元面积!Q$37)/1000000</f>
        <v>0.49259199999999997</v>
      </c>
      <c r="M103" s="109">
        <f>K103/L103</f>
        <v>120.86043565654788</v>
      </c>
      <c r="N103" s="90">
        <f>J104</f>
        <v>0.125</v>
      </c>
    </row>
    <row r="104" spans="1:14" x14ac:dyDescent="0.15">
      <c r="A104" s="110"/>
      <c r="B104" s="110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09"/>
      <c r="L104" s="112"/>
      <c r="M104" s="109"/>
      <c r="N104" s="91">
        <f>M103</f>
        <v>120.86043565654788</v>
      </c>
    </row>
    <row r="105" spans="1:14" ht="22.5" x14ac:dyDescent="0.15">
      <c r="A105" s="110"/>
      <c r="B105" s="110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09">
        <f>128*单元面积!N$43</f>
        <v>32.904884318766065</v>
      </c>
      <c r="L105" s="112">
        <f>(D105*单元面积!K$37+E105*单元面积!L$37+F105*单元面积!M$37+G105*单元面积!N$37+H105*单元面积!O$37+I105*单元面积!P$37+单元面积!Q176*单元面积!Q$37)/1000000</f>
        <v>0.95260800000000001</v>
      </c>
      <c r="M105" s="109">
        <f>K105/L105</f>
        <v>34.541893747235029</v>
      </c>
      <c r="N105" s="90">
        <f>J106</f>
        <v>5.9523809523809521E-2</v>
      </c>
    </row>
    <row r="106" spans="1:14" x14ac:dyDescent="0.15">
      <c r="A106" s="110"/>
      <c r="B106" s="110"/>
      <c r="C106" s="46" t="s">
        <v>85</v>
      </c>
      <c r="D106" s="53">
        <f t="shared" ref="D106:J106" si="64">D102/D105</f>
        <v>0</v>
      </c>
      <c r="E106" s="53">
        <f t="shared" si="64"/>
        <v>0</v>
      </c>
      <c r="F106" s="53">
        <f t="shared" si="64"/>
        <v>0</v>
      </c>
      <c r="G106" s="53">
        <f t="shared" si="64"/>
        <v>0.16666666666666666</v>
      </c>
      <c r="H106" s="53">
        <f t="shared" si="64"/>
        <v>8.3333333333333329E-2</v>
      </c>
      <c r="I106" s="53">
        <f t="shared" si="64"/>
        <v>0</v>
      </c>
      <c r="J106" s="53">
        <f t="shared" si="64"/>
        <v>5.9523809523809521E-2</v>
      </c>
      <c r="K106" s="109"/>
      <c r="L106" s="112"/>
      <c r="M106" s="109"/>
      <c r="N106" s="91">
        <f>M105</f>
        <v>34.541893747235029</v>
      </c>
    </row>
    <row r="107" spans="1:14" ht="22.5" x14ac:dyDescent="0.15">
      <c r="A107" s="110"/>
      <c r="B107" s="110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09">
        <f>128*单元面积!N$45</f>
        <v>9.9378881987577632</v>
      </c>
      <c r="L107" s="112">
        <f>(D107*单元面积!K$37+E107*单元面积!L$37+F107*单元面积!M$37+G107*单元面积!N$37+H107*单元面积!O$37+I107*单元面积!P$37+单元面积!Q213*单元面积!Q$37)/1000000</f>
        <v>0.4683735</v>
      </c>
      <c r="M107" s="109">
        <f>K107/L107</f>
        <v>21.217870350815669</v>
      </c>
      <c r="N107" s="90">
        <f>J108</f>
        <v>7.9365079365079361E-2</v>
      </c>
    </row>
    <row r="108" spans="1:14" x14ac:dyDescent="0.15">
      <c r="A108" s="110"/>
      <c r="B108" s="110"/>
      <c r="C108" s="46" t="s">
        <v>85</v>
      </c>
      <c r="D108" s="53">
        <f t="shared" ref="D108:J108" si="65">D102/D107</f>
        <v>0</v>
      </c>
      <c r="E108" s="53">
        <f t="shared" si="65"/>
        <v>0</v>
      </c>
      <c r="F108" s="53">
        <f t="shared" si="65"/>
        <v>0</v>
      </c>
      <c r="G108" s="53">
        <f t="shared" si="65"/>
        <v>0.22222222222222221</v>
      </c>
      <c r="H108" s="53">
        <f t="shared" si="65"/>
        <v>0.33333333333333331</v>
      </c>
      <c r="I108" s="53">
        <f t="shared" si="65"/>
        <v>0</v>
      </c>
      <c r="J108" s="53">
        <f t="shared" si="65"/>
        <v>7.9365079365079361E-2</v>
      </c>
      <c r="K108" s="109"/>
      <c r="L108" s="112"/>
      <c r="M108" s="109"/>
      <c r="N108" s="91">
        <f>M107</f>
        <v>21.217870350815669</v>
      </c>
    </row>
    <row r="109" spans="1:14" ht="22.5" x14ac:dyDescent="0.15">
      <c r="A109" s="110"/>
      <c r="B109" s="110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09">
        <f>128*单元面积!N$47</f>
        <v>64</v>
      </c>
      <c r="L109" s="112">
        <f>(D109*单元面积!K$37+E109*单元面积!L$37+F109*单元面积!M$37+G109*单元面积!N$37+H109*单元面积!O$37+I109*单元面积!P$37+单元面积!Q102*单元面积!Q$37)/1000000</f>
        <v>0.699156</v>
      </c>
      <c r="M109" s="109">
        <f>K109/L109</f>
        <v>91.538941237720906</v>
      </c>
      <c r="N109" s="90">
        <f>J110</f>
        <v>7.575757575757576E-2</v>
      </c>
    </row>
    <row r="110" spans="1:14" x14ac:dyDescent="0.15">
      <c r="A110" s="110"/>
      <c r="B110" s="110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09"/>
      <c r="L110" s="112"/>
      <c r="M110" s="109"/>
      <c r="N110" s="91">
        <f>M109</f>
        <v>91.538941237720906</v>
      </c>
    </row>
    <row r="111" spans="1:14" ht="22.5" x14ac:dyDescent="0.15">
      <c r="A111" s="110"/>
      <c r="B111" s="115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09">
        <f>128*单元面积!N$49</f>
        <v>64</v>
      </c>
      <c r="L111" s="112">
        <f>(D111*单元面积!K$37+E111*单元面积!L$37+F111*单元面积!M$37+G111*单元面积!N$37+H111*单元面积!O$37+I111*单元面积!P$37+单元面积!Q65*单元面积!Q$37)/1000000</f>
        <v>0.43559399999999998</v>
      </c>
      <c r="M111" s="109">
        <f>K111/L111</f>
        <v>146.92580705886675</v>
      </c>
      <c r="N111" s="90">
        <f>J112</f>
        <v>0.16129032258064516</v>
      </c>
    </row>
    <row r="112" spans="1:14" x14ac:dyDescent="0.15">
      <c r="A112" s="110"/>
      <c r="B112" s="110"/>
      <c r="C112" s="46" t="s">
        <v>85</v>
      </c>
      <c r="D112" s="55">
        <f t="shared" ref="D112:J112" si="66">D102/D111</f>
        <v>0</v>
      </c>
      <c r="E112" s="55">
        <f t="shared" si="66"/>
        <v>0</v>
      </c>
      <c r="F112" s="55">
        <f t="shared" si="66"/>
        <v>0</v>
      </c>
      <c r="G112" s="55">
        <f t="shared" si="66"/>
        <v>0.66666666666666663</v>
      </c>
      <c r="H112" s="55">
        <f t="shared" si="66"/>
        <v>0.25</v>
      </c>
      <c r="I112" s="55">
        <f t="shared" si="66"/>
        <v>0</v>
      </c>
      <c r="J112" s="55">
        <f t="shared" si="66"/>
        <v>0.16129032258064516</v>
      </c>
      <c r="K112" s="109"/>
      <c r="L112" s="112"/>
      <c r="M112" s="109"/>
      <c r="N112" s="91">
        <f>M111</f>
        <v>146.92580705886675</v>
      </c>
    </row>
    <row r="113" spans="1:17" ht="22.5" x14ac:dyDescent="0.15">
      <c r="A113" s="110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7" ht="22.5" x14ac:dyDescent="0.15">
      <c r="A114" s="110"/>
      <c r="B114" s="111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09">
        <f>64*单元面积!N$41</f>
        <v>29.767441860465116</v>
      </c>
      <c r="L114" s="112">
        <f>(D114*单元面积!K$37+E114*单元面积!L$37+F114*单元面积!M$37+G114*单元面积!N$37+H114*单元面积!O$37+I114*单元面积!P$37+单元面积!Q140*单元面积!Q$37)/1000000</f>
        <v>0.36944399999999999</v>
      </c>
      <c r="M114" s="109">
        <f>K114/L114</f>
        <v>80.573623771031919</v>
      </c>
      <c r="N114" s="90">
        <f>J115</f>
        <v>6.6666666666666666E-2</v>
      </c>
    </row>
    <row r="115" spans="1:17" x14ac:dyDescent="0.15">
      <c r="A115" s="110"/>
      <c r="B115" s="110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09"/>
      <c r="L115" s="112"/>
      <c r="M115" s="109"/>
      <c r="N115" s="91">
        <f>M114</f>
        <v>80.573623771031919</v>
      </c>
    </row>
    <row r="116" spans="1:17" ht="22.5" x14ac:dyDescent="0.15">
      <c r="A116" s="110"/>
      <c r="B116" s="110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3">
        <f>64*单元面积!N$43</f>
        <v>16.452442159383033</v>
      </c>
      <c r="L116" s="112">
        <f>(D116*单元面积!K$37+E116*单元面积!L$37+F116*单元面积!M$37+G116*单元面积!N$37+H116*单元面积!O$37+I116*单元面积!P$37+单元面积!Q177*单元面积!Q$37)/1000000</f>
        <v>0.47630400000000001</v>
      </c>
      <c r="M116" s="109">
        <f>K116/L116</f>
        <v>34.541893747235029</v>
      </c>
      <c r="N116" s="90">
        <f>J117</f>
        <v>4.7619047619047616E-2</v>
      </c>
    </row>
    <row r="117" spans="1:17" x14ac:dyDescent="0.15">
      <c r="A117" s="110"/>
      <c r="B117" s="110"/>
      <c r="C117" s="46" t="s">
        <v>85</v>
      </c>
      <c r="D117" s="53">
        <f t="shared" ref="D117:J117" si="67">D113/D116</f>
        <v>8.3333333333333329E-2</v>
      </c>
      <c r="E117" s="53">
        <f t="shared" si="67"/>
        <v>8.3333333333333329E-2</v>
      </c>
      <c r="F117" s="53">
        <f t="shared" si="67"/>
        <v>0</v>
      </c>
      <c r="G117" s="53">
        <f t="shared" si="67"/>
        <v>4.1666666666666664E-2</v>
      </c>
      <c r="H117" s="53">
        <f t="shared" si="67"/>
        <v>8.3333333333333329E-2</v>
      </c>
      <c r="I117" s="53">
        <f t="shared" si="67"/>
        <v>0</v>
      </c>
      <c r="J117" s="53">
        <f t="shared" si="67"/>
        <v>4.7619047619047616E-2</v>
      </c>
      <c r="K117" s="114"/>
      <c r="L117" s="112"/>
      <c r="M117" s="109"/>
      <c r="N117" s="91">
        <f>M116</f>
        <v>34.541893747235029</v>
      </c>
    </row>
    <row r="118" spans="1:17" ht="22.5" x14ac:dyDescent="0.15">
      <c r="A118" s="110"/>
      <c r="B118" s="110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09">
        <f>64*单元面积!N$45</f>
        <v>4.9689440993788816</v>
      </c>
      <c r="L118" s="112">
        <f>(D118*单元面积!K$37+E118*单元面积!L$37+F118*单元面积!M$37+G118*单元面积!N$37+H118*单元面积!O$37+I118*单元面积!P$37+单元面积!Q214*单元面积!Q$37)/1000000</f>
        <v>0.1561245</v>
      </c>
      <c r="M118" s="109">
        <f>K118/L118</f>
        <v>31.826805526223506</v>
      </c>
      <c r="N118" s="90">
        <f>J119</f>
        <v>9.5238095238095233E-2</v>
      </c>
    </row>
    <row r="119" spans="1:17" x14ac:dyDescent="0.15">
      <c r="A119" s="110"/>
      <c r="B119" s="110"/>
      <c r="C119" s="46" t="s">
        <v>85</v>
      </c>
      <c r="D119" s="53">
        <f t="shared" ref="D119:J119" si="68">D113/D118</f>
        <v>0.125</v>
      </c>
      <c r="E119" s="53">
        <f t="shared" si="68"/>
        <v>8.3333333333333329E-2</v>
      </c>
      <c r="F119" s="53">
        <f t="shared" si="68"/>
        <v>0</v>
      </c>
      <c r="G119" s="53">
        <f t="shared" si="68"/>
        <v>8.3333333333333329E-2</v>
      </c>
      <c r="H119" s="53">
        <f t="shared" si="68"/>
        <v>0.5</v>
      </c>
      <c r="I119" s="53">
        <f t="shared" si="68"/>
        <v>0</v>
      </c>
      <c r="J119" s="53">
        <f t="shared" si="68"/>
        <v>9.5238095238095233E-2</v>
      </c>
      <c r="K119" s="109"/>
      <c r="L119" s="112"/>
      <c r="M119" s="109"/>
      <c r="N119" s="91">
        <f>M118</f>
        <v>31.826805526223506</v>
      </c>
    </row>
    <row r="120" spans="1:17" ht="22.5" x14ac:dyDescent="0.15">
      <c r="A120" s="110"/>
      <c r="B120" s="110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09">
        <f>64*单元面积!N$47</f>
        <v>32</v>
      </c>
      <c r="L120" s="112">
        <f>(D120*单元面积!K$37+E120*单元面积!L$37+F120*单元面积!M$37+G120*单元面积!N$37+H120*单元面积!O$37+I120*单元面积!P$37+单元面积!Q103*单元面积!Q$37)/1000000</f>
        <v>0.46610400000000002</v>
      </c>
      <c r="M120" s="109">
        <f>K120/L120</f>
        <v>68.654205928290679</v>
      </c>
      <c r="N120" s="90">
        <f>J121</f>
        <v>4.5454545454545456E-2</v>
      </c>
    </row>
    <row r="121" spans="1:17" x14ac:dyDescent="0.15">
      <c r="A121" s="110"/>
      <c r="B121" s="110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09"/>
      <c r="L121" s="112"/>
      <c r="M121" s="109"/>
      <c r="N121" s="91">
        <f>M120</f>
        <v>68.654205928290679</v>
      </c>
    </row>
    <row r="122" spans="1:17" ht="22.5" x14ac:dyDescent="0.15">
      <c r="A122" s="110"/>
      <c r="B122" s="115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09">
        <f>64*单元面积!N$49</f>
        <v>32</v>
      </c>
      <c r="L122" s="112">
        <f>(D122*单元面积!K$37+E122*单元面积!L$37+F122*单元面积!M$37+G122*单元面积!N$37+H122*单元面积!O$37+I122*单元面积!P$37+单元面积!Q66*单元面积!Q$37)/1000000</f>
        <v>0.21779699999999999</v>
      </c>
      <c r="M122" s="109">
        <f>K122/L122</f>
        <v>146.92580705886675</v>
      </c>
      <c r="N122" s="90">
        <f>J123</f>
        <v>0.12903225806451613</v>
      </c>
    </row>
    <row r="123" spans="1:17" x14ac:dyDescent="0.15">
      <c r="A123" s="110"/>
      <c r="B123" s="110"/>
      <c r="C123" s="46" t="s">
        <v>85</v>
      </c>
      <c r="D123" s="55">
        <f t="shared" ref="D123:J123" si="69">D113/D122</f>
        <v>0.14285714285714285</v>
      </c>
      <c r="E123" s="55">
        <f t="shared" si="69"/>
        <v>0.14285714285714285</v>
      </c>
      <c r="F123" s="55">
        <f t="shared" si="69"/>
        <v>0</v>
      </c>
      <c r="G123" s="55">
        <f t="shared" si="69"/>
        <v>0.16666666666666666</v>
      </c>
      <c r="H123" s="55">
        <f t="shared" si="69"/>
        <v>0.25</v>
      </c>
      <c r="I123" s="55">
        <f t="shared" si="69"/>
        <v>0</v>
      </c>
      <c r="J123" s="55">
        <f t="shared" si="69"/>
        <v>0.12903225806451613</v>
      </c>
      <c r="K123" s="109"/>
      <c r="L123" s="112"/>
      <c r="M123" s="109"/>
      <c r="N123" s="91">
        <f>M122</f>
        <v>146.92580705886675</v>
      </c>
    </row>
    <row r="124" spans="1:17" ht="22.5" x14ac:dyDescent="0.15">
      <c r="A124" s="110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7" ht="22.5" x14ac:dyDescent="0.15">
      <c r="A125" s="110"/>
      <c r="B125" s="111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09">
        <f>64*单元面积!N$41</f>
        <v>29.767441860465116</v>
      </c>
      <c r="L125" s="112">
        <f>(D125*单元面积!K$37+E125*单元面积!L$37+F125*单元面积!M$37+G125*单元面积!N$37+H125*单元面积!O$37+I125*单元面积!P$37+单元面积!Q141*单元面积!Q$37)/1000000</f>
        <v>0.49259199999999997</v>
      </c>
      <c r="M125" s="109">
        <f>K125/L125</f>
        <v>60.430217828273939</v>
      </c>
      <c r="N125" s="90">
        <f>J126</f>
        <v>0.1</v>
      </c>
    </row>
    <row r="126" spans="1:17" x14ac:dyDescent="0.15">
      <c r="A126" s="110"/>
      <c r="B126" s="110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09"/>
      <c r="L126" s="112"/>
      <c r="M126" s="109"/>
      <c r="N126" s="91">
        <f>M125</f>
        <v>60.430217828273939</v>
      </c>
    </row>
    <row r="127" spans="1:17" ht="23.25" thickBot="1" x14ac:dyDescent="0.2">
      <c r="A127" s="110"/>
      <c r="B127" s="110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3">
        <f>64*单元面积!N$43</f>
        <v>16.452442159383033</v>
      </c>
      <c r="L127" s="112">
        <f>(D127*单元面积!K$37+E127*单元面积!L$37+F127*单元面积!M$37+G127*单元面积!N$37+H127*单元面积!O$37+I127*单元面积!P$37+单元面积!Q178*单元面积!Q$37)/1000000</f>
        <v>0.63507199999999997</v>
      </c>
      <c r="M127" s="109">
        <f>K127/L127</f>
        <v>25.90642031042627</v>
      </c>
      <c r="N127" s="90">
        <f>J128</f>
        <v>7.1428571428571425E-2</v>
      </c>
    </row>
    <row r="128" spans="1:17" ht="16.5" thickBot="1" x14ac:dyDescent="0.2">
      <c r="A128" s="110"/>
      <c r="B128" s="110"/>
      <c r="C128" s="46" t="s">
        <v>85</v>
      </c>
      <c r="D128" s="53">
        <f t="shared" ref="D128:J128" si="70">D124/D127</f>
        <v>0.25</v>
      </c>
      <c r="E128" s="53">
        <f t="shared" si="70"/>
        <v>0.125</v>
      </c>
      <c r="F128" s="53">
        <f t="shared" si="70"/>
        <v>0</v>
      </c>
      <c r="G128" s="53">
        <f t="shared" si="70"/>
        <v>6.25E-2</v>
      </c>
      <c r="H128" s="53">
        <f t="shared" si="70"/>
        <v>0</v>
      </c>
      <c r="I128" s="53">
        <f t="shared" si="70"/>
        <v>0</v>
      </c>
      <c r="J128" s="53">
        <f t="shared" si="70"/>
        <v>7.1428571428571425E-2</v>
      </c>
      <c r="K128" s="114"/>
      <c r="L128" s="112"/>
      <c r="M128" s="109"/>
      <c r="N128" s="91">
        <f>M127</f>
        <v>25.90642031042627</v>
      </c>
      <c r="Q128" s="98"/>
    </row>
    <row r="129" spans="1:17" ht="23.25" thickBot="1" x14ac:dyDescent="0.2">
      <c r="A129" s="110"/>
      <c r="B129" s="110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09">
        <f>64*单元面积!N$45</f>
        <v>4.9689440993788816</v>
      </c>
      <c r="L129" s="112">
        <f>(D129*单元面积!K$37+E129*单元面积!L$37+F129*单元面积!M$37+G129*单元面积!N$37+H129*单元面积!O$37+I129*单元面积!P$37+单元面积!Q215*单元面积!Q$37)/1000000</f>
        <v>0.624498</v>
      </c>
      <c r="M129" s="109">
        <f>K129/L129</f>
        <v>7.9567013815558765</v>
      </c>
      <c r="N129" s="90">
        <f>J130</f>
        <v>4.7619047619047616E-2</v>
      </c>
      <c r="Q129" s="98"/>
    </row>
    <row r="130" spans="1:17" ht="16.5" thickBot="1" x14ac:dyDescent="0.2">
      <c r="A130" s="110"/>
      <c r="B130" s="110"/>
      <c r="C130" s="46" t="s">
        <v>85</v>
      </c>
      <c r="D130" s="53">
        <f t="shared" ref="D130:J130" si="71">D124/D129</f>
        <v>0.125</v>
      </c>
      <c r="E130" s="53">
        <f t="shared" si="71"/>
        <v>4.1666666666666664E-2</v>
      </c>
      <c r="F130" s="53">
        <f t="shared" si="71"/>
        <v>0</v>
      </c>
      <c r="G130" s="53">
        <f t="shared" si="71"/>
        <v>4.1666666666666664E-2</v>
      </c>
      <c r="H130" s="53">
        <f t="shared" si="71"/>
        <v>0</v>
      </c>
      <c r="I130" s="53">
        <f t="shared" si="71"/>
        <v>0</v>
      </c>
      <c r="J130" s="53">
        <f t="shared" si="71"/>
        <v>4.7619047619047616E-2</v>
      </c>
      <c r="K130" s="109"/>
      <c r="L130" s="112"/>
      <c r="M130" s="109"/>
      <c r="N130" s="91">
        <f>M129</f>
        <v>7.9567013815558765</v>
      </c>
      <c r="Q130" s="98"/>
    </row>
    <row r="131" spans="1:17" ht="23.25" thickBot="1" x14ac:dyDescent="0.2">
      <c r="A131" s="110"/>
      <c r="B131" s="110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09">
        <f>64*单元面积!N$47</f>
        <v>32</v>
      </c>
      <c r="L131" s="112">
        <f>(D131*单元面积!K$37+E131*单元面积!L$37+F131*单元面积!M$37+G131*单元面积!N$37+H131*单元面积!O$37+I131*单元面积!P$37+单元面积!Q104*单元面积!Q$37)/1000000</f>
        <v>0.46610400000000002</v>
      </c>
      <c r="M131" s="109">
        <f>K131/L131</f>
        <v>68.654205928290679</v>
      </c>
      <c r="N131" s="90">
        <f>J132</f>
        <v>9.0909090909090912E-2</v>
      </c>
      <c r="Q131" s="98"/>
    </row>
    <row r="132" spans="1:17" ht="16.5" thickBot="1" x14ac:dyDescent="0.2">
      <c r="A132" s="110"/>
      <c r="B132" s="110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09"/>
      <c r="L132" s="112"/>
      <c r="M132" s="109"/>
      <c r="N132" s="91">
        <f>M131</f>
        <v>68.654205928290679</v>
      </c>
      <c r="Q132" s="98"/>
    </row>
    <row r="133" spans="1:17" ht="23.25" thickBot="1" x14ac:dyDescent="0.2">
      <c r="A133" s="110"/>
      <c r="B133" s="115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09">
        <f>64*单元面积!N$49</f>
        <v>32</v>
      </c>
      <c r="L133" s="112">
        <f>(D133*单元面积!K$37+E133*单元面积!L$37+F133*单元面积!M$37+G133*单元面积!N$37+H133*单元面积!O$37+I133*单元面积!P$37+单元面积!Q67*单元面积!Q$37)/1000000</f>
        <v>0.29039599999999999</v>
      </c>
      <c r="M133" s="109">
        <f>K133/L133</f>
        <v>110.19435529415006</v>
      </c>
      <c r="N133" s="90">
        <f>J134</f>
        <v>0.19354838709677419</v>
      </c>
      <c r="Q133" s="98"/>
    </row>
    <row r="134" spans="1:17" x14ac:dyDescent="0.15">
      <c r="A134" s="110"/>
      <c r="B134" s="110"/>
      <c r="C134" s="46" t="s">
        <v>85</v>
      </c>
      <c r="D134" s="55">
        <f t="shared" ref="D134:J134" si="72">D124/D133</f>
        <v>0.4285714285714286</v>
      </c>
      <c r="E134" s="55">
        <f t="shared" si="72"/>
        <v>0.2142857142857143</v>
      </c>
      <c r="F134" s="55">
        <f t="shared" si="72"/>
        <v>0</v>
      </c>
      <c r="G134" s="55">
        <f t="shared" si="72"/>
        <v>0.25</v>
      </c>
      <c r="H134" s="55">
        <f t="shared" si="72"/>
        <v>0</v>
      </c>
      <c r="I134" s="55">
        <f t="shared" si="72"/>
        <v>0</v>
      </c>
      <c r="J134" s="55">
        <f t="shared" si="72"/>
        <v>0.19354838709677419</v>
      </c>
      <c r="K134" s="109"/>
      <c r="L134" s="112"/>
      <c r="M134" s="109"/>
      <c r="N134" s="91">
        <f>M133</f>
        <v>110.19435529415006</v>
      </c>
      <c r="Q134" s="90"/>
    </row>
    <row r="135" spans="1:17" ht="22.5" x14ac:dyDescent="0.15">
      <c r="A135" s="110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7" ht="22.5" x14ac:dyDescent="0.15">
      <c r="A136" s="110"/>
      <c r="B136" s="111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09">
        <f>64*单元面积!N$41</f>
        <v>29.767441860465116</v>
      </c>
      <c r="L136" s="112">
        <f>(D136*单元面积!K$37+E136*单元面积!L$37+F136*单元面积!M$37+G136*单元面积!N$37+H136*单元面积!O$37+I136*单元面积!P$37+单元面积!Q142*单元面积!Q$37)/1000000</f>
        <v>0.36944399999999999</v>
      </c>
      <c r="M136" s="109">
        <f>K136/L136</f>
        <v>80.573623771031919</v>
      </c>
      <c r="N136" s="90">
        <f>J137</f>
        <v>0.11666666666666667</v>
      </c>
    </row>
    <row r="137" spans="1:17" x14ac:dyDescent="0.15">
      <c r="A137" s="110"/>
      <c r="B137" s="110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09"/>
      <c r="L137" s="112"/>
      <c r="M137" s="109"/>
      <c r="N137" s="91">
        <f>M136</f>
        <v>80.573623771031919</v>
      </c>
    </row>
    <row r="138" spans="1:17" ht="22.5" x14ac:dyDescent="0.15">
      <c r="A138" s="110"/>
      <c r="B138" s="110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3">
        <f>64*单元面积!N$43</f>
        <v>16.452442159383033</v>
      </c>
      <c r="L138" s="112">
        <f>(D138*单元面积!K$37+E138*单元面积!L$37+F138*单元面积!M$37+G138*单元面积!N$37+H138*单元面积!O$37+I138*单元面积!P$37+单元面积!Q179*单元面积!Q$37)/1000000</f>
        <v>0.47630400000000001</v>
      </c>
      <c r="M138" s="109">
        <f>K138/L138</f>
        <v>34.541893747235029</v>
      </c>
      <c r="N138" s="90">
        <f>J139</f>
        <v>8.3333333333333329E-2</v>
      </c>
    </row>
    <row r="139" spans="1:17" x14ac:dyDescent="0.15">
      <c r="A139" s="110"/>
      <c r="B139" s="110"/>
      <c r="C139" s="46" t="s">
        <v>85</v>
      </c>
      <c r="D139" s="53">
        <f t="shared" ref="D139:J139" si="73">D135/D138</f>
        <v>0.25</v>
      </c>
      <c r="E139" s="53">
        <f t="shared" si="73"/>
        <v>0.16666666666666666</v>
      </c>
      <c r="F139" s="53">
        <f t="shared" si="73"/>
        <v>0</v>
      </c>
      <c r="G139" s="53">
        <f t="shared" si="73"/>
        <v>8.3333333333333329E-2</v>
      </c>
      <c r="H139" s="53">
        <f t="shared" si="73"/>
        <v>0</v>
      </c>
      <c r="I139" s="53">
        <f t="shared" si="73"/>
        <v>0</v>
      </c>
      <c r="J139" s="53">
        <f t="shared" si="73"/>
        <v>8.3333333333333329E-2</v>
      </c>
      <c r="K139" s="114"/>
      <c r="L139" s="112"/>
      <c r="M139" s="109"/>
      <c r="N139" s="91">
        <f>M138</f>
        <v>34.541893747235029</v>
      </c>
    </row>
    <row r="140" spans="1:17" ht="22.5" x14ac:dyDescent="0.15">
      <c r="A140" s="110"/>
      <c r="B140" s="110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09">
        <f>64*单元面积!N$45</f>
        <v>4.9689440993788816</v>
      </c>
      <c r="L140" s="112">
        <f>(D140*单元面积!K$37+E140*单元面积!L$37+F140*单元面积!M$37+G140*单元面积!N$37+H140*单元面积!O$37+I140*单元面积!P$37+单元面积!Q216*单元面积!Q$37)/1000000</f>
        <v>0.34050200000000003</v>
      </c>
      <c r="M140" s="109">
        <f>K140/L140</f>
        <v>14.592995340347137</v>
      </c>
      <c r="N140" s="90">
        <f>J141</f>
        <v>8.3333333333333329E-2</v>
      </c>
    </row>
    <row r="141" spans="1:17" x14ac:dyDescent="0.15">
      <c r="A141" s="110"/>
      <c r="B141" s="110"/>
      <c r="C141" s="46" t="s">
        <v>85</v>
      </c>
      <c r="D141" s="53">
        <f t="shared" ref="D141:J141" si="74">D135/D140</f>
        <v>0.1875</v>
      </c>
      <c r="E141" s="53">
        <f t="shared" si="74"/>
        <v>8.3333333333333329E-2</v>
      </c>
      <c r="F141" s="53">
        <f t="shared" si="74"/>
        <v>0</v>
      </c>
      <c r="G141" s="53">
        <f t="shared" si="74"/>
        <v>8.3333333333333329E-2</v>
      </c>
      <c r="H141" s="53">
        <f t="shared" si="74"/>
        <v>0</v>
      </c>
      <c r="I141" s="53">
        <f t="shared" si="74"/>
        <v>0</v>
      </c>
      <c r="J141" s="53">
        <f t="shared" si="74"/>
        <v>8.3333333333333329E-2</v>
      </c>
      <c r="K141" s="109"/>
      <c r="L141" s="112"/>
      <c r="M141" s="109"/>
      <c r="N141" s="91">
        <f>M140</f>
        <v>14.592995340347137</v>
      </c>
    </row>
    <row r="142" spans="1:17" ht="22.5" x14ac:dyDescent="0.15">
      <c r="A142" s="110"/>
      <c r="B142" s="110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09">
        <f>64*单元面积!N$47</f>
        <v>32</v>
      </c>
      <c r="L142" s="112">
        <f>(D142*单元面积!K$37+E142*单元面积!L$37+F142*单元面积!M$37+G142*单元面积!N$37+H142*单元面积!O$37+I142*单元面积!P$37+单元面积!Q105*单元面积!Q$37)/1000000</f>
        <v>0.43785099999999999</v>
      </c>
      <c r="M142" s="109">
        <f>K142/L142</f>
        <v>73.084222715033192</v>
      </c>
      <c r="N142" s="90">
        <f>J143</f>
        <v>7.9545454545454544E-2</v>
      </c>
    </row>
    <row r="143" spans="1:17" x14ac:dyDescent="0.15">
      <c r="A143" s="110"/>
      <c r="B143" s="110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09"/>
      <c r="L143" s="112"/>
      <c r="M143" s="109"/>
      <c r="N143" s="91">
        <f>M142</f>
        <v>73.084222715033192</v>
      </c>
    </row>
    <row r="144" spans="1:17" ht="22.5" x14ac:dyDescent="0.15">
      <c r="A144" s="110"/>
      <c r="B144" s="115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09">
        <f>64*单元面积!N$49</f>
        <v>32</v>
      </c>
      <c r="L144" s="112">
        <f>(D144*单元面积!K$37+E144*单元面积!L$37+F144*单元面积!M$37+G144*单元面积!N$37+H144*单元面积!O$37+I144*单元面积!P$37+单元面积!Q68*单元面积!Q$37)/1000000</f>
        <v>0.21779699999999999</v>
      </c>
      <c r="M144" s="109">
        <f>K144/L144</f>
        <v>146.92580705886675</v>
      </c>
      <c r="N144" s="90">
        <f>J145</f>
        <v>0.22580645161290322</v>
      </c>
    </row>
    <row r="145" spans="1:14" x14ac:dyDescent="0.15">
      <c r="A145" s="110"/>
      <c r="B145" s="110"/>
      <c r="C145" s="46" t="s">
        <v>85</v>
      </c>
      <c r="D145" s="55">
        <f t="shared" ref="D145:J145" si="75">D135/D144</f>
        <v>0.42857142857142855</v>
      </c>
      <c r="E145" s="55">
        <f t="shared" si="75"/>
        <v>0.2857142857142857</v>
      </c>
      <c r="F145" s="55">
        <f t="shared" si="75"/>
        <v>0</v>
      </c>
      <c r="G145" s="55">
        <f t="shared" si="75"/>
        <v>0.33333333333333331</v>
      </c>
      <c r="H145" s="55">
        <f t="shared" si="75"/>
        <v>0</v>
      </c>
      <c r="I145" s="55">
        <f t="shared" si="75"/>
        <v>0</v>
      </c>
      <c r="J145" s="55">
        <f t="shared" si="75"/>
        <v>0.22580645161290322</v>
      </c>
      <c r="K145" s="109"/>
      <c r="L145" s="112"/>
      <c r="M145" s="109"/>
      <c r="N145" s="91">
        <f>M144</f>
        <v>146.92580705886675</v>
      </c>
    </row>
    <row r="146" spans="1:14" ht="22.5" x14ac:dyDescent="0.15">
      <c r="A146" s="110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0"/>
      <c r="B147" s="111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09">
        <f>64*单元面积!N$41</f>
        <v>29.767441860465116</v>
      </c>
      <c r="L147" s="112">
        <f>(D147*单元面积!K$37+E147*单元面积!L$37+F147*单元面积!M$37+G147*单元面积!N$37+H147*单元面积!O$37+I147*单元面积!P$37+单元面积!Q144*单元面积!Q$37)/1000000</f>
        <v>0.36944399999999999</v>
      </c>
      <c r="M147" s="109">
        <f>K147/L147</f>
        <v>80.573623771031919</v>
      </c>
      <c r="N147" s="90">
        <f>J148</f>
        <v>8.3333333333333329E-2</v>
      </c>
    </row>
    <row r="148" spans="1:14" x14ac:dyDescent="0.15">
      <c r="A148" s="110"/>
      <c r="B148" s="110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09"/>
      <c r="L148" s="112"/>
      <c r="M148" s="109"/>
      <c r="N148" s="91">
        <f>M147</f>
        <v>80.573623771031919</v>
      </c>
    </row>
    <row r="149" spans="1:14" ht="22.5" x14ac:dyDescent="0.15">
      <c r="A149" s="110"/>
      <c r="B149" s="110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3">
        <f>64*单元面积!N$43</f>
        <v>16.452442159383033</v>
      </c>
      <c r="L149" s="112">
        <f>(D149*单元面积!K$37+E149*单元面积!L$37+F149*单元面积!M$37+G149*单元面积!N$37+H149*单元面积!O$37+I149*单元面积!P$37+单元面积!Q181*单元面积!Q$37)/1000000</f>
        <v>0.47630400000000001</v>
      </c>
      <c r="M149" s="109">
        <f>K149/L149</f>
        <v>34.541893747235029</v>
      </c>
      <c r="N149" s="90">
        <f>J150</f>
        <v>5.9523809523809521E-2</v>
      </c>
    </row>
    <row r="150" spans="1:14" x14ac:dyDescent="0.15">
      <c r="A150" s="110"/>
      <c r="B150" s="110"/>
      <c r="C150" s="46" t="s">
        <v>85</v>
      </c>
      <c r="D150" s="53">
        <f t="shared" ref="D150:J150" si="76">D146/D149</f>
        <v>8.3333333333333329E-2</v>
      </c>
      <c r="E150" s="53">
        <f t="shared" si="76"/>
        <v>0.16666666666666666</v>
      </c>
      <c r="F150" s="53">
        <f t="shared" si="76"/>
        <v>0</v>
      </c>
      <c r="G150" s="53">
        <f t="shared" si="76"/>
        <v>8.3333333333333329E-2</v>
      </c>
      <c r="H150" s="53">
        <f t="shared" si="76"/>
        <v>0</v>
      </c>
      <c r="I150" s="53">
        <f t="shared" si="76"/>
        <v>0</v>
      </c>
      <c r="J150" s="53">
        <f t="shared" si="76"/>
        <v>5.9523809523809521E-2</v>
      </c>
      <c r="K150" s="114"/>
      <c r="L150" s="112"/>
      <c r="M150" s="109"/>
      <c r="N150" s="91">
        <f>M149</f>
        <v>34.541893747235029</v>
      </c>
    </row>
    <row r="151" spans="1:14" ht="22.5" x14ac:dyDescent="0.15">
      <c r="A151" s="110"/>
      <c r="B151" s="110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09">
        <f>64*单元面积!N$45</f>
        <v>4.9689440993788816</v>
      </c>
      <c r="L151" s="112">
        <f>(D151*单元面积!K$37+E151*单元面积!L$37+F151*单元面积!M$37+G151*单元面积!N$37+H151*单元面积!O$37+I151*单元面积!P$37+单元面积!Q218*单元面积!Q$37)/1000000</f>
        <v>0.312249</v>
      </c>
      <c r="M151" s="109">
        <f>K151/L151</f>
        <v>15.913402763111753</v>
      </c>
      <c r="N151" s="90">
        <f>J152</f>
        <v>5.9523809523809521E-2</v>
      </c>
    </row>
    <row r="152" spans="1:14" x14ac:dyDescent="0.15">
      <c r="A152" s="110"/>
      <c r="B152" s="110"/>
      <c r="C152" s="46" t="s">
        <v>85</v>
      </c>
      <c r="D152" s="53">
        <f t="shared" ref="D152:J152" si="77">D146/D151</f>
        <v>6.25E-2</v>
      </c>
      <c r="E152" s="53">
        <f t="shared" si="77"/>
        <v>8.3333333333333329E-2</v>
      </c>
      <c r="F152" s="53">
        <f t="shared" si="77"/>
        <v>0</v>
      </c>
      <c r="G152" s="53">
        <f t="shared" si="77"/>
        <v>8.3333333333333329E-2</v>
      </c>
      <c r="H152" s="53">
        <f t="shared" si="77"/>
        <v>0</v>
      </c>
      <c r="I152" s="53">
        <f t="shared" si="77"/>
        <v>0</v>
      </c>
      <c r="J152" s="53">
        <f t="shared" si="77"/>
        <v>5.9523809523809521E-2</v>
      </c>
      <c r="K152" s="109"/>
      <c r="L152" s="112"/>
      <c r="M152" s="109"/>
      <c r="N152" s="91">
        <f>M151</f>
        <v>15.913402763111753</v>
      </c>
    </row>
    <row r="153" spans="1:14" ht="22.5" x14ac:dyDescent="0.15">
      <c r="A153" s="110"/>
      <c r="B153" s="110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09">
        <f>64*单元面积!N$47</f>
        <v>32</v>
      </c>
      <c r="L153" s="112">
        <f>(D153*单元面积!K$37+E153*单元面积!L$37+F153*单元面积!M$37+G153*单元面积!N$37+H153*单元面积!O$37+I153*单元面积!P$37+单元面积!Q107*单元面积!Q$37)/1000000</f>
        <v>0.349578</v>
      </c>
      <c r="M153" s="109">
        <f>K153/L153</f>
        <v>91.538941237720906</v>
      </c>
      <c r="N153" s="90">
        <f>J154</f>
        <v>7.575757575757576E-2</v>
      </c>
    </row>
    <row r="154" spans="1:14" x14ac:dyDescent="0.15">
      <c r="A154" s="110"/>
      <c r="B154" s="110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09"/>
      <c r="L154" s="112"/>
      <c r="M154" s="109"/>
      <c r="N154" s="91">
        <f>M153</f>
        <v>91.538941237720906</v>
      </c>
    </row>
    <row r="155" spans="1:14" ht="22.5" x14ac:dyDescent="0.15">
      <c r="A155" s="110"/>
      <c r="B155" s="115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09">
        <f>64*单元面积!N$49</f>
        <v>32</v>
      </c>
      <c r="L155" s="112">
        <f>(D155*单元面积!K$37+E155*单元面积!L$37+F155*单元面积!M$37+G155*单元面积!N$37+H155*单元面积!O$37+I155*单元面积!P$37+单元面积!Q70*单元面积!Q$37)/1000000</f>
        <v>0.21779699999999999</v>
      </c>
      <c r="M155" s="109">
        <f>K155/L155</f>
        <v>146.92580705886675</v>
      </c>
      <c r="N155" s="90">
        <f>J156</f>
        <v>0.16129032258064516</v>
      </c>
    </row>
    <row r="156" spans="1:14" x14ac:dyDescent="0.15">
      <c r="A156" s="110"/>
      <c r="B156" s="110"/>
      <c r="C156" s="46" t="s">
        <v>85</v>
      </c>
      <c r="D156" s="55">
        <f t="shared" ref="D156:J156" si="78">D146/D155</f>
        <v>0.14285714285714285</v>
      </c>
      <c r="E156" s="55">
        <f t="shared" si="78"/>
        <v>0.2857142857142857</v>
      </c>
      <c r="F156" s="55">
        <f t="shared" si="78"/>
        <v>0</v>
      </c>
      <c r="G156" s="55">
        <f t="shared" si="78"/>
        <v>0.33333333333333331</v>
      </c>
      <c r="H156" s="55">
        <f t="shared" si="78"/>
        <v>0</v>
      </c>
      <c r="I156" s="55">
        <f t="shared" si="78"/>
        <v>0</v>
      </c>
      <c r="J156" s="55">
        <f t="shared" si="78"/>
        <v>0.16129032258064516</v>
      </c>
      <c r="K156" s="109"/>
      <c r="L156" s="112"/>
      <c r="M156" s="109"/>
      <c r="N156" s="91">
        <f>M155</f>
        <v>146.92580705886675</v>
      </c>
    </row>
    <row r="157" spans="1:14" ht="22.5" x14ac:dyDescent="0.15">
      <c r="A157" s="110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0"/>
      <c r="B158" s="111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09">
        <f>64*单元面积!N$41</f>
        <v>29.767441860465116</v>
      </c>
      <c r="L158" s="112">
        <f>(D158*单元面积!K$37+E158*单元面积!L$37+F158*单元面积!M$37+G158*单元面积!N$37+H158*单元面积!O$37+I158*单元面积!P$37+单元面积!Q145*单元面积!Q$37)/1000000</f>
        <v>0.280889</v>
      </c>
      <c r="M158" s="109">
        <f>K158/L158</f>
        <v>105.97581913305653</v>
      </c>
      <c r="N158" s="90">
        <f>J159</f>
        <v>0.15909090909090909</v>
      </c>
    </row>
    <row r="159" spans="1:14" x14ac:dyDescent="0.15">
      <c r="A159" s="110"/>
      <c r="B159" s="110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09"/>
      <c r="L159" s="112"/>
      <c r="M159" s="109"/>
      <c r="N159" s="91">
        <f>M158</f>
        <v>105.97581913305653</v>
      </c>
    </row>
    <row r="160" spans="1:14" ht="22.5" x14ac:dyDescent="0.15">
      <c r="A160" s="110"/>
      <c r="B160" s="110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13">
        <f>64*单元面积!N$43</f>
        <v>16.452442159383033</v>
      </c>
      <c r="L160" s="112">
        <f>(D160*单元面积!K$37+E160*单元面积!L$37+F160*单元面积!M$37+G160*单元面积!N$37+H160*单元面积!O$37+I160*单元面积!P$37+单元面积!Q182*单元面积!Q$37)/1000000</f>
        <v>0.38672200000000001</v>
      </c>
      <c r="M160" s="109">
        <f>K160/L160</f>
        <v>42.543331280307385</v>
      </c>
      <c r="N160" s="90">
        <f>J161</f>
        <v>0.109375</v>
      </c>
    </row>
    <row r="161" spans="1:14" x14ac:dyDescent="0.15">
      <c r="A161" s="110"/>
      <c r="B161" s="110"/>
      <c r="C161" s="46" t="s">
        <v>85</v>
      </c>
      <c r="D161" s="53">
        <f t="shared" ref="D161:J161" si="79">D157/D160</f>
        <v>0</v>
      </c>
      <c r="E161" s="53">
        <f t="shared" si="79"/>
        <v>0.375</v>
      </c>
      <c r="F161" s="53">
        <f t="shared" si="79"/>
        <v>0</v>
      </c>
      <c r="G161" s="53">
        <f t="shared" si="79"/>
        <v>0.25</v>
      </c>
      <c r="H161" s="53">
        <f t="shared" si="79"/>
        <v>0</v>
      </c>
      <c r="I161" s="53">
        <f t="shared" si="79"/>
        <v>0</v>
      </c>
      <c r="J161" s="53">
        <f t="shared" si="79"/>
        <v>0.109375</v>
      </c>
      <c r="K161" s="114"/>
      <c r="L161" s="112"/>
      <c r="M161" s="109"/>
      <c r="N161" s="91">
        <f>M160</f>
        <v>42.543331280307385</v>
      </c>
    </row>
    <row r="162" spans="1:14" ht="22.5" x14ac:dyDescent="0.15">
      <c r="A162" s="110"/>
      <c r="B162" s="110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09">
        <f>64*单元面积!N$45</f>
        <v>4.9689440993788816</v>
      </c>
      <c r="L162" s="112">
        <f>(D162*单元面积!K$37+E162*单元面积!L$37+F162*单元面积!M$37+G162*单元面积!N$37+H162*单元面积!O$37+I162*单元面积!P$37+单元面积!Q219*单元面积!Q$37)/1000000</f>
        <v>0.23799049999999999</v>
      </c>
      <c r="M162" s="109">
        <f>K162/L162</f>
        <v>20.87874977941927</v>
      </c>
      <c r="N162" s="90">
        <f>J163</f>
        <v>0.1206896551724138</v>
      </c>
    </row>
    <row r="163" spans="1:14" x14ac:dyDescent="0.15">
      <c r="A163" s="110"/>
      <c r="B163" s="110"/>
      <c r="C163" s="46" t="s">
        <v>85</v>
      </c>
      <c r="D163" s="53">
        <f t="shared" ref="D163:J163" si="80">D157/D162</f>
        <v>0</v>
      </c>
      <c r="E163" s="53">
        <f t="shared" si="80"/>
        <v>0.25</v>
      </c>
      <c r="F163" s="53">
        <f t="shared" si="80"/>
        <v>0</v>
      </c>
      <c r="G163" s="53">
        <f t="shared" si="80"/>
        <v>0.33333333333333331</v>
      </c>
      <c r="H163" s="53">
        <f t="shared" si="80"/>
        <v>0</v>
      </c>
      <c r="I163" s="53">
        <f t="shared" si="80"/>
        <v>0</v>
      </c>
      <c r="J163" s="53">
        <f t="shared" si="80"/>
        <v>0.1206896551724138</v>
      </c>
      <c r="K163" s="109"/>
      <c r="L163" s="112"/>
      <c r="M163" s="109"/>
      <c r="N163" s="91">
        <f>M162</f>
        <v>20.87874977941927</v>
      </c>
    </row>
    <row r="164" spans="1:14" ht="22.5" x14ac:dyDescent="0.15">
      <c r="A164" s="110"/>
      <c r="B164" s="110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09">
        <f>64*单元面积!N$47</f>
        <v>32</v>
      </c>
      <c r="L164" s="112">
        <f>(D164*单元面积!K$37+E164*单元面积!L$37+F164*单元面积!M$37+G164*单元面积!N$37+H164*单元面积!O$37+I164*单元面积!P$37+单元面积!Q108*单元面积!Q$37)/1000000</f>
        <v>0.39691799999999999</v>
      </c>
      <c r="M164" s="109">
        <f>K164/L164</f>
        <v>80.621186239979039</v>
      </c>
      <c r="N164" s="90">
        <f>J165</f>
        <v>8.7499999999999994E-2</v>
      </c>
    </row>
    <row r="165" spans="1:14" x14ac:dyDescent="0.15">
      <c r="A165" s="110"/>
      <c r="B165" s="110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09"/>
      <c r="L165" s="112"/>
      <c r="M165" s="109"/>
      <c r="N165" s="91">
        <f>M164</f>
        <v>80.621186239979039</v>
      </c>
    </row>
    <row r="166" spans="1:14" ht="22.5" x14ac:dyDescent="0.15">
      <c r="A166" s="110"/>
      <c r="B166" s="115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09">
        <f>64*单元面积!N$49</f>
        <v>32</v>
      </c>
      <c r="L166" s="112">
        <f>(D166*单元面积!K$37+E166*单元面积!L$37+F166*单元面积!M$37+G166*单元面积!N$37+H166*单元面积!O$37+I166*单元面积!P$37+单元面积!Q71*单元面积!Q$37)/1000000</f>
        <v>0.21779699999999999</v>
      </c>
      <c r="M166" s="109">
        <f>K166/L166</f>
        <v>146.92580705886675</v>
      </c>
      <c r="N166" s="90">
        <f>J167</f>
        <v>0.22580645161290322</v>
      </c>
    </row>
    <row r="167" spans="1:14" x14ac:dyDescent="0.15">
      <c r="A167" s="110"/>
      <c r="B167" s="110"/>
      <c r="C167" s="46" t="s">
        <v>85</v>
      </c>
      <c r="D167" s="55">
        <f t="shared" ref="D167:J167" si="81">D157/D166</f>
        <v>0</v>
      </c>
      <c r="E167" s="55">
        <f t="shared" si="81"/>
        <v>0.42857142857142855</v>
      </c>
      <c r="F167" s="55">
        <f t="shared" si="81"/>
        <v>0</v>
      </c>
      <c r="G167" s="55">
        <f t="shared" si="81"/>
        <v>0.66666666666666663</v>
      </c>
      <c r="H167" s="55">
        <f t="shared" si="81"/>
        <v>0</v>
      </c>
      <c r="I167" s="55">
        <f t="shared" si="81"/>
        <v>0</v>
      </c>
      <c r="J167" s="55">
        <f t="shared" si="81"/>
        <v>0.22580645161290322</v>
      </c>
      <c r="K167" s="109"/>
      <c r="L167" s="112"/>
      <c r="M167" s="109"/>
      <c r="N167" s="91">
        <f>M166</f>
        <v>146.92580705886675</v>
      </c>
    </row>
    <row r="176" spans="1:14" x14ac:dyDescent="0.15">
      <c r="E176" t="s">
        <v>201</v>
      </c>
      <c r="F176" t="s">
        <v>204</v>
      </c>
      <c r="G176" t="s">
        <v>205</v>
      </c>
      <c r="H176" t="s">
        <v>204</v>
      </c>
      <c r="I176" t="s">
        <v>206</v>
      </c>
    </row>
    <row r="177" spans="5:6" x14ac:dyDescent="0.15">
      <c r="E177" t="s">
        <v>202</v>
      </c>
      <c r="F177" t="s">
        <v>207</v>
      </c>
    </row>
    <row r="178" spans="5:6" x14ac:dyDescent="0.15">
      <c r="E178" t="s">
        <v>203</v>
      </c>
    </row>
  </sheetData>
  <mergeCells count="322"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37" zoomScale="85" zoomScaleNormal="85" workbookViewId="0">
      <selection activeCell="C7" sqref="C7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1" width="9.5" bestFit="1" customWidth="1"/>
  </cols>
  <sheetData>
    <row r="1" spans="1:35" x14ac:dyDescent="0.15">
      <c r="A1" s="115" t="s">
        <v>89</v>
      </c>
      <c r="B1" s="115" t="s">
        <v>91</v>
      </c>
      <c r="C1" s="115" t="s">
        <v>87</v>
      </c>
      <c r="D1" s="115"/>
      <c r="E1" s="115"/>
      <c r="F1" s="115"/>
      <c r="G1" s="115"/>
      <c r="H1" s="115"/>
      <c r="I1" s="115"/>
      <c r="J1" s="115"/>
      <c r="K1" s="115" t="s">
        <v>76</v>
      </c>
      <c r="L1" s="110"/>
      <c r="M1" s="110"/>
    </row>
    <row r="2" spans="1:35" x14ac:dyDescent="0.15">
      <c r="A2" s="115"/>
      <c r="B2" s="115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15" t="s">
        <v>76</v>
      </c>
      <c r="L2" s="115" t="s">
        <v>138</v>
      </c>
      <c r="M2" s="115" t="s">
        <v>139</v>
      </c>
    </row>
    <row r="3" spans="1:35" ht="22.5" x14ac:dyDescent="0.15">
      <c r="A3" s="110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5"/>
      <c r="L3" s="115"/>
      <c r="M3" s="115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10"/>
      <c r="B4" s="126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24">
        <f>128*单元面积!N41</f>
        <v>59.534883720930232</v>
      </c>
      <c r="L4" s="124">
        <f>(D4*单元面积!K$37+E4*单元面积!L$37+F4*单元面积!M$37+G4*单元面积!N$37+H4*单元面积!O$37+I4*单元面积!P$37+单元面积!Q128*单元面积!Q$37)/1000000</f>
        <v>0.24629599999999999</v>
      </c>
      <c r="M4" s="124">
        <f>K4/L4</f>
        <v>241.72087131309576</v>
      </c>
      <c r="N4" s="90">
        <f>J5</f>
        <v>0.3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0.31578947368421051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/>
      <c r="AG4" s="90"/>
      <c r="AH4" s="90"/>
      <c r="AI4" s="90"/>
    </row>
    <row r="5" spans="1:35" x14ac:dyDescent="0.15">
      <c r="A5" s="110"/>
      <c r="B5" s="127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25"/>
      <c r="L5" s="125"/>
      <c r="M5" s="125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117.23711683154967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10"/>
      <c r="B6" s="128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24">
        <f>128*单元面积!N43</f>
        <v>32.904884318766065</v>
      </c>
      <c r="L6" s="124">
        <f>(D6*单元面积!K$37+E6*单元面积!L$37+F6*单元面积!M$37+G6*单元面积!N$37+H6*单元面积!O$37+I6*单元面积!P$37+单元面积!Q165*单元面积!Q$37)/1000000</f>
        <v>0.31753599999999998</v>
      </c>
      <c r="M6" s="124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0.22222222222222221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/>
    </row>
    <row r="7" spans="1:35" x14ac:dyDescent="0.15">
      <c r="A7" s="110"/>
      <c r="B7" s="129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25"/>
      <c r="L7" s="125"/>
      <c r="M7" s="125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48.116263688823281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10"/>
      <c r="B8" s="128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24">
        <f>128*单元面积!N45</f>
        <v>9.9378881987577632</v>
      </c>
      <c r="L8" s="124">
        <f>(D8*单元面积!K$37+E8*单元面积!L$37+F8*单元面积!M$37+G8*单元面积!N$37+H8*单元面积!O$37+I8*单元面积!P$37+单元面积!Q202*单元面积!Q$37)/1000000</f>
        <v>0.312249</v>
      </c>
      <c r="M8" s="124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0.24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/>
    </row>
    <row r="9" spans="1:35" x14ac:dyDescent="0.15">
      <c r="A9" s="110"/>
      <c r="B9" s="129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25"/>
      <c r="L9" s="125"/>
      <c r="M9" s="125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25.215706579951952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10"/>
      <c r="B10" s="128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24">
        <f>128*单元面积!N47</f>
        <v>64</v>
      </c>
      <c r="L10" s="124">
        <f>(D10*单元面积!K$37+E10*单元面积!L$37+F10*单元面积!M$37+G10*单元面积!N$37+H10*单元面积!O$37+I10*单元面积!P$37+单元面积!Q91*单元面积!Q$37)/1000000</f>
        <v>0.23305200000000001</v>
      </c>
      <c r="M10" s="124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0.27906976744186046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/>
    </row>
    <row r="11" spans="1:35" x14ac:dyDescent="0.15">
      <c r="A11" s="110"/>
      <c r="B11" s="129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25"/>
      <c r="L11" s="125"/>
      <c r="M11" s="125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122.47795875171995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10"/>
      <c r="B12" s="122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24">
        <f>128*单元面积!N49</f>
        <v>64</v>
      </c>
      <c r="L12" s="124">
        <f>(D12*单元面积!K$37+E12*单元面积!L$37+F12*单元面积!M$37+G12*单元面积!N$37+H12*单元面积!O$37+I12*单元面积!P$37+单元面积!Q54*单元面积!Q$37)/1000000</f>
        <v>0.21779699999999999</v>
      </c>
      <c r="M12" s="124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/>
    </row>
    <row r="13" spans="1:35" x14ac:dyDescent="0.15">
      <c r="A13" s="110"/>
      <c r="B13" s="123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25"/>
      <c r="L13" s="125"/>
      <c r="M13" s="125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10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10"/>
      <c r="B15" s="111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09">
        <f>64*单元面积!N41</f>
        <v>29.767441860465116</v>
      </c>
      <c r="L15" s="112">
        <f>(D15*单元面积!K$37+E15*单元面积!L$37+F15*单元面积!M$37+G15*单元面积!N$37+H15*单元面积!O$37+I15*单元面积!P$37+单元面积!Q129*单元面积!Q$37)/1000000</f>
        <v>0.36944399999999999</v>
      </c>
      <c r="M15" s="112">
        <f>K15/L15</f>
        <v>80.573623771031919</v>
      </c>
      <c r="N15" s="90">
        <f>J16</f>
        <v>0.11666666666666667</v>
      </c>
    </row>
    <row r="16" spans="1:35" x14ac:dyDescent="0.15">
      <c r="A16" s="110"/>
      <c r="B16" s="110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09"/>
      <c r="L16" s="112"/>
      <c r="M16" s="112"/>
      <c r="N16" s="91">
        <f>M15</f>
        <v>80.573623771031919</v>
      </c>
    </row>
    <row r="17" spans="1:14" ht="22.5" x14ac:dyDescent="0.15">
      <c r="A17" s="110"/>
      <c r="B17" s="110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09">
        <f>64*单元面积!N43</f>
        <v>16.452442159383033</v>
      </c>
      <c r="L17" s="112">
        <f>(D17*单元面积!K$37+E17*单元面积!L$37+F17*单元面积!M$37+G17*单元面积!N$37+H17*单元面积!O$37+I17*单元面积!P$37+单元面积!Q166*单元面积!Q$37)/1000000</f>
        <v>0.47630400000000001</v>
      </c>
      <c r="M17" s="112">
        <f>K17/L17</f>
        <v>34.541893747235029</v>
      </c>
      <c r="N17" s="90">
        <f>J18</f>
        <v>8.3333333333333329E-2</v>
      </c>
    </row>
    <row r="18" spans="1:14" x14ac:dyDescent="0.15">
      <c r="A18" s="110"/>
      <c r="B18" s="110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09"/>
      <c r="L18" s="112"/>
      <c r="M18" s="112"/>
      <c r="N18" s="91">
        <f>M17</f>
        <v>34.541893747235029</v>
      </c>
    </row>
    <row r="19" spans="1:14" ht="22.5" x14ac:dyDescent="0.15">
      <c r="A19" s="110"/>
      <c r="B19" s="110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09" t="s">
        <v>135</v>
      </c>
      <c r="L19" s="109" t="s">
        <v>135</v>
      </c>
      <c r="M19" s="109" t="s">
        <v>135</v>
      </c>
      <c r="N19" s="90" t="str">
        <f>J20</f>
        <v>/</v>
      </c>
    </row>
    <row r="20" spans="1:14" x14ac:dyDescent="0.15">
      <c r="A20" s="110"/>
      <c r="B20" s="110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09"/>
      <c r="L20" s="109"/>
      <c r="M20" s="109"/>
      <c r="N20" s="91" t="str">
        <f>M19</f>
        <v>/</v>
      </c>
    </row>
    <row r="21" spans="1:14" ht="22.5" x14ac:dyDescent="0.15">
      <c r="A21" s="110"/>
      <c r="B21" s="110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09">
        <f>64*单元面积!N47</f>
        <v>32</v>
      </c>
      <c r="L21" s="112">
        <f>(D21*单元面积!K$37+E21*单元面积!L$37+F21*单元面积!M$37+G21*单元面积!N$37+H21*单元面积!O$37+I21*单元面积!P$37+单元面积!Q92*单元面积!Q$37)/1000000</f>
        <v>0.46610400000000002</v>
      </c>
      <c r="M21" s="112">
        <f>K21/L21</f>
        <v>68.654205928290679</v>
      </c>
      <c r="N21" s="90">
        <f>J22</f>
        <v>7.9545454545454544E-2</v>
      </c>
    </row>
    <row r="22" spans="1:14" x14ac:dyDescent="0.15">
      <c r="A22" s="110"/>
      <c r="B22" s="110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09"/>
      <c r="L22" s="112"/>
      <c r="M22" s="112"/>
      <c r="N22" s="91">
        <f>M21</f>
        <v>68.654205928290679</v>
      </c>
    </row>
    <row r="23" spans="1:14" ht="22.5" x14ac:dyDescent="0.15">
      <c r="A23" s="110"/>
      <c r="B23" s="115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09">
        <f>64*单元面积!N49</f>
        <v>32</v>
      </c>
      <c r="L23" s="112">
        <f>(D23*单元面积!K$37+E23*单元面积!L$37+F23*单元面积!M$37+G23*单元面积!N$37+H23*单元面积!O$37+I23*单元面积!P$37+单元面积!Q55*单元面积!Q$37)/1000000</f>
        <v>0.21779699999999999</v>
      </c>
      <c r="M23" s="112">
        <f>K23/L23</f>
        <v>146.92580705886675</v>
      </c>
      <c r="N23" s="90">
        <f>J24</f>
        <v>0.22580645161290322</v>
      </c>
    </row>
    <row r="24" spans="1:14" x14ac:dyDescent="0.15">
      <c r="A24" s="110"/>
      <c r="B24" s="110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09"/>
      <c r="L24" s="112"/>
      <c r="M24" s="112"/>
      <c r="N24" s="91">
        <f>M23</f>
        <v>146.92580705886675</v>
      </c>
    </row>
    <row r="25" spans="1:14" ht="22.5" x14ac:dyDescent="0.15">
      <c r="A25" s="110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110"/>
      <c r="B26" s="111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09">
        <f>128*单元面积!N41</f>
        <v>59.534883720930232</v>
      </c>
      <c r="L26" s="112">
        <f>(D26*单元面积!K$37+E26*单元面积!L$37+F26*单元面积!M$37+G26*单元面积!N$37+H26*单元面积!O$37+I26*单元面积!P$37+单元面积!Q130*单元面积!Q$37)/1000000</f>
        <v>0.49259199999999997</v>
      </c>
      <c r="M26" s="109">
        <f>K26/L26</f>
        <v>120.86043565654788</v>
      </c>
      <c r="N26" s="90">
        <f>J27</f>
        <v>7.4999999999999997E-2</v>
      </c>
    </row>
    <row r="27" spans="1:14" x14ac:dyDescent="0.15">
      <c r="A27" s="110"/>
      <c r="B27" s="110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09"/>
      <c r="L27" s="112"/>
      <c r="M27" s="109"/>
      <c r="N27" s="91">
        <f>M26</f>
        <v>120.86043565654788</v>
      </c>
    </row>
    <row r="28" spans="1:14" ht="22.5" x14ac:dyDescent="0.15">
      <c r="A28" s="110"/>
      <c r="B28" s="110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09">
        <f>128*单元面积!N43</f>
        <v>32.904884318766065</v>
      </c>
      <c r="L28" s="112">
        <f>(D28*单元面积!K$37+E28*单元面积!L$37+F28*单元面积!M$37+G28*单元面积!N$37+H28*单元面积!O$37+I28*单元面积!P$37+单元面积!Q167*单元面积!Q$37)/1000000</f>
        <v>1.905216</v>
      </c>
      <c r="M28" s="109">
        <f>K28/L28</f>
        <v>17.270946873617515</v>
      </c>
      <c r="N28" s="90">
        <f>J29</f>
        <v>1.7857142857142856E-2</v>
      </c>
    </row>
    <row r="29" spans="1:14" x14ac:dyDescent="0.15">
      <c r="A29" s="110"/>
      <c r="B29" s="110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09"/>
      <c r="L29" s="112"/>
      <c r="M29" s="109"/>
      <c r="N29" s="91">
        <f>M28</f>
        <v>17.270946873617515</v>
      </c>
    </row>
    <row r="30" spans="1:14" ht="22.5" x14ac:dyDescent="0.15">
      <c r="A30" s="110"/>
      <c r="B30" s="110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09">
        <f>128*单元面积!N45</f>
        <v>9.9378881987577632</v>
      </c>
      <c r="L30" s="112">
        <f>(D30*单元面积!K$37+E30*单元面积!L$37+F30*单元面积!M$37+G30*单元面积!N$37+H30*单元面积!O$37+I30*单元面积!P$37+单元面积!Q204*单元面积!Q$37)/1000000</f>
        <v>0.4683735</v>
      </c>
      <c r="M30" s="109">
        <f>K30/L30</f>
        <v>21.217870350815669</v>
      </c>
      <c r="N30" s="90">
        <f>J31</f>
        <v>4.7619047619047616E-2</v>
      </c>
    </row>
    <row r="31" spans="1:14" x14ac:dyDescent="0.15">
      <c r="A31" s="110"/>
      <c r="B31" s="110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09"/>
      <c r="L31" s="112"/>
      <c r="M31" s="109"/>
      <c r="N31" s="91">
        <f>M30</f>
        <v>21.217870350815669</v>
      </c>
    </row>
    <row r="32" spans="1:14" ht="22.5" x14ac:dyDescent="0.15">
      <c r="A32" s="110"/>
      <c r="B32" s="110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09">
        <f>128*单元面积!N47</f>
        <v>64</v>
      </c>
      <c r="L32" s="112">
        <f>(D32*单元面积!K$37+E32*单元面积!L$37+F32*单元面积!M$37+G32*单元面积!N$37+H32*单元面积!O$37+I32*单元面积!P$37+单元面积!Q93*单元面积!Q$37)/1000000</f>
        <v>0.46610400000000002</v>
      </c>
      <c r="M32" s="109">
        <f>K32/L32</f>
        <v>137.30841185658136</v>
      </c>
      <c r="N32" s="90">
        <f>J33</f>
        <v>6.8181818181818177E-2</v>
      </c>
    </row>
    <row r="33" spans="1:14" x14ac:dyDescent="0.15">
      <c r="A33" s="110"/>
      <c r="B33" s="110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09"/>
      <c r="L33" s="112"/>
      <c r="M33" s="109"/>
      <c r="N33" s="91">
        <f>M32</f>
        <v>137.30841185658136</v>
      </c>
    </row>
    <row r="34" spans="1:14" ht="22.5" x14ac:dyDescent="0.15">
      <c r="A34" s="110"/>
      <c r="B34" s="115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09">
        <f>128*单元面积!N49</f>
        <v>64</v>
      </c>
      <c r="L34" s="112">
        <f>(D34*单元面积!K$37+E34*单元面积!L$37+F34*单元面积!M$37+G34*单元面积!N$37+H34*单元面积!O$37+I34*单元面积!P$37+单元面积!Q56*单元面积!Q$37)/1000000</f>
        <v>0.21779699999999999</v>
      </c>
      <c r="M34" s="109">
        <f>K34/L34</f>
        <v>293.8516141177335</v>
      </c>
      <c r="N34" s="90">
        <f>J35</f>
        <v>0.19354838709677419</v>
      </c>
    </row>
    <row r="35" spans="1:14" x14ac:dyDescent="0.15">
      <c r="A35" s="110"/>
      <c r="B35" s="110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09"/>
      <c r="L35" s="112"/>
      <c r="M35" s="109"/>
      <c r="N35" s="91">
        <f>M34</f>
        <v>293.8516141177335</v>
      </c>
    </row>
    <row r="36" spans="1:14" ht="22.5" x14ac:dyDescent="0.15">
      <c r="A36" s="110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14" ht="22.5" x14ac:dyDescent="0.15">
      <c r="A37" s="110"/>
      <c r="B37" s="111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09">
        <f>128*单元面积!N$41</f>
        <v>59.534883720930232</v>
      </c>
      <c r="L37" s="112">
        <f>(D37*单元面积!K$37+E37*单元面积!L$37+F37*单元面积!M$37+G37*单元面积!N$37+H37*单元面积!O$37+I37*单元面积!P$37+单元面积!Q131*单元面积!Q$37)/1000000</f>
        <v>0.61573999999999995</v>
      </c>
      <c r="M37" s="109">
        <f>K37/L37</f>
        <v>96.688348525238311</v>
      </c>
      <c r="N37" s="90">
        <f>J38</f>
        <v>0.12</v>
      </c>
    </row>
    <row r="38" spans="1:14" x14ac:dyDescent="0.15">
      <c r="A38" s="110"/>
      <c r="B38" s="110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09"/>
      <c r="L38" s="112"/>
      <c r="M38" s="109"/>
      <c r="N38" s="91">
        <f>M37</f>
        <v>96.688348525238311</v>
      </c>
    </row>
    <row r="39" spans="1:14" ht="22.5" x14ac:dyDescent="0.15">
      <c r="A39" s="110"/>
      <c r="B39" s="110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09">
        <f>128*单元面积!N$43</f>
        <v>32.904884318766065</v>
      </c>
      <c r="L39" s="112">
        <f>(D39*单元面积!K$37+E39*单元面积!L$37+F39*单元面积!M$37+G39*单元面积!N$37+H39*单元面积!O$37+I39*单元面积!P$37+单元面积!Q168*单元面积!Q$37)/1000000</f>
        <v>0.95260800000000001</v>
      </c>
      <c r="M39" s="109">
        <f>K39/L39</f>
        <v>34.541893747235029</v>
      </c>
      <c r="N39" s="90">
        <f>J40</f>
        <v>7.1428571428571425E-2</v>
      </c>
    </row>
    <row r="40" spans="1:14" x14ac:dyDescent="0.15">
      <c r="A40" s="110"/>
      <c r="B40" s="110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09"/>
      <c r="L40" s="112"/>
      <c r="M40" s="109"/>
      <c r="N40" s="91">
        <f>M39</f>
        <v>34.541893747235029</v>
      </c>
    </row>
    <row r="41" spans="1:14" ht="22.5" x14ac:dyDescent="0.15">
      <c r="A41" s="110"/>
      <c r="B41" s="110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09">
        <f>128*单元面积!N$45</f>
        <v>9.9378881987577632</v>
      </c>
      <c r="L41" s="112">
        <f>(D41*单元面积!K$37+E41*单元面积!L$37+F41*单元面积!M$37+G41*单元面积!N$37+H41*单元面积!O$37+I41*单元面积!P$37+单元面积!Q205*单元面积!Q$37)/1000000</f>
        <v>0.4683735</v>
      </c>
      <c r="M41" s="109">
        <f>K41/L41</f>
        <v>21.217870350815669</v>
      </c>
      <c r="N41" s="90">
        <f>J42</f>
        <v>9.5238095238095233E-2</v>
      </c>
    </row>
    <row r="42" spans="1:14" x14ac:dyDescent="0.15">
      <c r="A42" s="110"/>
      <c r="B42" s="110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09"/>
      <c r="L42" s="112"/>
      <c r="M42" s="109"/>
      <c r="N42" s="91">
        <f>M41</f>
        <v>21.217870350815669</v>
      </c>
    </row>
    <row r="43" spans="1:14" ht="22.5" x14ac:dyDescent="0.15">
      <c r="A43" s="110"/>
      <c r="B43" s="110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09">
        <f>128*单元面积!N$47</f>
        <v>64</v>
      </c>
      <c r="L43" s="112">
        <f>(D43*单元面积!K$37+E43*单元面积!L$37+F43*单元面积!M$37+G43*单元面积!N$37+H43*单元面积!O$37+I43*单元面积!P$37+单元面积!Q94*单元面积!Q$37)/1000000</f>
        <v>0.699156</v>
      </c>
      <c r="M43" s="109">
        <f>K43/L43</f>
        <v>91.538941237720906</v>
      </c>
      <c r="N43" s="90">
        <f>J44</f>
        <v>9.0909090909090912E-2</v>
      </c>
    </row>
    <row r="44" spans="1:14" x14ac:dyDescent="0.15">
      <c r="A44" s="110"/>
      <c r="B44" s="110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09"/>
      <c r="L44" s="112"/>
      <c r="M44" s="109"/>
      <c r="N44" s="91">
        <f>M43</f>
        <v>91.538941237720906</v>
      </c>
    </row>
    <row r="45" spans="1:14" ht="22.5" x14ac:dyDescent="0.15">
      <c r="A45" s="110"/>
      <c r="B45" s="115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09">
        <f>128*单元面积!N49</f>
        <v>64</v>
      </c>
      <c r="L45" s="112">
        <f>(D45*单元面积!K$37+E45*单元面积!L$37+F45*单元面积!M$37+G45*单元面积!N$37+H45*单元面积!O$37+I45*单元面积!P$37+单元面积!Q57*单元面积!Q$37)/1000000</f>
        <v>0.43559399999999998</v>
      </c>
      <c r="M45" s="109">
        <f>K45/L45</f>
        <v>146.92580705886675</v>
      </c>
      <c r="N45" s="90">
        <f>J46</f>
        <v>0.38709677419354838</v>
      </c>
    </row>
    <row r="46" spans="1:14" x14ac:dyDescent="0.15">
      <c r="A46" s="110"/>
      <c r="B46" s="110"/>
      <c r="C46" s="46" t="s">
        <v>85</v>
      </c>
      <c r="D46" s="55">
        <f t="shared" ref="D46:J46" si="24">D36/D45</f>
        <v>0.2857142857142857</v>
      </c>
      <c r="E46" s="55">
        <f t="shared" si="24"/>
        <v>0.21428571428571427</v>
      </c>
      <c r="F46" s="55">
        <f t="shared" si="24"/>
        <v>0</v>
      </c>
      <c r="G46" s="55">
        <f t="shared" si="24"/>
        <v>8.3333333333333329E-2</v>
      </c>
      <c r="H46" s="55">
        <f t="shared" si="24"/>
        <v>0.25</v>
      </c>
      <c r="I46" s="55">
        <f t="shared" si="24"/>
        <v>0.25</v>
      </c>
      <c r="J46" s="55">
        <f t="shared" si="24"/>
        <v>0.38709677419354838</v>
      </c>
      <c r="K46" s="109"/>
      <c r="L46" s="112"/>
      <c r="M46" s="109"/>
      <c r="N46" s="91">
        <f>M45</f>
        <v>146.92580705886675</v>
      </c>
    </row>
    <row r="47" spans="1:14" ht="22.5" x14ac:dyDescent="0.15">
      <c r="A47" s="110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</row>
    <row r="48" spans="1:14" ht="22.5" x14ac:dyDescent="0.15">
      <c r="A48" s="110"/>
      <c r="B48" s="111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09">
        <f>128*单元面积!N$41</f>
        <v>59.534883720930232</v>
      </c>
      <c r="L48" s="112">
        <f>(D48*单元面积!K$37+E48*单元面积!L$37+F48*单元面积!M$37+G48*单元面积!N$37+H48*单元面积!O$37+I48*单元面积!P$37+单元面积!Q132*单元面积!Q$37)/1000000</f>
        <v>0.49259199999999997</v>
      </c>
      <c r="M48" s="109">
        <f>K48/L48</f>
        <v>120.86043565654788</v>
      </c>
      <c r="N48" s="90">
        <f>J49</f>
        <v>7.4999999999999997E-2</v>
      </c>
    </row>
    <row r="49" spans="1:14" x14ac:dyDescent="0.15">
      <c r="A49" s="110"/>
      <c r="B49" s="110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09"/>
      <c r="L49" s="112"/>
      <c r="M49" s="109"/>
      <c r="N49" s="91">
        <f>M48</f>
        <v>120.86043565654788</v>
      </c>
    </row>
    <row r="50" spans="1:14" ht="22.5" x14ac:dyDescent="0.15">
      <c r="A50" s="110"/>
      <c r="B50" s="110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09">
        <f>128*单元面积!N$43</f>
        <v>32.904884318766065</v>
      </c>
      <c r="L50" s="112">
        <f>(D50*单元面积!K$37+E50*单元面积!L$37+F50*单元面积!M$37+G50*单元面积!N$37+H50*单元面积!O$37+I50*单元面积!P$37+单元面积!Q169*单元面积!Q$37)/1000000</f>
        <v>0.63507199999999997</v>
      </c>
      <c r="M50" s="109">
        <f>K50/L50</f>
        <v>51.81284062085254</v>
      </c>
      <c r="N50" s="90">
        <f>J51</f>
        <v>5.3571428571428568E-2</v>
      </c>
    </row>
    <row r="51" spans="1:14" x14ac:dyDescent="0.15">
      <c r="A51" s="110"/>
      <c r="B51" s="110"/>
      <c r="C51" s="46" t="s">
        <v>85</v>
      </c>
      <c r="D51" s="53">
        <f t="shared" ref="D51:J51" si="25">D47/D50</f>
        <v>0.125</v>
      </c>
      <c r="E51" s="53">
        <f t="shared" si="25"/>
        <v>0.125</v>
      </c>
      <c r="F51" s="53">
        <f t="shared" si="25"/>
        <v>0</v>
      </c>
      <c r="G51" s="53">
        <f t="shared" si="25"/>
        <v>6.25E-2</v>
      </c>
      <c r="H51" s="53">
        <f t="shared" si="25"/>
        <v>0</v>
      </c>
      <c r="I51" s="53">
        <f t="shared" si="25"/>
        <v>0</v>
      </c>
      <c r="J51" s="53">
        <f t="shared" si="25"/>
        <v>5.3571428571428568E-2</v>
      </c>
      <c r="K51" s="109"/>
      <c r="L51" s="112"/>
      <c r="M51" s="109"/>
      <c r="N51" s="91">
        <f>M50</f>
        <v>51.81284062085254</v>
      </c>
    </row>
    <row r="52" spans="1:14" ht="22.5" x14ac:dyDescent="0.15">
      <c r="A52" s="110"/>
      <c r="B52" s="110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09">
        <f>128*单元面积!N$45</f>
        <v>9.9378881987577632</v>
      </c>
      <c r="L52" s="112">
        <f>(D52*单元面积!K$37+E52*单元面积!L$37+F52*单元面积!M$37+G52*单元面积!N$37+H52*单元面积!O$37+I52*单元面积!P$37+单元面积!Q206*单元面积!Q$37)/1000000</f>
        <v>0.312249</v>
      </c>
      <c r="M52" s="109">
        <f>K52/L52</f>
        <v>31.826805526223506</v>
      </c>
      <c r="N52" s="90">
        <f>J53</f>
        <v>7.1428571428571425E-2</v>
      </c>
    </row>
    <row r="53" spans="1:14" x14ac:dyDescent="0.15">
      <c r="A53" s="110"/>
      <c r="B53" s="110"/>
      <c r="C53" s="46" t="s">
        <v>85</v>
      </c>
      <c r="D53" s="53">
        <f t="shared" ref="D53:J53" si="26">D47/D52</f>
        <v>0.125</v>
      </c>
      <c r="E53" s="53">
        <f t="shared" si="26"/>
        <v>8.3333333333333329E-2</v>
      </c>
      <c r="F53" s="53">
        <f t="shared" si="26"/>
        <v>0</v>
      </c>
      <c r="G53" s="53">
        <f t="shared" si="26"/>
        <v>8.3333333333333329E-2</v>
      </c>
      <c r="H53" s="53">
        <f t="shared" si="26"/>
        <v>0</v>
      </c>
      <c r="I53" s="53">
        <f t="shared" si="26"/>
        <v>0</v>
      </c>
      <c r="J53" s="53">
        <f t="shared" si="26"/>
        <v>7.1428571428571425E-2</v>
      </c>
      <c r="K53" s="109"/>
      <c r="L53" s="112"/>
      <c r="M53" s="109"/>
      <c r="N53" s="91">
        <f>M52</f>
        <v>31.826805526223506</v>
      </c>
    </row>
    <row r="54" spans="1:14" ht="22.5" x14ac:dyDescent="0.15">
      <c r="A54" s="110"/>
      <c r="B54" s="110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09">
        <f>128*单元面积!N$47</f>
        <v>64</v>
      </c>
      <c r="L54" s="112">
        <f>(D54*单元面积!K$37+E54*单元面积!L$37+F54*单元面积!M$37+G54*单元面积!N$37+H54*单元面积!O$37+I54*单元面积!P$37+单元面积!Q95*单元面积!Q$37)/1000000</f>
        <v>0.46610400000000002</v>
      </c>
      <c r="M54" s="109">
        <f>K54/L54</f>
        <v>137.30841185658136</v>
      </c>
      <c r="N54" s="90">
        <f>J55</f>
        <v>6.8181818181818177E-2</v>
      </c>
    </row>
    <row r="55" spans="1:14" x14ac:dyDescent="0.15">
      <c r="A55" s="110"/>
      <c r="B55" s="110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09"/>
      <c r="L55" s="112"/>
      <c r="M55" s="109"/>
      <c r="N55" s="91">
        <f>M54</f>
        <v>137.30841185658136</v>
      </c>
    </row>
    <row r="56" spans="1:14" ht="22.5" x14ac:dyDescent="0.15">
      <c r="A56" s="110"/>
      <c r="B56" s="115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09">
        <f>128*单元面积!N$49</f>
        <v>64</v>
      </c>
      <c r="L56" s="112">
        <f>(D56*单元面积!K$37+E56*单元面积!L$37+F56*单元面积!M$37+G56*单元面积!N$37+H56*单元面积!O$37+I56*单元面积!P$37+单元面积!Q58*单元面积!Q$37)/1000000</f>
        <v>0.29039599999999999</v>
      </c>
      <c r="M56" s="109">
        <f>K56/L56</f>
        <v>220.38871058830011</v>
      </c>
      <c r="N56" s="90">
        <f>J57</f>
        <v>0.19354838709677419</v>
      </c>
    </row>
    <row r="57" spans="1:14" x14ac:dyDescent="0.15">
      <c r="A57" s="110"/>
      <c r="B57" s="110"/>
      <c r="C57" s="46" t="s">
        <v>85</v>
      </c>
      <c r="D57" s="55">
        <f t="shared" ref="D57:J57" si="27">D47/D56</f>
        <v>0.2142857142857143</v>
      </c>
      <c r="E57" s="55">
        <f t="shared" si="27"/>
        <v>0.2142857142857143</v>
      </c>
      <c r="F57" s="55">
        <f t="shared" si="27"/>
        <v>0</v>
      </c>
      <c r="G57" s="55">
        <f t="shared" si="27"/>
        <v>0.25</v>
      </c>
      <c r="H57" s="55">
        <f t="shared" si="27"/>
        <v>0</v>
      </c>
      <c r="I57" s="55">
        <f t="shared" si="27"/>
        <v>0</v>
      </c>
      <c r="J57" s="55">
        <f t="shared" si="27"/>
        <v>0.19354838709677419</v>
      </c>
      <c r="K57" s="109"/>
      <c r="L57" s="112"/>
      <c r="M57" s="109"/>
      <c r="N57" s="91">
        <f>M56</f>
        <v>220.38871058830011</v>
      </c>
    </row>
    <row r="58" spans="1:14" ht="22.5" x14ac:dyDescent="0.15">
      <c r="A58" s="110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4" ht="22.5" x14ac:dyDescent="0.15">
      <c r="A59" s="110"/>
      <c r="B59" s="111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09">
        <f>64*单元面积!N$41</f>
        <v>29.767441860465116</v>
      </c>
      <c r="L59" s="112">
        <f>(D59*单元面积!K$37+E59*单元面积!L$37+F59*单元面积!M$37+G59*单元面积!N$37+H59*单元面积!O$37+I59*单元面积!P$37+单元面积!Q133*单元面积!Q$37)/1000000</f>
        <v>0.61573999999999995</v>
      </c>
      <c r="M59" s="109">
        <f>K59/L59</f>
        <v>48.344174262619156</v>
      </c>
      <c r="N59" s="90">
        <f>J60</f>
        <v>0.08</v>
      </c>
    </row>
    <row r="60" spans="1:14" x14ac:dyDescent="0.15">
      <c r="A60" s="110"/>
      <c r="B60" s="110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09"/>
      <c r="L60" s="112"/>
      <c r="M60" s="109"/>
      <c r="N60" s="91">
        <f>M59</f>
        <v>48.344174262619156</v>
      </c>
    </row>
    <row r="61" spans="1:14" ht="22.5" x14ac:dyDescent="0.15">
      <c r="A61" s="110"/>
      <c r="B61" s="110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09">
        <f>64*单元面积!N$43</f>
        <v>16.452442159383033</v>
      </c>
      <c r="L61" s="112">
        <f>(D61*单元面积!K$37+E61*单元面积!L$37+F61*单元面积!M$37+G61*单元面积!N$37+H61*单元面积!O$37+I61*单元面积!P$37+单元面积!Q170*单元面积!Q$37)/1000000</f>
        <v>0.79383999999999999</v>
      </c>
      <c r="M61" s="109">
        <f>K61/L61</f>
        <v>20.725136248341016</v>
      </c>
      <c r="N61" s="90">
        <f>J62</f>
        <v>5.7142857142857141E-2</v>
      </c>
    </row>
    <row r="62" spans="1:14" x14ac:dyDescent="0.15">
      <c r="A62" s="110"/>
      <c r="B62" s="110"/>
      <c r="C62" s="46" t="s">
        <v>85</v>
      </c>
      <c r="D62" s="53">
        <f t="shared" ref="D62:J62" si="28">D58/D61</f>
        <v>0.15</v>
      </c>
      <c r="E62" s="53">
        <f t="shared" si="28"/>
        <v>0.05</v>
      </c>
      <c r="F62" s="53">
        <f t="shared" si="28"/>
        <v>0</v>
      </c>
      <c r="G62" s="53">
        <f t="shared" si="28"/>
        <v>7.4999999999999997E-2</v>
      </c>
      <c r="H62" s="53">
        <f t="shared" si="28"/>
        <v>0.05</v>
      </c>
      <c r="I62" s="53">
        <f t="shared" si="28"/>
        <v>0</v>
      </c>
      <c r="J62" s="53">
        <f t="shared" si="28"/>
        <v>5.7142857142857141E-2</v>
      </c>
      <c r="K62" s="109"/>
      <c r="L62" s="112"/>
      <c r="M62" s="109"/>
      <c r="N62" s="91">
        <f>M61</f>
        <v>20.725136248341016</v>
      </c>
    </row>
    <row r="63" spans="1:14" ht="22.5" x14ac:dyDescent="0.15">
      <c r="A63" s="110"/>
      <c r="B63" s="110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09">
        <f>64*单元面积!N$45</f>
        <v>4.9689440993788816</v>
      </c>
      <c r="L63" s="112">
        <f>(D63*单元面积!K$37+E63*单元面积!L$37+F63*单元面积!M$37+G63*单元面积!N$37+H63*单元面积!O$37+I63*单元面积!P$37+单元面积!Q207*单元面积!Q$37)/1000000</f>
        <v>0.312249</v>
      </c>
      <c r="M63" s="109">
        <f>K63/L63</f>
        <v>15.913402763111753</v>
      </c>
      <c r="N63" s="90">
        <f>J64</f>
        <v>9.5238095238095233E-2</v>
      </c>
    </row>
    <row r="64" spans="1:14" x14ac:dyDescent="0.15">
      <c r="A64" s="110"/>
      <c r="B64" s="110"/>
      <c r="C64" s="46" t="s">
        <v>85</v>
      </c>
      <c r="D64" s="53">
        <f t="shared" ref="D64:J64" si="29">D58/D63</f>
        <v>0.1875</v>
      </c>
      <c r="E64" s="53">
        <f t="shared" si="29"/>
        <v>4.1666666666666664E-2</v>
      </c>
      <c r="F64" s="53">
        <f t="shared" si="29"/>
        <v>0</v>
      </c>
      <c r="G64" s="53">
        <f t="shared" si="29"/>
        <v>0.125</v>
      </c>
      <c r="H64" s="53">
        <f t="shared" si="29"/>
        <v>0.25</v>
      </c>
      <c r="I64" s="53">
        <f t="shared" si="29"/>
        <v>0</v>
      </c>
      <c r="J64" s="53">
        <f t="shared" si="29"/>
        <v>9.5238095238095233E-2</v>
      </c>
      <c r="K64" s="109"/>
      <c r="L64" s="112"/>
      <c r="M64" s="109"/>
      <c r="N64" s="91">
        <f>M63</f>
        <v>15.913402763111753</v>
      </c>
    </row>
    <row r="65" spans="1:14" ht="22.5" x14ac:dyDescent="0.15">
      <c r="A65" s="110"/>
      <c r="B65" s="110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09">
        <f>64*单元面积!N$47</f>
        <v>32</v>
      </c>
      <c r="L65" s="112">
        <f>(D65*单元面积!K$37+E65*单元面积!L$37+F65*单元面积!M$37+G65*单元面积!N$37+H65*单元面积!O$37+I65*单元面积!P$37+单元面积!Q96*单元面积!Q$37)/1000000</f>
        <v>0.58262999999999998</v>
      </c>
      <c r="M65" s="109">
        <f>K65/L65</f>
        <v>54.92336474263255</v>
      </c>
      <c r="N65" s="90">
        <f>J66</f>
        <v>7.2727272727272724E-2</v>
      </c>
    </row>
    <row r="66" spans="1:14" x14ac:dyDescent="0.15">
      <c r="A66" s="110"/>
      <c r="B66" s="110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09"/>
      <c r="L66" s="112"/>
      <c r="M66" s="109"/>
      <c r="N66" s="91">
        <f>M65</f>
        <v>54.92336474263255</v>
      </c>
    </row>
    <row r="67" spans="1:14" ht="22.5" x14ac:dyDescent="0.15">
      <c r="A67" s="110"/>
      <c r="B67" s="115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09">
        <f>64*单元面积!N$49</f>
        <v>32</v>
      </c>
      <c r="L67" s="112">
        <f>(D67*单元面积!K$37+E67*单元面积!L$37+F67*单元面积!M$37+G67*单元面积!N$37+H67*单元面积!O$37+I67*单元面积!P$37+单元面积!Q59*单元面积!Q$37)/1000000</f>
        <v>0.43559399999999998</v>
      </c>
      <c r="M67" s="109">
        <f>K67/L67</f>
        <v>73.462903529433376</v>
      </c>
      <c r="N67" s="90">
        <f>J68</f>
        <v>0.25806451612903225</v>
      </c>
    </row>
    <row r="68" spans="1:14" x14ac:dyDescent="0.15">
      <c r="A68" s="110"/>
      <c r="B68" s="110"/>
      <c r="C68" s="46" t="s">
        <v>85</v>
      </c>
      <c r="D68" s="55">
        <f t="shared" ref="D68:J68" si="30">D58/D67</f>
        <v>0.21428571428571427</v>
      </c>
      <c r="E68" s="55">
        <f t="shared" si="30"/>
        <v>7.1428571428571425E-2</v>
      </c>
      <c r="F68" s="55">
        <f t="shared" si="30"/>
        <v>0</v>
      </c>
      <c r="G68" s="55">
        <f t="shared" si="30"/>
        <v>0.25</v>
      </c>
      <c r="H68" s="55">
        <f t="shared" si="30"/>
        <v>0.125</v>
      </c>
      <c r="I68" s="55">
        <f t="shared" si="30"/>
        <v>0</v>
      </c>
      <c r="J68" s="55">
        <f t="shared" si="30"/>
        <v>0.25806451612903225</v>
      </c>
      <c r="K68" s="109"/>
      <c r="L68" s="112"/>
      <c r="M68" s="109"/>
      <c r="N68" s="91">
        <f>M67</f>
        <v>73.462903529433376</v>
      </c>
    </row>
    <row r="69" spans="1:14" ht="22.5" x14ac:dyDescent="0.15">
      <c r="A69" s="110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4" ht="22.5" x14ac:dyDescent="0.15">
      <c r="A70" s="110"/>
      <c r="B70" s="111" t="s">
        <v>141</v>
      </c>
      <c r="C70" s="46" t="s">
        <v>93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109">
        <f>128*单元面积!N$41</f>
        <v>59.534883720930232</v>
      </c>
      <c r="L70" s="112">
        <f>(D70*单元面积!K$37+E70*单元面积!L$37+F70*单元面积!M$37+G70*单元面积!N$37+H70*单元面积!O$37+I70*单元面积!P$37+单元面积!Q134*单元面积!Q$37)/1000000</f>
        <v>0.50781600000000005</v>
      </c>
      <c r="M70" s="109">
        <f>K70/L70</f>
        <v>117.23711683154967</v>
      </c>
      <c r="N70" s="90">
        <f>J71</f>
        <v>0.31578947368421051</v>
      </c>
    </row>
    <row r="71" spans="1:14" x14ac:dyDescent="0.15">
      <c r="A71" s="110"/>
      <c r="B71" s="110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109"/>
      <c r="L71" s="112"/>
      <c r="M71" s="109"/>
      <c r="N71" s="91">
        <f>M70</f>
        <v>117.23711683154967</v>
      </c>
    </row>
    <row r="72" spans="1:14" ht="22.5" x14ac:dyDescent="0.15">
      <c r="A72" s="110"/>
      <c r="B72" s="110" t="s">
        <v>25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109">
        <f>128*单元面积!N$43</f>
        <v>32.904884318766065</v>
      </c>
      <c r="L72" s="112">
        <f>(D72*单元面积!K$37+E72*单元面积!L$37+F72*单元面积!M$37+G72*单元面积!N$37+H72*单元面积!O$37+I72*单元面积!P$37+单元面积!Q171*单元面积!Q$37)/1000000</f>
        <v>0.68386199999999997</v>
      </c>
      <c r="M72" s="109">
        <f>K72/L72</f>
        <v>48.116263688823281</v>
      </c>
      <c r="N72" s="90">
        <f>J73</f>
        <v>0.22222222222222221</v>
      </c>
    </row>
    <row r="73" spans="1:14" x14ac:dyDescent="0.15">
      <c r="A73" s="110"/>
      <c r="B73" s="110"/>
      <c r="C73" s="46" t="s">
        <v>85</v>
      </c>
      <c r="D73" s="53">
        <f t="shared" ref="D73:J73" si="31">D69/D72</f>
        <v>0</v>
      </c>
      <c r="E73" s="53">
        <f t="shared" si="31"/>
        <v>0.66666666666666663</v>
      </c>
      <c r="F73" s="53">
        <f t="shared" si="31"/>
        <v>0</v>
      </c>
      <c r="G73" s="53">
        <f t="shared" si="31"/>
        <v>0.5</v>
      </c>
      <c r="H73" s="53">
        <f t="shared" si="31"/>
        <v>0.33333333333333331</v>
      </c>
      <c r="I73" s="53">
        <f t="shared" si="31"/>
        <v>0</v>
      </c>
      <c r="J73" s="53">
        <f t="shared" si="31"/>
        <v>0.22222222222222221</v>
      </c>
      <c r="K73" s="109"/>
      <c r="L73" s="112"/>
      <c r="M73" s="109"/>
      <c r="N73" s="91">
        <f>M72</f>
        <v>48.116263688823281</v>
      </c>
    </row>
    <row r="74" spans="1:14" ht="22.5" x14ac:dyDescent="0.15">
      <c r="A74" s="110"/>
      <c r="B74" s="110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109">
        <f>128*单元面积!N$45</f>
        <v>9.9378881987577632</v>
      </c>
      <c r="L74" s="112">
        <f>(D74*单元面积!K$37+E74*单元面积!L$37+F74*单元面积!M$37+G74*单元面积!N$37+H74*单元面积!O$37+I74*单元面积!P$37+单元面积!Q208*单元面积!Q$37)/1000000</f>
        <v>0.39411499999999999</v>
      </c>
      <c r="M74" s="109">
        <f>K74/L74</f>
        <v>25.215706579951952</v>
      </c>
      <c r="N74" s="90">
        <f>J75</f>
        <v>0.24</v>
      </c>
    </row>
    <row r="75" spans="1:14" x14ac:dyDescent="0.15">
      <c r="A75" s="110"/>
      <c r="B75" s="110"/>
      <c r="C75" s="46" t="s">
        <v>85</v>
      </c>
      <c r="D75" s="53">
        <f t="shared" ref="D75:J75" si="32">D69/D74</f>
        <v>0</v>
      </c>
      <c r="E75" s="53">
        <f t="shared" si="32"/>
        <v>0.33333333333333331</v>
      </c>
      <c r="F75" s="53">
        <f t="shared" si="32"/>
        <v>0</v>
      </c>
      <c r="G75" s="53">
        <f t="shared" si="32"/>
        <v>0.5</v>
      </c>
      <c r="H75" s="53">
        <f t="shared" si="32"/>
        <v>1</v>
      </c>
      <c r="I75" s="53">
        <f t="shared" si="32"/>
        <v>0</v>
      </c>
      <c r="J75" s="53">
        <f t="shared" si="32"/>
        <v>0.24</v>
      </c>
      <c r="K75" s="109"/>
      <c r="L75" s="112"/>
      <c r="M75" s="109"/>
      <c r="N75" s="91">
        <f>M74</f>
        <v>25.215706579951952</v>
      </c>
    </row>
    <row r="76" spans="1:14" ht="22.5" x14ac:dyDescent="0.15">
      <c r="A76" s="110"/>
      <c r="B76" s="110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109">
        <f>128*单元面积!N$47</f>
        <v>64</v>
      </c>
      <c r="L76" s="112">
        <f>(D76*单元面积!K$37+E76*单元面积!L$37+F76*单元面积!M$37+G76*单元面积!N$37+H76*单元面积!O$37+I76*单元面积!P$37+单元面积!Q97*单元面积!Q$37)/1000000</f>
        <v>0.52254299999999998</v>
      </c>
      <c r="M76" s="109">
        <f>K76/L76</f>
        <v>122.47795875171995</v>
      </c>
      <c r="N76" s="90">
        <f>J77</f>
        <v>0.27906976744186046</v>
      </c>
    </row>
    <row r="77" spans="1:14" x14ac:dyDescent="0.15">
      <c r="A77" s="110"/>
      <c r="B77" s="110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109"/>
      <c r="L77" s="112"/>
      <c r="M77" s="109"/>
      <c r="N77" s="91">
        <f>M76</f>
        <v>122.47795875171995</v>
      </c>
    </row>
    <row r="78" spans="1:14" ht="22.5" x14ac:dyDescent="0.15">
      <c r="A78" s="110"/>
      <c r="B78" s="115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09">
        <f>128*单元面积!N$49</f>
        <v>64</v>
      </c>
      <c r="L78" s="112">
        <f>(D78*单元面积!K$37+E78*单元面积!L$37+F78*单元面积!M$37+G78*单元面积!N$37+H78*单元面积!O$37+I78*单元面积!P$37+单元面积!Q70*单元面积!Q$37)/1000000</f>
        <v>0.483873</v>
      </c>
      <c r="M78" s="109">
        <f>K78/L78</f>
        <v>132.26611114899984</v>
      </c>
      <c r="N78" s="90">
        <f>J79</f>
        <v>0.77419354838709675</v>
      </c>
    </row>
    <row r="79" spans="1:14" x14ac:dyDescent="0.15">
      <c r="A79" s="110"/>
      <c r="B79" s="110"/>
      <c r="C79" s="46" t="s">
        <v>85</v>
      </c>
      <c r="D79" s="55">
        <f t="shared" ref="D79:J79" si="33">D69/D78</f>
        <v>0</v>
      </c>
      <c r="E79" s="55">
        <f t="shared" si="33"/>
        <v>0.38095238095238093</v>
      </c>
      <c r="F79" s="55">
        <f t="shared" si="33"/>
        <v>0</v>
      </c>
      <c r="G79" s="55">
        <f t="shared" si="33"/>
        <v>0.66666666666666663</v>
      </c>
      <c r="H79" s="55">
        <f t="shared" si="33"/>
        <v>0.33333333333333331</v>
      </c>
      <c r="I79" s="55">
        <f t="shared" si="33"/>
        <v>0</v>
      </c>
      <c r="J79" s="55">
        <f t="shared" si="33"/>
        <v>0.77419354838709675</v>
      </c>
      <c r="K79" s="109"/>
      <c r="L79" s="112"/>
      <c r="M79" s="109"/>
      <c r="N79" s="91">
        <f>M78</f>
        <v>132.26611114899984</v>
      </c>
    </row>
    <row r="80" spans="1:14" ht="22.5" x14ac:dyDescent="0.15">
      <c r="A80" s="110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10"/>
      <c r="B81" s="111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09">
        <f>64*单元面积!N$41</f>
        <v>29.767441860465116</v>
      </c>
      <c r="L81" s="112">
        <f>(D81*单元面积!K$37+E81*单元面积!L$37+F81*单元面积!M$37+G81*单元面积!N$37+H81*单元面积!O$37+I81*单元面积!P$37+单元面积!Q135*单元面积!Q$37)/1000000</f>
        <v>0.36944399999999999</v>
      </c>
      <c r="M81" s="109">
        <f>K81/L81</f>
        <v>80.573623771031919</v>
      </c>
      <c r="N81" s="90">
        <f>J82</f>
        <v>0.2</v>
      </c>
    </row>
    <row r="82" spans="1:14" x14ac:dyDescent="0.15">
      <c r="A82" s="110"/>
      <c r="B82" s="110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09"/>
      <c r="L82" s="112"/>
      <c r="M82" s="109"/>
      <c r="N82" s="91">
        <f>M81</f>
        <v>80.573623771031919</v>
      </c>
    </row>
    <row r="83" spans="1:14" ht="22.5" x14ac:dyDescent="0.15">
      <c r="A83" s="110"/>
      <c r="B83" s="110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09">
        <f>64*单元面积!N$43</f>
        <v>16.452442159383033</v>
      </c>
      <c r="L83" s="112">
        <f>(D83*单元面积!K$37+E83*单元面积!L$37+F83*单元面积!M$37+G83*单元面积!N$37+H83*单元面积!O$37+I83*单元面积!P$37+单元面积!Q172*单元面积!Q$37)/1000000</f>
        <v>0.47630400000000001</v>
      </c>
      <c r="M83" s="109">
        <f>K83/L83</f>
        <v>34.541893747235029</v>
      </c>
      <c r="N83" s="90">
        <f>J84</f>
        <v>0.14285714285714285</v>
      </c>
    </row>
    <row r="84" spans="1:14" x14ac:dyDescent="0.15">
      <c r="A84" s="110"/>
      <c r="B84" s="110"/>
      <c r="C84" s="46" t="s">
        <v>85</v>
      </c>
      <c r="D84" s="53">
        <f t="shared" ref="D84:J84" si="34">D80/D83</f>
        <v>0.16666666666666666</v>
      </c>
      <c r="E84" s="53">
        <f t="shared" si="34"/>
        <v>0</v>
      </c>
      <c r="F84" s="53">
        <f t="shared" si="34"/>
        <v>0</v>
      </c>
      <c r="G84" s="53">
        <f t="shared" si="34"/>
        <v>0.25</v>
      </c>
      <c r="H84" s="53">
        <f t="shared" si="34"/>
        <v>0.33333333333333331</v>
      </c>
      <c r="I84" s="53">
        <f t="shared" si="34"/>
        <v>0</v>
      </c>
      <c r="J84" s="53">
        <f t="shared" si="34"/>
        <v>0.14285714285714285</v>
      </c>
      <c r="K84" s="109"/>
      <c r="L84" s="112"/>
      <c r="M84" s="109"/>
      <c r="N84" s="91">
        <f>M83</f>
        <v>34.541893747235029</v>
      </c>
    </row>
    <row r="85" spans="1:14" ht="22.5" x14ac:dyDescent="0.15">
      <c r="A85" s="110"/>
      <c r="B85" s="110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09">
        <f>64*单元面积!N$45</f>
        <v>4.9689440993788816</v>
      </c>
      <c r="L85" s="112">
        <f>(D85*单元面积!K$37+E85*单元面积!L$37+F85*单元面积!M$37+G85*单元面积!N$37+H85*单元面积!O$37+I85*单元面积!P$37+单元面积!Q209*单元面积!Q$37)/1000000</f>
        <v>0.1561245</v>
      </c>
      <c r="M85" s="109">
        <f>K85/L85</f>
        <v>31.826805526223506</v>
      </c>
      <c r="N85" s="90">
        <f>J86</f>
        <v>0.2857142857142857</v>
      </c>
    </row>
    <row r="86" spans="1:14" x14ac:dyDescent="0.15">
      <c r="A86" s="110"/>
      <c r="B86" s="110"/>
      <c r="C86" s="46" t="s">
        <v>85</v>
      </c>
      <c r="D86" s="53">
        <f t="shared" ref="D86:J86" si="35">D80/D85</f>
        <v>0.25</v>
      </c>
      <c r="E86" s="53">
        <f t="shared" si="35"/>
        <v>0</v>
      </c>
      <c r="F86" s="53">
        <f t="shared" si="35"/>
        <v>0</v>
      </c>
      <c r="G86" s="53">
        <f t="shared" si="35"/>
        <v>0.5</v>
      </c>
      <c r="H86" s="53">
        <f t="shared" si="35"/>
        <v>2</v>
      </c>
      <c r="I86" s="53">
        <f t="shared" si="35"/>
        <v>0</v>
      </c>
      <c r="J86" s="53">
        <f t="shared" si="35"/>
        <v>0.2857142857142857</v>
      </c>
      <c r="K86" s="109"/>
      <c r="L86" s="112"/>
      <c r="M86" s="109"/>
      <c r="N86" s="91">
        <f>M85</f>
        <v>31.826805526223506</v>
      </c>
    </row>
    <row r="87" spans="1:14" ht="22.5" x14ac:dyDescent="0.15">
      <c r="A87" s="110"/>
      <c r="B87" s="110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09">
        <f>64*单元面积!N$47</f>
        <v>32</v>
      </c>
      <c r="L87" s="112">
        <f>(D87*单元面积!K$37+E87*单元面积!L$37+F87*单元面积!M$37+G87*单元面积!N$37+H87*单元面积!O$37+I87*单元面积!P$37+单元面积!Q98*单元面积!Q$37)/1000000</f>
        <v>0.46610400000000002</v>
      </c>
      <c r="M87" s="109">
        <f>K87/L87</f>
        <v>68.654205928290679</v>
      </c>
      <c r="N87" s="90">
        <f>J88</f>
        <v>0.13636363636363635</v>
      </c>
    </row>
    <row r="88" spans="1:14" x14ac:dyDescent="0.15">
      <c r="A88" s="110"/>
      <c r="B88" s="110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09"/>
      <c r="L88" s="112"/>
      <c r="M88" s="109"/>
      <c r="N88" s="91">
        <f>M87</f>
        <v>68.654205928290679</v>
      </c>
    </row>
    <row r="89" spans="1:14" ht="22.5" x14ac:dyDescent="0.15">
      <c r="A89" s="110"/>
      <c r="B89" s="115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09">
        <f>64*单元面积!N$49</f>
        <v>32</v>
      </c>
      <c r="L89" s="112">
        <f>(D89*单元面积!K$37+E89*单元面积!L$37+F89*单元面积!M$37+G89*单元面积!N$37+H89*单元面积!O$37+I89*单元面积!P$37+单元面积!Q61*单元面积!Q$37)/1000000</f>
        <v>0.21779699999999999</v>
      </c>
      <c r="M89" s="109">
        <f>K89/L89</f>
        <v>146.92580705886675</v>
      </c>
      <c r="N89" s="90">
        <f>J90</f>
        <v>0.38709677419354838</v>
      </c>
    </row>
    <row r="90" spans="1:14" x14ac:dyDescent="0.15">
      <c r="A90" s="110"/>
      <c r="B90" s="110"/>
      <c r="C90" s="46" t="s">
        <v>85</v>
      </c>
      <c r="D90" s="55">
        <f t="shared" ref="D90:J90" si="36">D80/D89</f>
        <v>0.2857142857142857</v>
      </c>
      <c r="E90" s="55">
        <f t="shared" si="36"/>
        <v>0</v>
      </c>
      <c r="F90" s="55">
        <f t="shared" si="36"/>
        <v>0</v>
      </c>
      <c r="G90" s="55">
        <f t="shared" si="36"/>
        <v>1</v>
      </c>
      <c r="H90" s="55">
        <f t="shared" si="36"/>
        <v>1</v>
      </c>
      <c r="I90" s="55">
        <f t="shared" si="36"/>
        <v>0</v>
      </c>
      <c r="J90" s="55">
        <f t="shared" si="36"/>
        <v>0.38709677419354838</v>
      </c>
      <c r="K90" s="109"/>
      <c r="L90" s="112"/>
      <c r="M90" s="109"/>
      <c r="N90" s="91">
        <f>M89</f>
        <v>146.92580705886675</v>
      </c>
    </row>
    <row r="91" spans="1:14" ht="22.5" x14ac:dyDescent="0.15">
      <c r="A91" s="110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10"/>
      <c r="B92" s="111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09">
        <f>128*单元面积!N$41</f>
        <v>59.534883720930232</v>
      </c>
      <c r="L92" s="112">
        <f>(D92*单元面积!K$37+E92*单元面积!L$37+F92*单元面积!M$37+G92*单元面积!N$37+H92*单元面积!O$37+I92*单元面积!P$37+单元面积!Q136*单元面积!Q$37)/1000000</f>
        <v>1.2314799999999999</v>
      </c>
      <c r="M92" s="109">
        <f>K92/L92</f>
        <v>48.344174262619156</v>
      </c>
      <c r="N92" s="90">
        <f>J93</f>
        <v>8.5000000000000006E-2</v>
      </c>
    </row>
    <row r="93" spans="1:14" x14ac:dyDescent="0.15">
      <c r="A93" s="110"/>
      <c r="B93" s="110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09"/>
      <c r="L93" s="112"/>
      <c r="M93" s="109"/>
      <c r="N93" s="91">
        <f>M92</f>
        <v>48.344174262619156</v>
      </c>
    </row>
    <row r="94" spans="1:14" ht="22.5" x14ac:dyDescent="0.15">
      <c r="A94" s="110"/>
      <c r="B94" s="110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09">
        <f>128*单元面积!N$43</f>
        <v>32.904884318766065</v>
      </c>
      <c r="L94" s="112">
        <f>(D94*单元面积!K$37+E94*单元面积!L$37+F94*单元面积!M$37+G94*单元面积!N$37+H94*单元面积!O$37+I94*单元面积!P$37+单元面积!Q173*单元面积!Q$37)/1000000</f>
        <v>1.746448</v>
      </c>
      <c r="M94" s="109">
        <f>K94/L94</f>
        <v>18.841032953037288</v>
      </c>
      <c r="N94" s="90">
        <f>J95</f>
        <v>5.5194805194805192E-2</v>
      </c>
    </row>
    <row r="95" spans="1:14" x14ac:dyDescent="0.15">
      <c r="A95" s="110"/>
      <c r="B95" s="110"/>
      <c r="C95" s="46" t="s">
        <v>85</v>
      </c>
      <c r="D95" s="53">
        <f t="shared" ref="D95:J95" si="37">D91/D94</f>
        <v>6.8181818181818177E-2</v>
      </c>
      <c r="E95" s="53">
        <f t="shared" si="37"/>
        <v>0</v>
      </c>
      <c r="F95" s="53">
        <f t="shared" si="37"/>
        <v>0</v>
      </c>
      <c r="G95" s="53">
        <f t="shared" si="37"/>
        <v>0.125</v>
      </c>
      <c r="H95" s="53">
        <f t="shared" si="37"/>
        <v>6.8181818181818177E-2</v>
      </c>
      <c r="I95" s="53">
        <f t="shared" si="37"/>
        <v>0</v>
      </c>
      <c r="J95" s="53">
        <f t="shared" si="37"/>
        <v>5.5194805194805192E-2</v>
      </c>
      <c r="K95" s="109"/>
      <c r="L95" s="112"/>
      <c r="M95" s="109"/>
      <c r="N95" s="91">
        <f>M94</f>
        <v>18.841032953037288</v>
      </c>
    </row>
    <row r="96" spans="1:14" ht="22.5" x14ac:dyDescent="0.15">
      <c r="A96" s="110"/>
      <c r="B96" s="110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09">
        <f>128*单元面积!N$45</f>
        <v>9.9378881987577632</v>
      </c>
      <c r="L96" s="112">
        <f>(D96*单元面积!K$37+E96*单元面积!L$37+F96*单元面积!M$37+G96*单元面积!N$37+H96*单元面积!O$37+I96*单元面积!P$37+单元面积!Q210*单元面积!Q$37)/1000000</f>
        <v>1.0928715</v>
      </c>
      <c r="M96" s="109">
        <f>K96/L96</f>
        <v>9.0933730074924295</v>
      </c>
      <c r="N96" s="90">
        <f>J97</f>
        <v>5.7823129251700682E-2</v>
      </c>
    </row>
    <row r="97" spans="1:14" x14ac:dyDescent="0.15">
      <c r="A97" s="110"/>
      <c r="B97" s="110"/>
      <c r="C97" s="46" t="s">
        <v>85</v>
      </c>
      <c r="D97" s="53">
        <f t="shared" ref="D97:J97" si="38">D91/D96</f>
        <v>5.3571428571428568E-2</v>
      </c>
      <c r="E97" s="53">
        <f t="shared" si="38"/>
        <v>0</v>
      </c>
      <c r="F97" s="53">
        <f t="shared" si="38"/>
        <v>0</v>
      </c>
      <c r="G97" s="53">
        <f t="shared" si="38"/>
        <v>0.13095238095238096</v>
      </c>
      <c r="H97" s="53">
        <f t="shared" si="38"/>
        <v>0.21428571428571427</v>
      </c>
      <c r="I97" s="53">
        <f t="shared" si="38"/>
        <v>0</v>
      </c>
      <c r="J97" s="53">
        <f t="shared" si="38"/>
        <v>5.7823129251700682E-2</v>
      </c>
      <c r="K97" s="109"/>
      <c r="L97" s="112"/>
      <c r="M97" s="109"/>
      <c r="N97" s="91">
        <f>M96</f>
        <v>9.0933730074924295</v>
      </c>
    </row>
    <row r="98" spans="1:14" ht="22.5" x14ac:dyDescent="0.15">
      <c r="A98" s="110"/>
      <c r="B98" s="110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09">
        <f>128*单元面积!N$47</f>
        <v>64</v>
      </c>
      <c r="L98" s="112">
        <f>(D98*单元面积!K$37+E98*单元面积!L$37+F98*单元面积!M$37+G98*单元面积!N$37+H98*单元面积!O$37+I98*单元面积!P$37+单元面积!Q99*单元面积!Q$37)/1000000</f>
        <v>1.398312</v>
      </c>
      <c r="M98" s="109">
        <f>K98/L98</f>
        <v>45.769470618860453</v>
      </c>
      <c r="N98" s="90">
        <f>J99</f>
        <v>6.4393939393939392E-2</v>
      </c>
    </row>
    <row r="99" spans="1:14" x14ac:dyDescent="0.15">
      <c r="A99" s="110"/>
      <c r="B99" s="110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09"/>
      <c r="L99" s="112"/>
      <c r="M99" s="109"/>
      <c r="N99" s="91">
        <f>M98</f>
        <v>45.769470618860453</v>
      </c>
    </row>
    <row r="100" spans="1:14" ht="22.5" x14ac:dyDescent="0.15">
      <c r="A100" s="110"/>
      <c r="B100" s="115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09">
        <f>128*单元面积!N$49</f>
        <v>64</v>
      </c>
      <c r="L100" s="112">
        <f>(D100*单元面积!K$37+E100*单元面积!L$37+F100*单元面积!M$37+G100*单元面积!N$37+H100*单元面积!O$37+I100*单元面积!P$37+单元面积!Q62*单元面积!Q$37)/1000000</f>
        <v>1.0889850000000001</v>
      </c>
      <c r="M100" s="109">
        <f>K100/L100</f>
        <v>58.770322823546692</v>
      </c>
      <c r="N100" s="90">
        <f>J101</f>
        <v>0.10967741935483871</v>
      </c>
    </row>
    <row r="101" spans="1:14" x14ac:dyDescent="0.15">
      <c r="A101" s="110"/>
      <c r="B101" s="110"/>
      <c r="C101" s="46" t="s">
        <v>85</v>
      </c>
      <c r="D101" s="55">
        <f t="shared" ref="D101:J101" si="39">D91/D100</f>
        <v>8.5714285714285715E-2</v>
      </c>
      <c r="E101" s="55">
        <f t="shared" si="39"/>
        <v>0</v>
      </c>
      <c r="F101" s="55">
        <f t="shared" si="39"/>
        <v>0</v>
      </c>
      <c r="G101" s="55">
        <f t="shared" si="39"/>
        <v>0.36666666666666664</v>
      </c>
      <c r="H101" s="55">
        <f t="shared" si="39"/>
        <v>0.15</v>
      </c>
      <c r="I101" s="55">
        <f t="shared" si="39"/>
        <v>0</v>
      </c>
      <c r="J101" s="55">
        <f t="shared" si="39"/>
        <v>0.10967741935483871</v>
      </c>
      <c r="K101" s="109"/>
      <c r="L101" s="112"/>
      <c r="M101" s="109"/>
      <c r="N101" s="91">
        <f>M100</f>
        <v>58.770322823546692</v>
      </c>
    </row>
    <row r="102" spans="1:14" ht="22.5" x14ac:dyDescent="0.15">
      <c r="A102" s="110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0"/>
      <c r="B103" s="111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09">
        <f>128*单元面积!N$41</f>
        <v>59.534883720930232</v>
      </c>
      <c r="L103" s="112">
        <f>(D103*单元面积!K$37+E103*单元面积!L$37+F103*单元面积!M$37+G103*单元面积!N$37+H103*单元面积!O$37+I103*单元面积!P$37+单元面积!Q139*单元面积!Q$37)/1000000</f>
        <v>0.49259199999999997</v>
      </c>
      <c r="M103" s="109">
        <f>K103/L103</f>
        <v>120.86043565654788</v>
      </c>
      <c r="N103" s="90">
        <f>J104</f>
        <v>0.125</v>
      </c>
    </row>
    <row r="104" spans="1:14" x14ac:dyDescent="0.15">
      <c r="A104" s="110"/>
      <c r="B104" s="110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09"/>
      <c r="L104" s="112"/>
      <c r="M104" s="109"/>
      <c r="N104" s="91">
        <f>M103</f>
        <v>120.86043565654788</v>
      </c>
    </row>
    <row r="105" spans="1:14" ht="22.5" x14ac:dyDescent="0.15">
      <c r="A105" s="110"/>
      <c r="B105" s="110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09">
        <f>128*单元面积!N$43</f>
        <v>32.904884318766065</v>
      </c>
      <c r="L105" s="112">
        <f>(D105*单元面积!K$37+E105*单元面积!L$37+F105*单元面积!M$37+G105*单元面积!N$37+H105*单元面积!O$37+I105*单元面积!P$37+单元面积!Q176*单元面积!Q$37)/1000000</f>
        <v>0.95260800000000001</v>
      </c>
      <c r="M105" s="109">
        <f>K105/L105</f>
        <v>34.541893747235029</v>
      </c>
      <c r="N105" s="90">
        <f>J106</f>
        <v>5.9523809523809521E-2</v>
      </c>
    </row>
    <row r="106" spans="1:14" x14ac:dyDescent="0.15">
      <c r="A106" s="110"/>
      <c r="B106" s="110"/>
      <c r="C106" s="46" t="s">
        <v>85</v>
      </c>
      <c r="D106" s="53">
        <f t="shared" ref="D106:J106" si="40">D102/D105</f>
        <v>0</v>
      </c>
      <c r="E106" s="53">
        <f t="shared" si="40"/>
        <v>0</v>
      </c>
      <c r="F106" s="53">
        <f t="shared" si="40"/>
        <v>0</v>
      </c>
      <c r="G106" s="53">
        <f t="shared" si="40"/>
        <v>0.16666666666666666</v>
      </c>
      <c r="H106" s="53">
        <f t="shared" si="40"/>
        <v>8.3333333333333329E-2</v>
      </c>
      <c r="I106" s="53">
        <f t="shared" si="40"/>
        <v>0</v>
      </c>
      <c r="J106" s="53">
        <f t="shared" si="40"/>
        <v>5.9523809523809521E-2</v>
      </c>
      <c r="K106" s="109"/>
      <c r="L106" s="112"/>
      <c r="M106" s="109"/>
      <c r="N106" s="91">
        <f>M105</f>
        <v>34.541893747235029</v>
      </c>
    </row>
    <row r="107" spans="1:14" ht="22.5" x14ac:dyDescent="0.15">
      <c r="A107" s="110"/>
      <c r="B107" s="110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09">
        <f>128*单元面积!N$45</f>
        <v>9.9378881987577632</v>
      </c>
      <c r="L107" s="112">
        <f>(D107*单元面积!K$37+E107*单元面积!L$37+F107*单元面积!M$37+G107*单元面积!N$37+H107*单元面积!O$37+I107*单元面积!P$37+单元面积!Q213*单元面积!Q$37)/1000000</f>
        <v>0.4683735</v>
      </c>
      <c r="M107" s="109">
        <f>K107/L107</f>
        <v>21.217870350815669</v>
      </c>
      <c r="N107" s="90">
        <f>J108</f>
        <v>7.9365079365079361E-2</v>
      </c>
    </row>
    <row r="108" spans="1:14" x14ac:dyDescent="0.15">
      <c r="A108" s="110"/>
      <c r="B108" s="110"/>
      <c r="C108" s="46" t="s">
        <v>85</v>
      </c>
      <c r="D108" s="53">
        <f t="shared" ref="D108:J108" si="41">D102/D107</f>
        <v>0</v>
      </c>
      <c r="E108" s="53">
        <f t="shared" si="41"/>
        <v>0</v>
      </c>
      <c r="F108" s="53">
        <f t="shared" si="41"/>
        <v>0</v>
      </c>
      <c r="G108" s="53">
        <f t="shared" si="41"/>
        <v>0.22222222222222221</v>
      </c>
      <c r="H108" s="53">
        <f t="shared" si="41"/>
        <v>0.33333333333333331</v>
      </c>
      <c r="I108" s="53">
        <f t="shared" si="41"/>
        <v>0</v>
      </c>
      <c r="J108" s="53">
        <f t="shared" si="41"/>
        <v>7.9365079365079361E-2</v>
      </c>
      <c r="K108" s="109"/>
      <c r="L108" s="112"/>
      <c r="M108" s="109"/>
      <c r="N108" s="91">
        <f>M107</f>
        <v>21.217870350815669</v>
      </c>
    </row>
    <row r="109" spans="1:14" ht="22.5" x14ac:dyDescent="0.15">
      <c r="A109" s="110"/>
      <c r="B109" s="110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09">
        <f>128*单元面积!N$47</f>
        <v>64</v>
      </c>
      <c r="L109" s="112">
        <f>(D109*单元面积!K$37+E109*单元面积!L$37+F109*单元面积!M$37+G109*单元面积!N$37+H109*单元面积!O$37+I109*单元面积!P$37+单元面积!Q102*单元面积!Q$37)/1000000</f>
        <v>0.699156</v>
      </c>
      <c r="M109" s="109">
        <f>K109/L109</f>
        <v>91.538941237720906</v>
      </c>
      <c r="N109" s="90">
        <f>J110</f>
        <v>7.575757575757576E-2</v>
      </c>
    </row>
    <row r="110" spans="1:14" x14ac:dyDescent="0.15">
      <c r="A110" s="110"/>
      <c r="B110" s="110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09"/>
      <c r="L110" s="112"/>
      <c r="M110" s="109"/>
      <c r="N110" s="91">
        <f>M109</f>
        <v>91.538941237720906</v>
      </c>
    </row>
    <row r="111" spans="1:14" ht="22.5" x14ac:dyDescent="0.15">
      <c r="A111" s="110"/>
      <c r="B111" s="115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09">
        <f>128*单元面积!N$49</f>
        <v>64</v>
      </c>
      <c r="L111" s="112">
        <f>(D111*单元面积!K$37+E111*单元面积!L$37+F111*单元面积!M$37+G111*单元面积!N$37+H111*单元面积!O$37+I111*单元面积!P$37+单元面积!Q65*单元面积!Q$37)/1000000</f>
        <v>0.43559399999999998</v>
      </c>
      <c r="M111" s="109">
        <f>K111/L111</f>
        <v>146.92580705886675</v>
      </c>
      <c r="N111" s="90">
        <f>J112</f>
        <v>0.16129032258064516</v>
      </c>
    </row>
    <row r="112" spans="1:14" x14ac:dyDescent="0.15">
      <c r="A112" s="110"/>
      <c r="B112" s="110"/>
      <c r="C112" s="46" t="s">
        <v>85</v>
      </c>
      <c r="D112" s="55">
        <f t="shared" ref="D112:J112" si="42">D102/D111</f>
        <v>0</v>
      </c>
      <c r="E112" s="55">
        <f t="shared" si="42"/>
        <v>0</v>
      </c>
      <c r="F112" s="55">
        <f t="shared" si="42"/>
        <v>0</v>
      </c>
      <c r="G112" s="55">
        <f t="shared" si="42"/>
        <v>0.66666666666666663</v>
      </c>
      <c r="H112" s="55">
        <f t="shared" si="42"/>
        <v>0.25</v>
      </c>
      <c r="I112" s="55">
        <f t="shared" si="42"/>
        <v>0</v>
      </c>
      <c r="J112" s="55">
        <f t="shared" si="42"/>
        <v>0.16129032258064516</v>
      </c>
      <c r="K112" s="109"/>
      <c r="L112" s="112"/>
      <c r="M112" s="109"/>
      <c r="N112" s="91">
        <f>M111</f>
        <v>146.92580705886675</v>
      </c>
    </row>
    <row r="113" spans="1:14" ht="22.5" x14ac:dyDescent="0.15">
      <c r="A113" s="110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10"/>
      <c r="B114" s="111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09">
        <f>64*单元面积!N$41</f>
        <v>29.767441860465116</v>
      </c>
      <c r="L114" s="112">
        <f>(D114*单元面积!K$37+E114*单元面积!L$37+F114*单元面积!M$37+G114*单元面积!N$37+H114*单元面积!O$37+I114*单元面积!P$37+单元面积!Q140*单元面积!Q$37)/1000000</f>
        <v>0.36944399999999999</v>
      </c>
      <c r="M114" s="109">
        <f>K114/L114</f>
        <v>80.573623771031919</v>
      </c>
      <c r="N114" s="90">
        <f>J115</f>
        <v>6.6666666666666666E-2</v>
      </c>
    </row>
    <row r="115" spans="1:14" x14ac:dyDescent="0.15">
      <c r="A115" s="110"/>
      <c r="B115" s="110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09"/>
      <c r="L115" s="112"/>
      <c r="M115" s="109"/>
      <c r="N115" s="91">
        <f>M114</f>
        <v>80.573623771031919</v>
      </c>
    </row>
    <row r="116" spans="1:14" ht="22.5" x14ac:dyDescent="0.15">
      <c r="A116" s="110"/>
      <c r="B116" s="110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3">
        <f>64*单元面积!N$43</f>
        <v>16.452442159383033</v>
      </c>
      <c r="L116" s="112">
        <f>(D116*单元面积!K$37+E116*单元面积!L$37+F116*单元面积!M$37+G116*单元面积!N$37+H116*单元面积!O$37+I116*单元面积!P$37+单元面积!Q177*单元面积!Q$37)/1000000</f>
        <v>0.47630400000000001</v>
      </c>
      <c r="M116" s="109">
        <f>K116/L116</f>
        <v>34.541893747235029</v>
      </c>
      <c r="N116" s="90">
        <f>J117</f>
        <v>4.7619047619047616E-2</v>
      </c>
    </row>
    <row r="117" spans="1:14" x14ac:dyDescent="0.15">
      <c r="A117" s="110"/>
      <c r="B117" s="110"/>
      <c r="C117" s="46" t="s">
        <v>85</v>
      </c>
      <c r="D117" s="53">
        <f t="shared" ref="D117:J117" si="43">D113/D116</f>
        <v>8.3333333333333329E-2</v>
      </c>
      <c r="E117" s="53">
        <f t="shared" si="43"/>
        <v>8.3333333333333329E-2</v>
      </c>
      <c r="F117" s="53">
        <f t="shared" si="43"/>
        <v>0</v>
      </c>
      <c r="G117" s="53">
        <f t="shared" si="43"/>
        <v>4.1666666666666664E-2</v>
      </c>
      <c r="H117" s="53">
        <f t="shared" si="43"/>
        <v>8.3333333333333329E-2</v>
      </c>
      <c r="I117" s="53">
        <f t="shared" si="43"/>
        <v>0</v>
      </c>
      <c r="J117" s="53">
        <f t="shared" si="43"/>
        <v>4.7619047619047616E-2</v>
      </c>
      <c r="K117" s="114"/>
      <c r="L117" s="112"/>
      <c r="M117" s="109"/>
      <c r="N117" s="91">
        <f>M116</f>
        <v>34.541893747235029</v>
      </c>
    </row>
    <row r="118" spans="1:14" ht="22.5" x14ac:dyDescent="0.15">
      <c r="A118" s="110"/>
      <c r="B118" s="110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09">
        <f>64*单元面积!N$45</f>
        <v>4.9689440993788816</v>
      </c>
      <c r="L118" s="112">
        <f>(D118*单元面积!K$37+E118*单元面积!L$37+F118*单元面积!M$37+G118*单元面积!N$37+H118*单元面积!O$37+I118*单元面积!P$37+单元面积!Q214*单元面积!Q$37)/1000000</f>
        <v>0.1561245</v>
      </c>
      <c r="M118" s="109">
        <f>K118/L118</f>
        <v>31.826805526223506</v>
      </c>
      <c r="N118" s="90">
        <f>J119</f>
        <v>9.5238095238095233E-2</v>
      </c>
    </row>
    <row r="119" spans="1:14" x14ac:dyDescent="0.15">
      <c r="A119" s="110"/>
      <c r="B119" s="110"/>
      <c r="C119" s="46" t="s">
        <v>85</v>
      </c>
      <c r="D119" s="53">
        <f t="shared" ref="D119:J119" si="44">D113/D118</f>
        <v>0.125</v>
      </c>
      <c r="E119" s="53">
        <f t="shared" si="44"/>
        <v>8.3333333333333329E-2</v>
      </c>
      <c r="F119" s="53">
        <f t="shared" si="44"/>
        <v>0</v>
      </c>
      <c r="G119" s="53">
        <f t="shared" si="44"/>
        <v>8.3333333333333329E-2</v>
      </c>
      <c r="H119" s="53">
        <f t="shared" si="44"/>
        <v>0.5</v>
      </c>
      <c r="I119" s="53">
        <f t="shared" si="44"/>
        <v>0</v>
      </c>
      <c r="J119" s="53">
        <f t="shared" si="44"/>
        <v>9.5238095238095233E-2</v>
      </c>
      <c r="K119" s="109"/>
      <c r="L119" s="112"/>
      <c r="M119" s="109"/>
      <c r="N119" s="91">
        <f>M118</f>
        <v>31.826805526223506</v>
      </c>
    </row>
    <row r="120" spans="1:14" ht="22.5" x14ac:dyDescent="0.15">
      <c r="A120" s="110"/>
      <c r="B120" s="110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09">
        <f>64*单元面积!N$47</f>
        <v>32</v>
      </c>
      <c r="L120" s="112">
        <f>(D120*单元面积!K$37+E120*单元面积!L$37+F120*单元面积!M$37+G120*单元面积!N$37+H120*单元面积!O$37+I120*单元面积!P$37+单元面积!Q103*单元面积!Q$37)/1000000</f>
        <v>0.46610400000000002</v>
      </c>
      <c r="M120" s="109">
        <f>K120/L120</f>
        <v>68.654205928290679</v>
      </c>
      <c r="N120" s="90">
        <f>J121</f>
        <v>4.5454545454545456E-2</v>
      </c>
    </row>
    <row r="121" spans="1:14" x14ac:dyDescent="0.15">
      <c r="A121" s="110"/>
      <c r="B121" s="110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09"/>
      <c r="L121" s="112"/>
      <c r="M121" s="109"/>
      <c r="N121" s="91">
        <f>M120</f>
        <v>68.654205928290679</v>
      </c>
    </row>
    <row r="122" spans="1:14" ht="22.5" x14ac:dyDescent="0.15">
      <c r="A122" s="110"/>
      <c r="B122" s="115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09">
        <f>64*单元面积!N$49</f>
        <v>32</v>
      </c>
      <c r="L122" s="112">
        <f>(D122*单元面积!K$37+E122*单元面积!L$37+F122*单元面积!M$37+G122*单元面积!N$37+H122*单元面积!O$37+I122*单元面积!P$37+单元面积!Q66*单元面积!Q$37)/1000000</f>
        <v>0.21779699999999999</v>
      </c>
      <c r="M122" s="109">
        <f>K122/L122</f>
        <v>146.92580705886675</v>
      </c>
      <c r="N122" s="90">
        <f>J123</f>
        <v>0.12903225806451613</v>
      </c>
    </row>
    <row r="123" spans="1:14" x14ac:dyDescent="0.15">
      <c r="A123" s="110"/>
      <c r="B123" s="110"/>
      <c r="C123" s="46" t="s">
        <v>85</v>
      </c>
      <c r="D123" s="55">
        <f t="shared" ref="D123:J123" si="45">D113/D122</f>
        <v>0.14285714285714285</v>
      </c>
      <c r="E123" s="55">
        <f t="shared" si="45"/>
        <v>0.14285714285714285</v>
      </c>
      <c r="F123" s="55">
        <f t="shared" si="45"/>
        <v>0</v>
      </c>
      <c r="G123" s="55">
        <f t="shared" si="45"/>
        <v>0.16666666666666666</v>
      </c>
      <c r="H123" s="55">
        <f t="shared" si="45"/>
        <v>0.25</v>
      </c>
      <c r="I123" s="55">
        <f t="shared" si="45"/>
        <v>0</v>
      </c>
      <c r="J123" s="55">
        <f t="shared" si="45"/>
        <v>0.12903225806451613</v>
      </c>
      <c r="K123" s="109"/>
      <c r="L123" s="112"/>
      <c r="M123" s="109"/>
      <c r="N123" s="91">
        <f>M122</f>
        <v>146.92580705886675</v>
      </c>
    </row>
    <row r="124" spans="1:14" ht="22.5" x14ac:dyDescent="0.15">
      <c r="A124" s="110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10"/>
      <c r="B125" s="111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09">
        <f>64*单元面积!N$41</f>
        <v>29.767441860465116</v>
      </c>
      <c r="L125" s="112">
        <f>(D125*单元面积!K$37+E125*单元面积!L$37+F125*单元面积!M$37+G125*单元面积!N$37+H125*单元面积!O$37+I125*单元面积!P$37+单元面积!Q141*单元面积!Q$37)/1000000</f>
        <v>0.49259199999999997</v>
      </c>
      <c r="M125" s="109">
        <f>K125/L125</f>
        <v>60.430217828273939</v>
      </c>
      <c r="N125" s="90">
        <f>J126</f>
        <v>0.1</v>
      </c>
    </row>
    <row r="126" spans="1:14" x14ac:dyDescent="0.15">
      <c r="A126" s="110"/>
      <c r="B126" s="110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09"/>
      <c r="L126" s="112"/>
      <c r="M126" s="109"/>
      <c r="N126" s="91">
        <f>M125</f>
        <v>60.430217828273939</v>
      </c>
    </row>
    <row r="127" spans="1:14" ht="22.5" x14ac:dyDescent="0.15">
      <c r="A127" s="110"/>
      <c r="B127" s="110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3">
        <f>64*单元面积!N$43</f>
        <v>16.452442159383033</v>
      </c>
      <c r="L127" s="112">
        <f>(D127*单元面积!K$37+E127*单元面积!L$37+F127*单元面积!M$37+G127*单元面积!N$37+H127*单元面积!O$37+I127*单元面积!P$37+单元面积!Q178*单元面积!Q$37)/1000000</f>
        <v>0.63507199999999997</v>
      </c>
      <c r="M127" s="109">
        <f>K127/L127</f>
        <v>25.90642031042627</v>
      </c>
      <c r="N127" s="90">
        <f>J128</f>
        <v>7.1428571428571425E-2</v>
      </c>
    </row>
    <row r="128" spans="1:14" x14ac:dyDescent="0.15">
      <c r="A128" s="110"/>
      <c r="B128" s="110"/>
      <c r="C128" s="46" t="s">
        <v>85</v>
      </c>
      <c r="D128" s="53">
        <f t="shared" ref="D128:J128" si="46">D124/D127</f>
        <v>0.25</v>
      </c>
      <c r="E128" s="53">
        <f t="shared" si="46"/>
        <v>0.125</v>
      </c>
      <c r="F128" s="53">
        <f t="shared" si="46"/>
        <v>0</v>
      </c>
      <c r="G128" s="53">
        <f t="shared" si="46"/>
        <v>6.25E-2</v>
      </c>
      <c r="H128" s="53">
        <f t="shared" si="46"/>
        <v>0</v>
      </c>
      <c r="I128" s="53">
        <f t="shared" si="46"/>
        <v>0</v>
      </c>
      <c r="J128" s="53">
        <f t="shared" si="46"/>
        <v>7.1428571428571425E-2</v>
      </c>
      <c r="K128" s="114"/>
      <c r="L128" s="112"/>
      <c r="M128" s="109"/>
      <c r="N128" s="91">
        <f>M127</f>
        <v>25.90642031042627</v>
      </c>
    </row>
    <row r="129" spans="1:14" ht="22.5" x14ac:dyDescent="0.15">
      <c r="A129" s="110"/>
      <c r="B129" s="110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09">
        <f>64*单元面积!N$45</f>
        <v>4.9689440993788816</v>
      </c>
      <c r="L129" s="112">
        <f>(D129*单元面积!K$37+E129*单元面积!L$37+F129*单元面积!M$37+G129*单元面积!N$37+H129*单元面积!O$37+I129*单元面积!P$37+单元面积!Q215*单元面积!Q$37)/1000000</f>
        <v>0.624498</v>
      </c>
      <c r="M129" s="109">
        <f>K129/L129</f>
        <v>7.9567013815558765</v>
      </c>
      <c r="N129" s="90">
        <f>J130</f>
        <v>4.7619047619047616E-2</v>
      </c>
    </row>
    <row r="130" spans="1:14" x14ac:dyDescent="0.15">
      <c r="A130" s="110"/>
      <c r="B130" s="110"/>
      <c r="C130" s="46" t="s">
        <v>85</v>
      </c>
      <c r="D130" s="53">
        <f t="shared" ref="D130:J130" si="47">D124/D129</f>
        <v>0.125</v>
      </c>
      <c r="E130" s="53">
        <f t="shared" si="47"/>
        <v>4.1666666666666664E-2</v>
      </c>
      <c r="F130" s="53">
        <f t="shared" si="47"/>
        <v>0</v>
      </c>
      <c r="G130" s="53">
        <f t="shared" si="47"/>
        <v>4.1666666666666664E-2</v>
      </c>
      <c r="H130" s="53">
        <f t="shared" si="47"/>
        <v>0</v>
      </c>
      <c r="I130" s="53">
        <f t="shared" si="47"/>
        <v>0</v>
      </c>
      <c r="J130" s="53">
        <f t="shared" si="47"/>
        <v>4.7619047619047616E-2</v>
      </c>
      <c r="K130" s="109"/>
      <c r="L130" s="112"/>
      <c r="M130" s="109"/>
      <c r="N130" s="91">
        <f>M129</f>
        <v>7.9567013815558765</v>
      </c>
    </row>
    <row r="131" spans="1:14" ht="22.5" x14ac:dyDescent="0.15">
      <c r="A131" s="110"/>
      <c r="B131" s="110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09">
        <f>64*单元面积!N$47</f>
        <v>32</v>
      </c>
      <c r="L131" s="112">
        <f>(D131*单元面积!K$37+E131*单元面积!L$37+F131*单元面积!M$37+G131*单元面积!N$37+H131*单元面积!O$37+I131*单元面积!P$37+单元面积!Q104*单元面积!Q$37)/1000000</f>
        <v>0.46610400000000002</v>
      </c>
      <c r="M131" s="109">
        <f>K131/L131</f>
        <v>68.654205928290679</v>
      </c>
      <c r="N131" s="90">
        <f>J132</f>
        <v>9.0909090909090912E-2</v>
      </c>
    </row>
    <row r="132" spans="1:14" x14ac:dyDescent="0.15">
      <c r="A132" s="110"/>
      <c r="B132" s="110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09"/>
      <c r="L132" s="112"/>
      <c r="M132" s="109"/>
      <c r="N132" s="91">
        <f>M131</f>
        <v>68.654205928290679</v>
      </c>
    </row>
    <row r="133" spans="1:14" ht="22.5" x14ac:dyDescent="0.15">
      <c r="A133" s="110"/>
      <c r="B133" s="115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09">
        <f>64*单元面积!N$49</f>
        <v>32</v>
      </c>
      <c r="L133" s="112">
        <f>(D133*单元面积!K$37+E133*单元面积!L$37+F133*单元面积!M$37+G133*单元面积!N$37+H133*单元面积!O$37+I133*单元面积!P$37+单元面积!Q67*单元面积!Q$37)/1000000</f>
        <v>0.29039599999999999</v>
      </c>
      <c r="M133" s="109">
        <f>K133/L133</f>
        <v>110.19435529415006</v>
      </c>
      <c r="N133" s="90">
        <f>J134</f>
        <v>0.19354838709677419</v>
      </c>
    </row>
    <row r="134" spans="1:14" x14ac:dyDescent="0.15">
      <c r="A134" s="110"/>
      <c r="B134" s="110"/>
      <c r="C134" s="46" t="s">
        <v>85</v>
      </c>
      <c r="D134" s="55">
        <f t="shared" ref="D134:J134" si="48">D124/D133</f>
        <v>0.4285714285714286</v>
      </c>
      <c r="E134" s="55">
        <f t="shared" si="48"/>
        <v>0.2142857142857143</v>
      </c>
      <c r="F134" s="55">
        <f t="shared" si="48"/>
        <v>0</v>
      </c>
      <c r="G134" s="55">
        <f t="shared" si="48"/>
        <v>0.25</v>
      </c>
      <c r="H134" s="55">
        <f t="shared" si="48"/>
        <v>0</v>
      </c>
      <c r="I134" s="55">
        <f t="shared" si="48"/>
        <v>0</v>
      </c>
      <c r="J134" s="55">
        <f t="shared" si="48"/>
        <v>0.19354838709677419</v>
      </c>
      <c r="K134" s="109"/>
      <c r="L134" s="112"/>
      <c r="M134" s="109"/>
      <c r="N134" s="91">
        <f>M133</f>
        <v>110.19435529415006</v>
      </c>
    </row>
    <row r="135" spans="1:14" ht="22.5" x14ac:dyDescent="0.15">
      <c r="A135" s="110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10"/>
      <c r="B136" s="111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09">
        <f>64*单元面积!N$41</f>
        <v>29.767441860465116</v>
      </c>
      <c r="L136" s="112">
        <f>(D136*单元面积!K$37+E136*单元面积!L$37+F136*单元面积!M$37+G136*单元面积!N$37+H136*单元面积!O$37+I136*单元面积!P$37+单元面积!Q142*单元面积!Q$37)/1000000</f>
        <v>0.36944399999999999</v>
      </c>
      <c r="M136" s="109">
        <f>K136/L136</f>
        <v>80.573623771031919</v>
      </c>
      <c r="N136" s="90">
        <f>J137</f>
        <v>0.11666666666666667</v>
      </c>
    </row>
    <row r="137" spans="1:14" x14ac:dyDescent="0.15">
      <c r="A137" s="110"/>
      <c r="B137" s="110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09"/>
      <c r="L137" s="112"/>
      <c r="M137" s="109"/>
      <c r="N137" s="91">
        <f>M136</f>
        <v>80.573623771031919</v>
      </c>
    </row>
    <row r="138" spans="1:14" ht="22.5" x14ac:dyDescent="0.15">
      <c r="A138" s="110"/>
      <c r="B138" s="110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3">
        <f>64*单元面积!N$43</f>
        <v>16.452442159383033</v>
      </c>
      <c r="L138" s="112">
        <f>(D138*单元面积!K$37+E138*单元面积!L$37+F138*单元面积!M$37+G138*单元面积!N$37+H138*单元面积!O$37+I138*单元面积!P$37+单元面积!Q179*单元面积!Q$37)/1000000</f>
        <v>0.47630400000000001</v>
      </c>
      <c r="M138" s="109">
        <f>K138/L138</f>
        <v>34.541893747235029</v>
      </c>
      <c r="N138" s="90">
        <f>J139</f>
        <v>8.3333333333333329E-2</v>
      </c>
    </row>
    <row r="139" spans="1:14" x14ac:dyDescent="0.15">
      <c r="A139" s="110"/>
      <c r="B139" s="110"/>
      <c r="C139" s="46" t="s">
        <v>85</v>
      </c>
      <c r="D139" s="53">
        <f t="shared" ref="D139:J139" si="49">D135/D138</f>
        <v>0.25</v>
      </c>
      <c r="E139" s="53">
        <f t="shared" si="49"/>
        <v>0.16666666666666666</v>
      </c>
      <c r="F139" s="53">
        <f t="shared" si="49"/>
        <v>0</v>
      </c>
      <c r="G139" s="53">
        <f t="shared" si="49"/>
        <v>8.3333333333333329E-2</v>
      </c>
      <c r="H139" s="53">
        <f t="shared" si="49"/>
        <v>0</v>
      </c>
      <c r="I139" s="53">
        <f t="shared" si="49"/>
        <v>0</v>
      </c>
      <c r="J139" s="53">
        <f t="shared" si="49"/>
        <v>8.3333333333333329E-2</v>
      </c>
      <c r="K139" s="114"/>
      <c r="L139" s="112"/>
      <c r="M139" s="109"/>
      <c r="N139" s="91">
        <f>M138</f>
        <v>34.541893747235029</v>
      </c>
    </row>
    <row r="140" spans="1:14" ht="22.5" x14ac:dyDescent="0.15">
      <c r="A140" s="110"/>
      <c r="B140" s="110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09">
        <f>64*单元面积!N$45</f>
        <v>4.9689440993788816</v>
      </c>
      <c r="L140" s="112">
        <f>(D140*单元面积!K$37+E140*单元面积!L$37+F140*单元面积!M$37+G140*单元面积!N$37+H140*单元面积!O$37+I140*单元面积!P$37+单元面积!Q216*单元面积!Q$37)/1000000</f>
        <v>0.34050200000000003</v>
      </c>
      <c r="M140" s="109">
        <f>K140/L140</f>
        <v>14.592995340347137</v>
      </c>
      <c r="N140" s="90">
        <f>J141</f>
        <v>8.3333333333333329E-2</v>
      </c>
    </row>
    <row r="141" spans="1:14" x14ac:dyDescent="0.15">
      <c r="A141" s="110"/>
      <c r="B141" s="110"/>
      <c r="C141" s="46" t="s">
        <v>85</v>
      </c>
      <c r="D141" s="53">
        <f t="shared" ref="D141:J141" si="50">D135/D140</f>
        <v>0.1875</v>
      </c>
      <c r="E141" s="53">
        <f t="shared" si="50"/>
        <v>8.3333333333333329E-2</v>
      </c>
      <c r="F141" s="53">
        <f t="shared" si="50"/>
        <v>0</v>
      </c>
      <c r="G141" s="53">
        <f t="shared" si="50"/>
        <v>8.3333333333333329E-2</v>
      </c>
      <c r="H141" s="53">
        <f t="shared" si="50"/>
        <v>0</v>
      </c>
      <c r="I141" s="53">
        <f t="shared" si="50"/>
        <v>0</v>
      </c>
      <c r="J141" s="53">
        <f t="shared" si="50"/>
        <v>8.3333333333333329E-2</v>
      </c>
      <c r="K141" s="109"/>
      <c r="L141" s="112"/>
      <c r="M141" s="109"/>
      <c r="N141" s="91">
        <f>M140</f>
        <v>14.592995340347137</v>
      </c>
    </row>
    <row r="142" spans="1:14" ht="22.5" x14ac:dyDescent="0.15">
      <c r="A142" s="110"/>
      <c r="B142" s="110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09">
        <f>64*单元面积!N$47</f>
        <v>32</v>
      </c>
      <c r="L142" s="112">
        <f>(D142*单元面积!K$37+E142*单元面积!L$37+F142*单元面积!M$37+G142*单元面积!N$37+H142*单元面积!O$37+I142*单元面积!P$37+单元面积!Q105*单元面积!Q$37)/1000000</f>
        <v>0.43785099999999999</v>
      </c>
      <c r="M142" s="109">
        <f>K142/L142</f>
        <v>73.084222715033192</v>
      </c>
      <c r="N142" s="90">
        <f>J143</f>
        <v>7.9545454545454544E-2</v>
      </c>
    </row>
    <row r="143" spans="1:14" x14ac:dyDescent="0.15">
      <c r="A143" s="110"/>
      <c r="B143" s="110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09"/>
      <c r="L143" s="112"/>
      <c r="M143" s="109"/>
      <c r="N143" s="91">
        <f>M142</f>
        <v>73.084222715033192</v>
      </c>
    </row>
    <row r="144" spans="1:14" ht="22.5" x14ac:dyDescent="0.15">
      <c r="A144" s="110"/>
      <c r="B144" s="115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09">
        <f>64*单元面积!N$49</f>
        <v>32</v>
      </c>
      <c r="L144" s="112">
        <f>(D144*单元面积!K$37+E144*单元面积!L$37+F144*单元面积!M$37+G144*单元面积!N$37+H144*单元面积!O$37+I144*单元面积!P$37+单元面积!Q68*单元面积!Q$37)/1000000</f>
        <v>0.21779699999999999</v>
      </c>
      <c r="M144" s="109">
        <f>K144/L144</f>
        <v>146.92580705886675</v>
      </c>
      <c r="N144" s="90">
        <f>J145</f>
        <v>0.22580645161290322</v>
      </c>
    </row>
    <row r="145" spans="1:14" x14ac:dyDescent="0.15">
      <c r="A145" s="110"/>
      <c r="B145" s="110"/>
      <c r="C145" s="46" t="s">
        <v>85</v>
      </c>
      <c r="D145" s="55">
        <f t="shared" ref="D145:J145" si="51">D135/D144</f>
        <v>0.42857142857142855</v>
      </c>
      <c r="E145" s="55">
        <f t="shared" si="51"/>
        <v>0.2857142857142857</v>
      </c>
      <c r="F145" s="55">
        <f t="shared" si="51"/>
        <v>0</v>
      </c>
      <c r="G145" s="55">
        <f t="shared" si="51"/>
        <v>0.33333333333333331</v>
      </c>
      <c r="H145" s="55">
        <f t="shared" si="51"/>
        <v>0</v>
      </c>
      <c r="I145" s="55">
        <f t="shared" si="51"/>
        <v>0</v>
      </c>
      <c r="J145" s="55">
        <f t="shared" si="51"/>
        <v>0.22580645161290322</v>
      </c>
      <c r="K145" s="109"/>
      <c r="L145" s="112"/>
      <c r="M145" s="109"/>
      <c r="N145" s="91">
        <f>M144</f>
        <v>146.92580705886675</v>
      </c>
    </row>
    <row r="146" spans="1:14" ht="22.5" x14ac:dyDescent="0.15">
      <c r="A146" s="110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0"/>
      <c r="B147" s="111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09">
        <f>64*单元面积!N$41</f>
        <v>29.767441860465116</v>
      </c>
      <c r="L147" s="112">
        <f>(D147*单元面积!K$37+E147*单元面积!L$37+F147*单元面积!M$37+G147*单元面积!N$37+H147*单元面积!O$37+I147*单元面积!P$37+单元面积!Q144*单元面积!Q$37)/1000000</f>
        <v>0.36944399999999999</v>
      </c>
      <c r="M147" s="109">
        <f>K147/L147</f>
        <v>80.573623771031919</v>
      </c>
      <c r="N147" s="90">
        <f>J148</f>
        <v>8.3333333333333329E-2</v>
      </c>
    </row>
    <row r="148" spans="1:14" x14ac:dyDescent="0.15">
      <c r="A148" s="110"/>
      <c r="B148" s="110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09"/>
      <c r="L148" s="112"/>
      <c r="M148" s="109"/>
      <c r="N148" s="91">
        <f>M147</f>
        <v>80.573623771031919</v>
      </c>
    </row>
    <row r="149" spans="1:14" ht="22.5" x14ac:dyDescent="0.15">
      <c r="A149" s="110"/>
      <c r="B149" s="110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3">
        <f>64*单元面积!N$43</f>
        <v>16.452442159383033</v>
      </c>
      <c r="L149" s="112">
        <f>(D149*单元面积!K$37+E149*单元面积!L$37+F149*单元面积!M$37+G149*单元面积!N$37+H149*单元面积!O$37+I149*单元面积!P$37+单元面积!Q181*单元面积!Q$37)/1000000</f>
        <v>0.47630400000000001</v>
      </c>
      <c r="M149" s="109">
        <f>K149/L149</f>
        <v>34.541893747235029</v>
      </c>
      <c r="N149" s="90">
        <f>J150</f>
        <v>5.9523809523809521E-2</v>
      </c>
    </row>
    <row r="150" spans="1:14" x14ac:dyDescent="0.15">
      <c r="A150" s="110"/>
      <c r="B150" s="110"/>
      <c r="C150" s="46" t="s">
        <v>85</v>
      </c>
      <c r="D150" s="53">
        <f t="shared" ref="D150:J150" si="52">D146/D149</f>
        <v>8.3333333333333329E-2</v>
      </c>
      <c r="E150" s="53">
        <f t="shared" si="52"/>
        <v>0.16666666666666666</v>
      </c>
      <c r="F150" s="53">
        <f t="shared" si="52"/>
        <v>0</v>
      </c>
      <c r="G150" s="53">
        <f t="shared" si="52"/>
        <v>8.3333333333333329E-2</v>
      </c>
      <c r="H150" s="53">
        <f t="shared" si="52"/>
        <v>0</v>
      </c>
      <c r="I150" s="53">
        <f t="shared" si="52"/>
        <v>0</v>
      </c>
      <c r="J150" s="53">
        <f t="shared" si="52"/>
        <v>5.9523809523809521E-2</v>
      </c>
      <c r="K150" s="114"/>
      <c r="L150" s="112"/>
      <c r="M150" s="109"/>
      <c r="N150" s="91">
        <f>M149</f>
        <v>34.541893747235029</v>
      </c>
    </row>
    <row r="151" spans="1:14" ht="22.5" x14ac:dyDescent="0.15">
      <c r="A151" s="110"/>
      <c r="B151" s="110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09">
        <f>64*单元面积!N$45</f>
        <v>4.9689440993788816</v>
      </c>
      <c r="L151" s="112">
        <f>(D151*单元面积!K$37+E151*单元面积!L$37+F151*单元面积!M$37+G151*单元面积!N$37+H151*单元面积!O$37+I151*单元面积!P$37+单元面积!Q218*单元面积!Q$37)/1000000</f>
        <v>0.312249</v>
      </c>
      <c r="M151" s="109">
        <f>K151/L151</f>
        <v>15.913402763111753</v>
      </c>
      <c r="N151" s="90">
        <f>J152</f>
        <v>5.9523809523809521E-2</v>
      </c>
    </row>
    <row r="152" spans="1:14" x14ac:dyDescent="0.15">
      <c r="A152" s="110"/>
      <c r="B152" s="110"/>
      <c r="C152" s="46" t="s">
        <v>85</v>
      </c>
      <c r="D152" s="53">
        <f t="shared" ref="D152:J152" si="53">D146/D151</f>
        <v>6.25E-2</v>
      </c>
      <c r="E152" s="53">
        <f t="shared" si="53"/>
        <v>8.3333333333333329E-2</v>
      </c>
      <c r="F152" s="53">
        <f t="shared" si="53"/>
        <v>0</v>
      </c>
      <c r="G152" s="53">
        <f t="shared" si="53"/>
        <v>8.3333333333333329E-2</v>
      </c>
      <c r="H152" s="53">
        <f t="shared" si="53"/>
        <v>0</v>
      </c>
      <c r="I152" s="53">
        <f t="shared" si="53"/>
        <v>0</v>
      </c>
      <c r="J152" s="53">
        <f t="shared" si="53"/>
        <v>5.9523809523809521E-2</v>
      </c>
      <c r="K152" s="109"/>
      <c r="L152" s="112"/>
      <c r="M152" s="109"/>
      <c r="N152" s="91">
        <f>M151</f>
        <v>15.913402763111753</v>
      </c>
    </row>
    <row r="153" spans="1:14" ht="22.5" x14ac:dyDescent="0.15">
      <c r="A153" s="110"/>
      <c r="B153" s="110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09">
        <f>64*单元面积!N$47</f>
        <v>32</v>
      </c>
      <c r="L153" s="112">
        <f>(D153*单元面积!K$37+E153*单元面积!L$37+F153*单元面积!M$37+G153*单元面积!N$37+H153*单元面积!O$37+I153*单元面积!P$37+单元面积!Q107*单元面积!Q$37)/1000000</f>
        <v>0.349578</v>
      </c>
      <c r="M153" s="109">
        <f>K153/L153</f>
        <v>91.538941237720906</v>
      </c>
      <c r="N153" s="90">
        <f>J154</f>
        <v>7.575757575757576E-2</v>
      </c>
    </row>
    <row r="154" spans="1:14" x14ac:dyDescent="0.15">
      <c r="A154" s="110"/>
      <c r="B154" s="110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09"/>
      <c r="L154" s="112"/>
      <c r="M154" s="109"/>
      <c r="N154" s="91">
        <f>M153</f>
        <v>91.538941237720906</v>
      </c>
    </row>
    <row r="155" spans="1:14" ht="22.5" x14ac:dyDescent="0.15">
      <c r="A155" s="110"/>
      <c r="B155" s="115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09">
        <f>64*单元面积!N$49</f>
        <v>32</v>
      </c>
      <c r="L155" s="112">
        <f>(D155*单元面积!K$37+E155*单元面积!L$37+F155*单元面积!M$37+G155*单元面积!N$37+H155*单元面积!O$37+I155*单元面积!P$37+单元面积!Q70*单元面积!Q$37)/1000000</f>
        <v>0.21779699999999999</v>
      </c>
      <c r="M155" s="109">
        <f>K155/L155</f>
        <v>146.92580705886675</v>
      </c>
      <c r="N155" s="90">
        <f>J156</f>
        <v>0.16129032258064516</v>
      </c>
    </row>
    <row r="156" spans="1:14" x14ac:dyDescent="0.15">
      <c r="A156" s="110"/>
      <c r="B156" s="110"/>
      <c r="C156" s="46" t="s">
        <v>85</v>
      </c>
      <c r="D156" s="55">
        <f t="shared" ref="D156:J156" si="54">D146/D155</f>
        <v>0.14285714285714285</v>
      </c>
      <c r="E156" s="55">
        <f t="shared" si="54"/>
        <v>0.2857142857142857</v>
      </c>
      <c r="F156" s="55">
        <f t="shared" si="54"/>
        <v>0</v>
      </c>
      <c r="G156" s="55">
        <f t="shared" si="54"/>
        <v>0.33333333333333331</v>
      </c>
      <c r="H156" s="55">
        <f t="shared" si="54"/>
        <v>0</v>
      </c>
      <c r="I156" s="55">
        <f t="shared" si="54"/>
        <v>0</v>
      </c>
      <c r="J156" s="55">
        <f t="shared" si="54"/>
        <v>0.16129032258064516</v>
      </c>
      <c r="K156" s="109"/>
      <c r="L156" s="112"/>
      <c r="M156" s="109"/>
      <c r="N156" s="91">
        <f>M155</f>
        <v>146.92580705886675</v>
      </c>
    </row>
    <row r="157" spans="1:14" ht="22.5" x14ac:dyDescent="0.15">
      <c r="A157" s="110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0"/>
      <c r="B158" s="111" t="s">
        <v>141</v>
      </c>
      <c r="C158" s="46" t="s">
        <v>93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09">
        <f>64*单元面积!N$41</f>
        <v>29.767441860465116</v>
      </c>
      <c r="L158" s="112">
        <f>(D158*单元面积!K$37+E158*单元面积!L$37+F158*单元面积!M$37+G158*单元面积!N$37+H158*单元面积!O$37+I158*单元面积!P$37+单元面积!Q145*单元面积!Q$37)/1000000</f>
        <v>0.280889</v>
      </c>
      <c r="M158" s="109">
        <f>K158/L158</f>
        <v>105.97581913305653</v>
      </c>
      <c r="N158" s="90">
        <f>J159</f>
        <v>0.15909090909090909</v>
      </c>
    </row>
    <row r="159" spans="1:14" x14ac:dyDescent="0.15">
      <c r="A159" s="110"/>
      <c r="B159" s="110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09"/>
      <c r="L159" s="112"/>
      <c r="M159" s="109"/>
      <c r="N159" s="91">
        <f>M158</f>
        <v>105.97581913305653</v>
      </c>
    </row>
    <row r="160" spans="1:14" ht="22.5" x14ac:dyDescent="0.15">
      <c r="A160" s="110"/>
      <c r="B160" s="110" t="s">
        <v>25</v>
      </c>
      <c r="C160" s="46" t="s">
        <v>93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13">
        <f>64*单元面积!N$43</f>
        <v>16.452442159383033</v>
      </c>
      <c r="L160" s="112">
        <f>(D160*单元面积!K$37+E160*单元面积!L$37+F160*单元面积!M$37+G160*单元面积!N$37+H160*单元面积!O$37+I160*单元面积!P$37+单元面积!Q182*单元面积!Q$37)/1000000</f>
        <v>0.38672200000000001</v>
      </c>
      <c r="M160" s="109">
        <f>K160/L160</f>
        <v>42.543331280307385</v>
      </c>
      <c r="N160" s="90">
        <f>J161</f>
        <v>0.109375</v>
      </c>
    </row>
    <row r="161" spans="1:14" x14ac:dyDescent="0.15">
      <c r="A161" s="110"/>
      <c r="B161" s="110"/>
      <c r="C161" s="46" t="s">
        <v>85</v>
      </c>
      <c r="D161" s="53">
        <f t="shared" ref="D161:J161" si="55">D157/D160</f>
        <v>0</v>
      </c>
      <c r="E161" s="53">
        <f t="shared" si="55"/>
        <v>0.375</v>
      </c>
      <c r="F161" s="53">
        <f t="shared" si="55"/>
        <v>0</v>
      </c>
      <c r="G161" s="53">
        <f t="shared" si="55"/>
        <v>0.25</v>
      </c>
      <c r="H161" s="53">
        <f t="shared" si="55"/>
        <v>0</v>
      </c>
      <c r="I161" s="53">
        <f t="shared" si="55"/>
        <v>0</v>
      </c>
      <c r="J161" s="53">
        <f t="shared" si="55"/>
        <v>0.109375</v>
      </c>
      <c r="K161" s="114"/>
      <c r="L161" s="112"/>
      <c r="M161" s="109"/>
      <c r="N161" s="91">
        <f>M160</f>
        <v>42.543331280307385</v>
      </c>
    </row>
    <row r="162" spans="1:14" ht="22.5" x14ac:dyDescent="0.15">
      <c r="A162" s="110"/>
      <c r="B162" s="110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09">
        <f>64*单元面积!N$45</f>
        <v>4.9689440993788816</v>
      </c>
      <c r="L162" s="112">
        <f>(D162*单元面积!K$37+E162*单元面积!L$37+F162*单元面积!M$37+G162*单元面积!N$37+H162*单元面积!O$37+I162*单元面积!P$37+单元面积!Q219*单元面积!Q$37)/1000000</f>
        <v>0.23799049999999999</v>
      </c>
      <c r="M162" s="109">
        <f>K162/L162</f>
        <v>20.87874977941927</v>
      </c>
      <c r="N162" s="90">
        <f>J163</f>
        <v>0.1206896551724138</v>
      </c>
    </row>
    <row r="163" spans="1:14" x14ac:dyDescent="0.15">
      <c r="A163" s="110"/>
      <c r="B163" s="110"/>
      <c r="C163" s="46" t="s">
        <v>85</v>
      </c>
      <c r="D163" s="53">
        <f t="shared" ref="D163:J163" si="56">D157/D162</f>
        <v>0</v>
      </c>
      <c r="E163" s="53">
        <f t="shared" si="56"/>
        <v>0.25</v>
      </c>
      <c r="F163" s="53">
        <f t="shared" si="56"/>
        <v>0</v>
      </c>
      <c r="G163" s="53">
        <f t="shared" si="56"/>
        <v>0.33333333333333331</v>
      </c>
      <c r="H163" s="53">
        <f t="shared" si="56"/>
        <v>0</v>
      </c>
      <c r="I163" s="53">
        <f t="shared" si="56"/>
        <v>0</v>
      </c>
      <c r="J163" s="53">
        <f t="shared" si="56"/>
        <v>0.1206896551724138</v>
      </c>
      <c r="K163" s="109"/>
      <c r="L163" s="112"/>
      <c r="M163" s="109"/>
      <c r="N163" s="91">
        <f>M162</f>
        <v>20.87874977941927</v>
      </c>
    </row>
    <row r="164" spans="1:14" ht="22.5" x14ac:dyDescent="0.15">
      <c r="A164" s="110"/>
      <c r="B164" s="110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09">
        <f>64*单元面积!N$47</f>
        <v>32</v>
      </c>
      <c r="L164" s="112">
        <f>(D164*单元面积!K$37+E164*单元面积!L$37+F164*单元面积!M$37+G164*单元面积!N$37+H164*单元面积!O$37+I164*单元面积!P$37+单元面积!Q108*单元面积!Q$37)/1000000</f>
        <v>0.39691799999999999</v>
      </c>
      <c r="M164" s="109">
        <f>K164/L164</f>
        <v>80.621186239979039</v>
      </c>
      <c r="N164" s="90">
        <f>J165</f>
        <v>8.7499999999999994E-2</v>
      </c>
    </row>
    <row r="165" spans="1:14" x14ac:dyDescent="0.15">
      <c r="A165" s="110"/>
      <c r="B165" s="110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09"/>
      <c r="L165" s="112"/>
      <c r="M165" s="109"/>
      <c r="N165" s="91">
        <f>M164</f>
        <v>80.621186239979039</v>
      </c>
    </row>
    <row r="166" spans="1:14" ht="22.5" x14ac:dyDescent="0.15">
      <c r="A166" s="110"/>
      <c r="B166" s="115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09">
        <f>64*单元面积!N$49</f>
        <v>32</v>
      </c>
      <c r="L166" s="112">
        <f>(D166*单元面积!K$37+E166*单元面积!L$37+F166*单元面积!M$37+G166*单元面积!N$37+H166*单元面积!O$37+I166*单元面积!P$37+单元面积!Q71*单元面积!Q$37)/1000000</f>
        <v>0.21779699999999999</v>
      </c>
      <c r="M166" s="109">
        <f>K166/L166</f>
        <v>146.92580705886675</v>
      </c>
      <c r="N166" s="90">
        <f>J167</f>
        <v>0.22580645161290322</v>
      </c>
    </row>
    <row r="167" spans="1:14" x14ac:dyDescent="0.15">
      <c r="A167" s="110"/>
      <c r="B167" s="110"/>
      <c r="C167" s="46" t="s">
        <v>85</v>
      </c>
      <c r="D167" s="55">
        <f t="shared" ref="D167:J167" si="57">D157/D166</f>
        <v>0</v>
      </c>
      <c r="E167" s="55">
        <f t="shared" si="57"/>
        <v>0.42857142857142855</v>
      </c>
      <c r="F167" s="55">
        <f t="shared" si="57"/>
        <v>0</v>
      </c>
      <c r="G167" s="55">
        <f t="shared" si="57"/>
        <v>0.66666666666666663</v>
      </c>
      <c r="H167" s="55">
        <f t="shared" si="57"/>
        <v>0</v>
      </c>
      <c r="I167" s="55">
        <f t="shared" si="57"/>
        <v>0</v>
      </c>
      <c r="J167" s="55">
        <f t="shared" si="57"/>
        <v>0.22580645161290322</v>
      </c>
      <c r="K167" s="109"/>
      <c r="L167" s="112"/>
      <c r="M167" s="109"/>
      <c r="N167" s="91">
        <f>M166</f>
        <v>146.92580705886675</v>
      </c>
    </row>
  </sheetData>
  <mergeCells count="322"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18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30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30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30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30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19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18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30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19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18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19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31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31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18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19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18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19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18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19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31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31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31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31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31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31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31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31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31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31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31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18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19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18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19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2016-04-29T05:56:12Z</dcterms:modified>
</cp:coreProperties>
</file>