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bishe\"/>
    </mc:Choice>
  </mc:AlternateContent>
  <bookViews>
    <workbookView xWindow="0" yWindow="0" windowWidth="21600" windowHeight="9735" firstSheet="1" activeTab="5"/>
  </bookViews>
  <sheets>
    <sheet name="整体信息" sheetId="1" r:id="rId1"/>
    <sheet name="Sheet3" sheetId="9" r:id="rId2"/>
    <sheet name="组合信息" sheetId="2" r:id="rId3"/>
    <sheet name="Sheet4" sheetId="10" r:id="rId4"/>
    <sheet name="Sheet1" sheetId="3" r:id="rId5"/>
    <sheet name="Sheet2" sheetId="4" r:id="rId6"/>
    <sheet name="Sheet6" sheetId="8" r:id="rId7"/>
    <sheet name="Sheet5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8" i="4" l="1"/>
  <c r="N118" i="4"/>
  <c r="L118" i="4"/>
  <c r="J279" i="8" l="1"/>
  <c r="J280" i="8"/>
  <c r="N278" i="8" l="1"/>
  <c r="H282" i="8"/>
  <c r="I282" i="8"/>
  <c r="J282" i="8"/>
  <c r="K282" i="8"/>
  <c r="L282" i="8"/>
  <c r="M282" i="8"/>
  <c r="G282" i="8"/>
  <c r="H281" i="8"/>
  <c r="I281" i="8"/>
  <c r="J281" i="8"/>
  <c r="K281" i="8"/>
  <c r="L281" i="8"/>
  <c r="M281" i="8"/>
  <c r="H280" i="8"/>
  <c r="I280" i="8"/>
  <c r="K280" i="8"/>
  <c r="L280" i="8"/>
  <c r="M280" i="8"/>
  <c r="G280" i="8"/>
  <c r="N281" i="8"/>
  <c r="N282" i="8"/>
  <c r="G281" i="8"/>
  <c r="N280" i="8"/>
  <c r="H279" i="8"/>
  <c r="I279" i="8"/>
  <c r="K279" i="8"/>
  <c r="L279" i="8"/>
  <c r="M279" i="8"/>
  <c r="G279" i="8"/>
  <c r="H278" i="8"/>
  <c r="I278" i="8"/>
  <c r="J278" i="8"/>
  <c r="K278" i="8"/>
  <c r="L278" i="8"/>
  <c r="M278" i="8"/>
  <c r="G278" i="8"/>
  <c r="C259" i="8"/>
  <c r="R270" i="8"/>
  <c r="R271" i="8"/>
  <c r="R269" i="8"/>
  <c r="R267" i="8"/>
  <c r="R268" i="8"/>
  <c r="R266" i="8"/>
  <c r="C258" i="8" l="1"/>
  <c r="C257" i="8"/>
  <c r="B256" i="8"/>
  <c r="B255" i="8"/>
  <c r="A255" i="8"/>
  <c r="T44" i="4" l="1"/>
  <c r="H27" i="4"/>
  <c r="H26" i="4"/>
  <c r="H28" i="4"/>
  <c r="H29" i="4"/>
  <c r="H34" i="4" l="1"/>
  <c r="O42" i="4" l="1"/>
  <c r="L42" i="4"/>
  <c r="R51" i="4" l="1"/>
  <c r="T51" i="4" s="1"/>
  <c r="R50" i="4"/>
  <c r="T50" i="4" s="1"/>
  <c r="R49" i="4"/>
  <c r="T49" i="4" s="1"/>
  <c r="R48" i="4"/>
  <c r="T48" i="4" s="1"/>
  <c r="R47" i="4"/>
  <c r="T47" i="4" s="1"/>
  <c r="R46" i="4"/>
  <c r="T46" i="4" s="1"/>
  <c r="R45" i="4"/>
  <c r="T45" i="4" s="1"/>
  <c r="R44" i="4"/>
  <c r="L4" i="4" l="1"/>
  <c r="I7" i="4"/>
  <c r="I17" i="4" s="1"/>
  <c r="I8" i="4"/>
  <c r="H21" i="4" s="1"/>
  <c r="I9" i="4"/>
  <c r="I10" i="4"/>
  <c r="I11" i="4"/>
  <c r="I12" i="4"/>
  <c r="I6" i="4"/>
  <c r="I5" i="4"/>
  <c r="L5" i="4" s="1"/>
  <c r="I4" i="4"/>
  <c r="H20" i="4" l="1"/>
  <c r="H22" i="4"/>
  <c r="H24" i="4"/>
  <c r="I16" i="4"/>
  <c r="L6" i="4"/>
  <c r="O49" i="4" l="1"/>
  <c r="Q49" i="4" s="1"/>
  <c r="W49" i="4" s="1"/>
  <c r="O51" i="4"/>
  <c r="Q51" i="4" s="1"/>
  <c r="W51" i="4" s="1"/>
  <c r="O48" i="4"/>
  <c r="Q48" i="4" s="1"/>
  <c r="W48" i="4" s="1"/>
  <c r="O46" i="4"/>
  <c r="Q46" i="4" s="1"/>
  <c r="W46" i="4" s="1"/>
  <c r="O44" i="4"/>
  <c r="Q44" i="4" s="1"/>
  <c r="W44" i="4" s="1"/>
  <c r="O50" i="4"/>
  <c r="Q50" i="4" s="1"/>
  <c r="W50" i="4" s="1"/>
  <c r="O47" i="4"/>
  <c r="Q47" i="4" s="1"/>
  <c r="W47" i="4" s="1"/>
  <c r="O45" i="4"/>
  <c r="Q45" i="4" s="1"/>
  <c r="W45" i="4" s="1"/>
  <c r="H23" i="4"/>
  <c r="H30" i="4" l="1"/>
  <c r="L47" i="4" l="1"/>
  <c r="N47" i="4" s="1"/>
  <c r="L45" i="4"/>
  <c r="N45" i="4" s="1"/>
  <c r="L48" i="4"/>
  <c r="N48" i="4" s="1"/>
  <c r="L50" i="4"/>
  <c r="N50" i="4" s="1"/>
  <c r="L46" i="4"/>
  <c r="N46" i="4" s="1"/>
  <c r="L51" i="4"/>
  <c r="N51" i="4" s="1"/>
  <c r="L49" i="4"/>
  <c r="N49" i="4" s="1"/>
  <c r="L44" i="4"/>
  <c r="N44" i="4" s="1"/>
  <c r="U44" i="4" l="1"/>
  <c r="V44" i="4"/>
  <c r="U51" i="4"/>
  <c r="V51" i="4"/>
  <c r="U50" i="4"/>
  <c r="V50" i="4"/>
  <c r="V45" i="4"/>
  <c r="U45" i="4"/>
  <c r="U49" i="4"/>
  <c r="V49" i="4"/>
  <c r="U46" i="4"/>
  <c r="V46" i="4"/>
  <c r="U48" i="4"/>
  <c r="V48" i="4"/>
  <c r="U47" i="4"/>
  <c r="V47" i="4"/>
  <c r="U53" i="4" l="1"/>
</calcChain>
</file>

<file path=xl/sharedStrings.xml><?xml version="1.0" encoding="utf-8"?>
<sst xmlns="http://schemas.openxmlformats.org/spreadsheetml/2006/main" count="1234" uniqueCount="537">
  <si>
    <t>算子</t>
    <phoneticPr fontId="1" type="noConversion"/>
  </si>
  <si>
    <t>位宽</t>
    <phoneticPr fontId="1" type="noConversion"/>
  </si>
  <si>
    <t>是否级联兼容</t>
    <phoneticPr fontId="1" type="noConversion"/>
  </si>
  <si>
    <t>特殊模式</t>
    <phoneticPr fontId="1" type="noConversion"/>
  </si>
  <si>
    <t>是否可以组合设计</t>
    <phoneticPr fontId="1" type="noConversion"/>
  </si>
  <si>
    <t>是否作为特殊单元</t>
    <phoneticPr fontId="1" type="noConversion"/>
  </si>
  <si>
    <t>在算法中出现的频率</t>
    <phoneticPr fontId="1" type="noConversion"/>
  </si>
  <si>
    <t>位宽种类</t>
    <phoneticPr fontId="1" type="noConversion"/>
  </si>
  <si>
    <t>模式种类</t>
    <phoneticPr fontId="1" type="noConversion"/>
  </si>
  <si>
    <t>对应比例</t>
    <phoneticPr fontId="1" type="noConversion"/>
  </si>
  <si>
    <t>逻辑操作</t>
    <phoneticPr fontId="1" type="noConversion"/>
  </si>
  <si>
    <t>xor</t>
    <phoneticPr fontId="1" type="noConversion"/>
  </si>
  <si>
    <t>是</t>
  </si>
  <si>
    <t>否</t>
  </si>
  <si>
    <t>not</t>
    <phoneticPr fontId="1" type="noConversion"/>
  </si>
  <si>
    <t>0</t>
    <phoneticPr fontId="1" type="noConversion"/>
  </si>
  <si>
    <t>or</t>
    <phoneticPr fontId="1" type="noConversion"/>
  </si>
  <si>
    <t>and</t>
    <phoneticPr fontId="1" type="noConversion"/>
  </si>
  <si>
    <t>移位</t>
    <phoneticPr fontId="1" type="noConversion"/>
  </si>
  <si>
    <t>左右移位\左右循环移位</t>
    <phoneticPr fontId="1" type="noConversion"/>
  </si>
  <si>
    <t>是</t>
    <phoneticPr fontId="1" type="noConversion"/>
  </si>
  <si>
    <t>循环移位</t>
    <phoneticPr fontId="1" type="noConversion"/>
  </si>
  <si>
    <t>模运算</t>
    <phoneticPr fontId="1" type="noConversion"/>
  </si>
  <si>
    <t>模加</t>
    <phoneticPr fontId="1" type="noConversion"/>
  </si>
  <si>
    <t>2^16:2^32</t>
    <phoneticPr fontId="1" type="noConversion"/>
  </si>
  <si>
    <t>1:10</t>
    <phoneticPr fontId="1" type="noConversion"/>
  </si>
  <si>
    <t>模减</t>
    <phoneticPr fontId="1" type="noConversion"/>
  </si>
  <si>
    <t>是</t>
    <phoneticPr fontId="1" type="noConversion"/>
  </si>
  <si>
    <t>2^32</t>
    <phoneticPr fontId="1" type="noConversion"/>
  </si>
  <si>
    <t>1</t>
    <phoneticPr fontId="1" type="noConversion"/>
  </si>
  <si>
    <t>1/16</t>
    <phoneticPr fontId="1" type="noConversion"/>
  </si>
  <si>
    <t>模乘</t>
    <phoneticPr fontId="1" type="noConversion"/>
  </si>
  <si>
    <t>1:1</t>
    <phoneticPr fontId="1" type="noConversion"/>
  </si>
  <si>
    <t>2^16-1:2^32</t>
    <phoneticPr fontId="1" type="noConversion"/>
  </si>
  <si>
    <t>1:1</t>
    <phoneticPr fontId="1" type="noConversion"/>
  </si>
  <si>
    <t>2/16</t>
    <phoneticPr fontId="1" type="noConversion"/>
  </si>
  <si>
    <t>s盒子</t>
    <phoneticPr fontId="1" type="noConversion"/>
  </si>
  <si>
    <t xml:space="preserve">4-4:
6-4:
8-8: 
8-32:
6-2:
10-8  </t>
    <phoneticPr fontId="1" type="noConversion"/>
  </si>
  <si>
    <t>是</t>
    <phoneticPr fontId="1" type="noConversion"/>
  </si>
  <si>
    <t>有限域乘法</t>
    <phoneticPr fontId="1" type="noConversion"/>
  </si>
  <si>
    <t>置换</t>
    <phoneticPr fontId="1" type="noConversion"/>
  </si>
  <si>
    <t>是</t>
    <phoneticPr fontId="1" type="noConversion"/>
  </si>
  <si>
    <t>字节循环移位</t>
    <phoneticPr fontId="1" type="noConversion"/>
  </si>
  <si>
    <t>特定算法优化支持</t>
    <phoneticPr fontId="1" type="noConversion"/>
  </si>
  <si>
    <t>AES：X2有限域乘法优化</t>
    <phoneticPr fontId="1" type="noConversion"/>
  </si>
  <si>
    <t>RC6:*2+1</t>
    <phoneticPr fontId="1" type="noConversion"/>
  </si>
  <si>
    <t>1/16</t>
    <phoneticPr fontId="1" type="noConversion"/>
  </si>
  <si>
    <t>算子</t>
    <phoneticPr fontId="1" type="noConversion"/>
  </si>
  <si>
    <t>算子在算法中出现的频率</t>
    <phoneticPr fontId="1" type="noConversion"/>
  </si>
  <si>
    <t>算子组合</t>
    <phoneticPr fontId="1" type="noConversion"/>
  </si>
  <si>
    <t>算法</t>
  </si>
  <si>
    <t>总频率</t>
    <phoneticPr fontId="1" type="noConversion"/>
  </si>
  <si>
    <t>后缀</t>
    <phoneticPr fontId="1" type="noConversion"/>
  </si>
  <si>
    <t>前缀</t>
    <phoneticPr fontId="1" type="noConversion"/>
  </si>
  <si>
    <t>其它</t>
    <phoneticPr fontId="1" type="noConversion"/>
  </si>
  <si>
    <t>1级后缀序列</t>
    <phoneticPr fontId="1" type="noConversion"/>
  </si>
  <si>
    <t>频率</t>
    <phoneticPr fontId="1" type="noConversion"/>
  </si>
  <si>
    <t>2级后缀序列</t>
    <phoneticPr fontId="1" type="noConversion"/>
  </si>
  <si>
    <t>3级后缀序列</t>
    <phoneticPr fontId="1" type="noConversion"/>
  </si>
  <si>
    <t>1级前缀序列</t>
    <phoneticPr fontId="1" type="noConversion"/>
  </si>
  <si>
    <t>2级前缀序列</t>
    <phoneticPr fontId="1" type="noConversion"/>
  </si>
  <si>
    <t>3级前缀序列</t>
    <phoneticPr fontId="1" type="noConversion"/>
  </si>
  <si>
    <t>SH</t>
    <phoneticPr fontId="1" type="noConversion"/>
  </si>
  <si>
    <t>CAST128 GOST RC5 TWOFISH SM4 RC6 SERPENT TEA XTEA SIMON C2 MACGUFFIN M6 CS_CIPHER NUSH</t>
    <phoneticPr fontId="1" type="noConversion"/>
  </si>
  <si>
    <t>15:36</t>
    <phoneticPr fontId="1" type="noConversion"/>
  </si>
  <si>
    <t>SH XOR</t>
  </si>
  <si>
    <t xml:space="preserve">GOST SM4 RC6 SERPENT TEA C2 MACGUFFIN </t>
  </si>
  <si>
    <t>7:15</t>
    <phoneticPr fontId="1" type="noConversion"/>
  </si>
  <si>
    <t>SH XOR MAS</t>
  </si>
  <si>
    <t xml:space="preserve">GOST TEA C2 </t>
  </si>
  <si>
    <t>XOR SH</t>
    <phoneticPr fontId="1" type="noConversion"/>
  </si>
  <si>
    <t xml:space="preserve">RC5 TWOFISH RC6 TEA XTEA SIMON C2 MACGUFFIN M6 CS_CIPHER </t>
    <phoneticPr fontId="1" type="noConversion"/>
  </si>
  <si>
    <t>10:15</t>
    <phoneticPr fontId="1" type="noConversion"/>
  </si>
  <si>
    <t>MAS XOR SH</t>
  </si>
  <si>
    <t xml:space="preserve">RC5 TEA XTEA M6 </t>
  </si>
  <si>
    <t>SH MAS</t>
  </si>
  <si>
    <t xml:space="preserve">RC5 RC6 SERPENT XTEA </t>
  </si>
  <si>
    <t>5:15</t>
    <phoneticPr fontId="1" type="noConversion"/>
  </si>
  <si>
    <t>SH XOR SH</t>
  </si>
  <si>
    <t xml:space="preserve">RC6 C2 </t>
  </si>
  <si>
    <t>2:15</t>
    <phoneticPr fontId="1" type="noConversion"/>
  </si>
  <si>
    <t>MAS SH</t>
  </si>
  <si>
    <t xml:space="preserve">CAST128 SERPENT M6 NUSH </t>
  </si>
  <si>
    <t>4:15</t>
    <phoneticPr fontId="1" type="noConversion"/>
  </si>
  <si>
    <t>XOR LUT SH</t>
  </si>
  <si>
    <t>SM4 SERPENT C2</t>
  </si>
  <si>
    <t>SH AND</t>
  </si>
  <si>
    <t>SIMON CS_CIPHER</t>
  </si>
  <si>
    <t>2:15</t>
    <phoneticPr fontId="1" type="noConversion"/>
  </si>
  <si>
    <t>SH MAS XOR</t>
  </si>
  <si>
    <t xml:space="preserve">RC5 XTEA </t>
  </si>
  <si>
    <t>LUT SH</t>
  </si>
  <si>
    <t xml:space="preserve">GOST SM4 SERPENT C2 </t>
  </si>
  <si>
    <t>XOR XOR SH</t>
  </si>
  <si>
    <t xml:space="preserve">TWOFISH SIMON </t>
  </si>
  <si>
    <t>SH AND XOR</t>
  </si>
  <si>
    <t xml:space="preserve">SIMON CS_CIPHER </t>
    <phoneticPr fontId="1" type="noConversion"/>
  </si>
  <si>
    <t>MM</t>
    <phoneticPr fontId="1" type="noConversion"/>
  </si>
  <si>
    <t xml:space="preserve">IDEA RC6 </t>
    <phoneticPr fontId="1" type="noConversion"/>
  </si>
  <si>
    <t>2:36</t>
    <phoneticPr fontId="1" type="noConversion"/>
  </si>
  <si>
    <t>MM XOR</t>
  </si>
  <si>
    <t>IDEA</t>
    <phoneticPr fontId="1" type="noConversion"/>
  </si>
  <si>
    <t>1:2</t>
    <phoneticPr fontId="1" type="noConversion"/>
  </si>
  <si>
    <t>XOR MM</t>
  </si>
  <si>
    <t>1:2</t>
    <phoneticPr fontId="1" type="noConversion"/>
  </si>
  <si>
    <t>MAS</t>
    <phoneticPr fontId="1" type="noConversion"/>
  </si>
  <si>
    <t>IDEA BLOWFISH CAST128 GOST RC5 SEED TWOFISH RC6 SERPENT TEA XTEA SPECK LUCIFER C2 M6 NUSH</t>
    <phoneticPr fontId="1" type="noConversion"/>
  </si>
  <si>
    <t>16:36</t>
    <phoneticPr fontId="1" type="noConversion"/>
  </si>
  <si>
    <t>MAS XOR</t>
  </si>
  <si>
    <t xml:space="preserve">IDEA BLOWFISH CAST128 RC5 SEED TWOFISH TEA XTEA SPECK C2 M6 NUSH </t>
    <phoneticPr fontId="1" type="noConversion"/>
  </si>
  <si>
    <t>12:16</t>
    <phoneticPr fontId="1" type="noConversion"/>
  </si>
  <si>
    <t>MAS MAS XOR</t>
  </si>
  <si>
    <t xml:space="preserve">CAST128 TWOFISH TEA C2 M6 </t>
  </si>
  <si>
    <t xml:space="preserve"> </t>
    <phoneticPr fontId="1" type="noConversion"/>
  </si>
  <si>
    <t>XOR MAS</t>
  </si>
  <si>
    <t xml:space="preserve">BLOWFISH CAST128 GOST SEED TEA XTEA LUCIFER C2 NUSH </t>
  </si>
  <si>
    <t>9:16</t>
    <phoneticPr fontId="1" type="noConversion"/>
  </si>
  <si>
    <t>XOR SH MAS</t>
  </si>
  <si>
    <t>RC5 RC6 XTEA M6</t>
  </si>
  <si>
    <t>MAS MAS</t>
  </si>
  <si>
    <t>5:16</t>
    <phoneticPr fontId="1" type="noConversion"/>
  </si>
  <si>
    <t>MAS XOR XOR</t>
  </si>
  <si>
    <t>BLOWFISH SEED TWOFISH SPECK</t>
  </si>
  <si>
    <t xml:space="preserve">RC5 RC6 SERPENT XTEA M6 </t>
  </si>
  <si>
    <t>5:16</t>
    <phoneticPr fontId="1" type="noConversion"/>
  </si>
  <si>
    <t>MAS XOR MAS</t>
  </si>
  <si>
    <t xml:space="preserve">BLOWFISH CAST128 XTEA NUSH </t>
  </si>
  <si>
    <t>MAS SH</t>
    <phoneticPr fontId="1" type="noConversion"/>
  </si>
  <si>
    <t>4:16</t>
    <phoneticPr fontId="1" type="noConversion"/>
  </si>
  <si>
    <t>5:16</t>
    <phoneticPr fontId="1" type="noConversion"/>
  </si>
  <si>
    <t>XOR MAS MAS</t>
  </si>
  <si>
    <t xml:space="preserve">CAST128 TEA C2 </t>
  </si>
  <si>
    <t xml:space="preserve"> </t>
    <phoneticPr fontId="1" type="noConversion"/>
  </si>
  <si>
    <t>GOST TEA C2</t>
  </si>
  <si>
    <t>LUT</t>
    <phoneticPr fontId="1" type="noConversion"/>
  </si>
  <si>
    <t xml:space="preserve">AES DES BLOWFISH CAMELLIA CAST128 GOST SEED TWOFISH SM4 SERPENT SKIPJECT LUCIFER CLEFIA ARIA C2 PRESENT MACGUFFIN SQUARE ICE SHARK CS_CIPHER GRAND_CRU Q E2 KHAZAD HIEROCRYPT_L1 HIEROCRYPT_3 </t>
    <phoneticPr fontId="1" type="noConversion"/>
  </si>
  <si>
    <t>27:36</t>
    <phoneticPr fontId="1" type="noConversion"/>
  </si>
  <si>
    <t>LUT XOR</t>
  </si>
  <si>
    <t xml:space="preserve">CAMELLIA CAST128 SEED SKIPJECT LUCIFER MACGUFFIN CS_CIPHER Q E2 KHAZAD </t>
  </si>
  <si>
    <t>10：27</t>
    <phoneticPr fontId="1" type="noConversion"/>
  </si>
  <si>
    <t>LUT XOR XOR</t>
    <phoneticPr fontId="1" type="noConversion"/>
  </si>
  <si>
    <t xml:space="preserve">CAMELLIA SEED SKIPJECT LUCIFER E2 </t>
  </si>
  <si>
    <t>LUT XOR XOR XOR</t>
  </si>
  <si>
    <t xml:space="preserve">CAMELLIA SEED SKIPJECT E2 </t>
  </si>
  <si>
    <t>4:27</t>
    <phoneticPr fontId="1" type="noConversion"/>
  </si>
  <si>
    <t>XOR LUT</t>
  </si>
  <si>
    <t xml:space="preserve">AES DES BLOWFISH CAMELLIA SEED SM4 SERPENT SKIPJECT CLEFIA ARIA C2 PRESENT MACGUFFIN ICE SHARK CS_CIPHER GRAND_CRU Q E2 HIEROCRYPT_L1 HIEROCRYPT_3 </t>
    <phoneticPr fontId="1" type="noConversion"/>
  </si>
  <si>
    <t>21:27</t>
    <phoneticPr fontId="1" type="noConversion"/>
  </si>
  <si>
    <t>XOR XOR LUT</t>
  </si>
  <si>
    <t xml:space="preserve">BLOWFISH CAMELLIA SEED SM4 SKIPJECT CLEFIA E2 </t>
  </si>
  <si>
    <t>XOR XOR XOR LUT</t>
  </si>
  <si>
    <t xml:space="preserve">SEED SM4 SKIPJECT E2 </t>
  </si>
  <si>
    <t>4：27</t>
    <phoneticPr fontId="1" type="noConversion"/>
  </si>
  <si>
    <t>LUT SH XOR</t>
  </si>
  <si>
    <t xml:space="preserve">GOST SM4 C2 </t>
  </si>
  <si>
    <t>MAS LUT</t>
  </si>
  <si>
    <t xml:space="preserve">GOST SEED LUCIFER </t>
  </si>
  <si>
    <t>3:27</t>
    <phoneticPr fontId="1" type="noConversion"/>
  </si>
  <si>
    <t>XOR MAS LUT</t>
  </si>
  <si>
    <t>LUT BR</t>
  </si>
  <si>
    <t xml:space="preserve">AES GRAND_CRU </t>
  </si>
  <si>
    <t>2:27</t>
    <phoneticPr fontId="1" type="noConversion"/>
  </si>
  <si>
    <t>LUT XOR SH</t>
  </si>
  <si>
    <t>MACGUFFIN CS_CIPHER</t>
  </si>
  <si>
    <t>SH LUT</t>
  </si>
  <si>
    <t>CAST128 TWOFISH</t>
  </si>
  <si>
    <t xml:space="preserve"> </t>
    <phoneticPr fontId="1" type="noConversion"/>
  </si>
  <si>
    <t>GFM</t>
    <phoneticPr fontId="1" type="noConversion"/>
  </si>
  <si>
    <t>AES TWOFISH CLEFIA ARIA SQUARE SHARK GRAND_CRU KHAZAD HIEROCRYPT_L1 HIEROCRYPT_3</t>
    <phoneticPr fontId="1" type="noConversion"/>
  </si>
  <si>
    <t>10:36</t>
    <phoneticPr fontId="1" type="noConversion"/>
  </si>
  <si>
    <t>GFM XOR</t>
  </si>
  <si>
    <t xml:space="preserve">AES CLEFIA ARIA SQUARE SHARK HIEROCRYPT_L1 HIEROCRYPT_3 </t>
    <phoneticPr fontId="1" type="noConversion"/>
  </si>
  <si>
    <t>7:10</t>
    <phoneticPr fontId="1" type="noConversion"/>
  </si>
  <si>
    <t>GFM XOR XOR</t>
  </si>
  <si>
    <t xml:space="preserve">CLEFIA </t>
  </si>
  <si>
    <t>BR GFM</t>
  </si>
  <si>
    <t>2:10</t>
    <phoneticPr fontId="1" type="noConversion"/>
  </si>
  <si>
    <t>XOR LUT GFM</t>
  </si>
  <si>
    <t xml:space="preserve">CLEFIA ARIA SHARK HIEROCRYPT_L1 HIEROCRYPT_3 </t>
  </si>
  <si>
    <t xml:space="preserve">XOR GFM </t>
  </si>
  <si>
    <t xml:space="preserve">KHAZAD </t>
  </si>
  <si>
    <t>LUT GFM（1.32）</t>
    <phoneticPr fontId="1" type="noConversion"/>
  </si>
  <si>
    <t xml:space="preserve">TWOFISH CLEFIA ARIA SQUARE SHARK HIEROCRYPT_L1 HIEROCRYPT_3 </t>
  </si>
  <si>
    <t>7:10</t>
    <phoneticPr fontId="1" type="noConversion"/>
  </si>
  <si>
    <t>PER</t>
  </si>
  <si>
    <t>DES PRESENT SQUARE ICE GRAND_CRU Q</t>
    <phoneticPr fontId="1" type="noConversion"/>
  </si>
  <si>
    <t>6:36</t>
    <phoneticPr fontId="1" type="noConversion"/>
  </si>
  <si>
    <t>PER XOR</t>
  </si>
  <si>
    <t>DES PRESENT ICE GRAND_CRU Q</t>
  </si>
  <si>
    <t>5:6</t>
    <phoneticPr fontId="1" type="noConversion"/>
  </si>
  <si>
    <t>PER XOR BR</t>
  </si>
  <si>
    <t>Q</t>
    <phoneticPr fontId="1" type="noConversion"/>
  </si>
  <si>
    <t>XOR PER</t>
  </si>
  <si>
    <t xml:space="preserve">DES SQUARE ICE Q </t>
  </si>
  <si>
    <t>4:6</t>
    <phoneticPr fontId="1" type="noConversion"/>
  </si>
  <si>
    <t>XOR BR PER</t>
  </si>
  <si>
    <t xml:space="preserve">Q </t>
  </si>
  <si>
    <t>BR PER</t>
  </si>
  <si>
    <t>1:6</t>
    <phoneticPr fontId="1" type="noConversion"/>
  </si>
  <si>
    <t>PER PER</t>
  </si>
  <si>
    <t xml:space="preserve">ICE </t>
  </si>
  <si>
    <t>BR</t>
    <phoneticPr fontId="1" type="noConversion"/>
  </si>
  <si>
    <t>5:36</t>
    <phoneticPr fontId="1" type="noConversion"/>
  </si>
  <si>
    <t>BR GFM</t>
    <phoneticPr fontId="1" type="noConversion"/>
  </si>
  <si>
    <t>AES GRAND_CRU</t>
  </si>
  <si>
    <t>2:5</t>
    <phoneticPr fontId="1" type="noConversion"/>
  </si>
  <si>
    <t>BR GFM XOR</t>
  </si>
  <si>
    <t>AES</t>
    <phoneticPr fontId="1" type="noConversion"/>
  </si>
  <si>
    <t>1/2</t>
    <phoneticPr fontId="1" type="noConversion"/>
  </si>
  <si>
    <t>BR XOR XOR LUT</t>
  </si>
  <si>
    <t>CAMELLIA</t>
  </si>
  <si>
    <t>1/2</t>
    <phoneticPr fontId="1" type="noConversion"/>
  </si>
  <si>
    <t>XOR BR</t>
  </si>
  <si>
    <t xml:space="preserve">CAMELLIA SPECK Q </t>
  </si>
  <si>
    <t>3:5</t>
    <phoneticPr fontId="1" type="noConversion"/>
  </si>
  <si>
    <t>XOR XOR BR</t>
  </si>
  <si>
    <t xml:space="preserve">CAMELLIA SPECK </t>
  </si>
  <si>
    <t>XOR XOR XOR BR</t>
  </si>
  <si>
    <t>BR XOR</t>
  </si>
  <si>
    <t>1:5</t>
    <phoneticPr fontId="1" type="noConversion"/>
  </si>
  <si>
    <t>BR XOR XOR</t>
  </si>
  <si>
    <t>2:5</t>
    <phoneticPr fontId="1" type="noConversion"/>
  </si>
  <si>
    <t>XOR LUT BR</t>
  </si>
  <si>
    <t>BR MAS</t>
  </si>
  <si>
    <t>SPECK</t>
  </si>
  <si>
    <t xml:space="preserve">Q </t>
    <phoneticPr fontId="1" type="noConversion"/>
  </si>
  <si>
    <t>2级级联</t>
    <phoneticPr fontId="1" type="noConversion"/>
  </si>
  <si>
    <t>3级级联</t>
    <phoneticPr fontId="1" type="noConversion"/>
  </si>
  <si>
    <t>4级级联</t>
    <phoneticPr fontId="1" type="noConversion"/>
  </si>
  <si>
    <t>XOR</t>
    <phoneticPr fontId="1" type="noConversion"/>
  </si>
  <si>
    <t>36:36</t>
    <phoneticPr fontId="1" type="noConversion"/>
  </si>
  <si>
    <t>XOR XOR</t>
    <phoneticPr fontId="1" type="noConversion"/>
  </si>
  <si>
    <t xml:space="preserve">BLOWFISH CAMELLIA SEED TWOFISH SM4 SKIPJECT SPECK SIMON LUCIFER CLEFIA E2 </t>
  </si>
  <si>
    <t>11:36</t>
    <phoneticPr fontId="1" type="noConversion"/>
  </si>
  <si>
    <t>XOR XOR XOR</t>
  </si>
  <si>
    <t xml:space="preserve">CAMELLIA SEED SM4 SKIPJECT SIMON E2 </t>
  </si>
  <si>
    <t>XOR XOR XOR XOR</t>
  </si>
  <si>
    <t>SM4 SKIPJECT E2</t>
  </si>
  <si>
    <t>3:36</t>
    <phoneticPr fontId="1" type="noConversion"/>
  </si>
  <si>
    <t>36/36</t>
    <phoneticPr fontId="1" type="noConversion"/>
  </si>
  <si>
    <t>1/36</t>
    <phoneticPr fontId="1" type="noConversion"/>
  </si>
  <si>
    <t>3/36</t>
    <phoneticPr fontId="1" type="noConversion"/>
  </si>
  <si>
    <t>4/36</t>
    <phoneticPr fontId="1" type="noConversion"/>
  </si>
  <si>
    <t>11/36</t>
    <phoneticPr fontId="1" type="noConversion"/>
  </si>
  <si>
    <t>2:14</t>
    <phoneticPr fontId="1" type="noConversion"/>
  </si>
  <si>
    <t>16/36</t>
    <phoneticPr fontId="1" type="noConversion"/>
  </si>
  <si>
    <t>1/36</t>
    <phoneticPr fontId="1" type="noConversion"/>
  </si>
  <si>
    <t>4:
1:
19:
1:
1:
1</t>
    <phoneticPr fontId="1" type="noConversion"/>
  </si>
  <si>
    <t>27/36</t>
    <phoneticPr fontId="1" type="noConversion"/>
  </si>
  <si>
    <t>10/36</t>
    <phoneticPr fontId="1" type="noConversion"/>
  </si>
  <si>
    <t>1:
1:
3:
4:
1:
1</t>
    <phoneticPr fontId="1" type="noConversion"/>
  </si>
  <si>
    <t>4/36</t>
    <phoneticPr fontId="1" type="noConversion"/>
  </si>
  <si>
    <t>Lucifer:PBOX</t>
    <phoneticPr fontId="1" type="noConversion"/>
  </si>
  <si>
    <t xml:space="preserve">AES DES IDEA BLOWFISH CAMELLIA CAST128 GOST RC5 SEED TWOFISH SM4 RC6 SERPENT TEA XTEA SKIPJECT </t>
    <phoneticPr fontId="1" type="noConversion"/>
  </si>
  <si>
    <t>AES CAMELLIA SPECK GRAND_CRU Q</t>
    <phoneticPr fontId="1" type="noConversion"/>
  </si>
  <si>
    <t xml:space="preserve">CAST128 SERPENT M6 NUSH </t>
    <phoneticPr fontId="1" type="noConversion"/>
  </si>
  <si>
    <t>SH-&gt;XOR</t>
  </si>
  <si>
    <t>SH-&gt;MAS</t>
  </si>
  <si>
    <t>SH-&gt;AND</t>
  </si>
  <si>
    <t>MM-&gt;XOR</t>
  </si>
  <si>
    <t>MAS-&gt;XOR</t>
  </si>
  <si>
    <t>MAS-&gt;MAS</t>
  </si>
  <si>
    <t>MAS-&gt;SH</t>
  </si>
  <si>
    <t>-&gt;</t>
  </si>
  <si>
    <t>LUT-&gt;XOR</t>
  </si>
  <si>
    <t>LUT-&gt;SH</t>
  </si>
  <si>
    <t>LUT-&gt;BR</t>
  </si>
  <si>
    <t>GFM-&gt;XOR</t>
  </si>
  <si>
    <t>PER-&gt;XOR</t>
  </si>
  <si>
    <t>BR-&gt;GFM</t>
  </si>
  <si>
    <t>BR-&gt;XOR</t>
  </si>
  <si>
    <t>BR-&gt;MAS</t>
  </si>
  <si>
    <t>BR-&gt;PER</t>
  </si>
  <si>
    <t>XOR-&gt;XOR</t>
  </si>
  <si>
    <t>SH-&gt;XOR-&gt;MAS</t>
  </si>
  <si>
    <t>SH-&gt;XOR-&gt;SH</t>
  </si>
  <si>
    <t>SH-&gt;MAS-&gt;XOR</t>
  </si>
  <si>
    <t>SH-&gt;AND-&gt;XOR</t>
  </si>
  <si>
    <t>MAS-&gt;MAS-&gt;XOR</t>
  </si>
  <si>
    <t>MAS-&gt;XOR-&gt;XOR</t>
  </si>
  <si>
    <t>MAS-&gt;XOR-&gt;SH</t>
  </si>
  <si>
    <t>MAS-&gt;XOR-&gt;MAS</t>
  </si>
  <si>
    <t>LUT-&gt;XOR-&gt;XOR</t>
  </si>
  <si>
    <t>GFM-&gt;XOR-&gt;XOR</t>
  </si>
  <si>
    <t>PER-&gt;XOR-&gt;BR</t>
  </si>
  <si>
    <t>BR-&gt;GFM-&gt;XOR</t>
  </si>
  <si>
    <t>BR-&gt;XOR-&gt;XOR</t>
  </si>
  <si>
    <t>XOR-&gt;XOR-&gt;XOR</t>
  </si>
  <si>
    <t>XOR-&gt;SH</t>
  </si>
  <si>
    <t>XOR-&gt;MM</t>
  </si>
  <si>
    <t>XOR-&gt;MAS</t>
  </si>
  <si>
    <t>SH-&gt;LUT</t>
  </si>
  <si>
    <t>XOR-&gt;BR</t>
  </si>
  <si>
    <t>XOR-&gt;LUT-&gt;SH</t>
  </si>
  <si>
    <t>XOR-&gt;XOR-&gt;SH</t>
  </si>
  <si>
    <t>XOR-&gt;SH-&gt;MAS</t>
  </si>
  <si>
    <t>XOR-&gt;MAS-&gt;MAS</t>
  </si>
  <si>
    <t>XOR-&gt;XOR-&gt;LUT</t>
  </si>
  <si>
    <t>XOR-&gt;MAS-&gt;LUT</t>
  </si>
  <si>
    <t>XOR-&gt;LUT-&gt;GFM</t>
  </si>
  <si>
    <t>XOR-&gt;BR-&gt;PER</t>
  </si>
  <si>
    <t>XOR-&gt;XOR-&gt;BR</t>
  </si>
  <si>
    <t>XOR-&gt;LUT-&gt;BR</t>
  </si>
  <si>
    <t>6/36</t>
    <phoneticPr fontId="1" type="noConversion"/>
  </si>
  <si>
    <t>LUT-&gt;SH-&gt;XOR</t>
    <phoneticPr fontId="1" type="noConversion"/>
  </si>
  <si>
    <t>LUT-&gt;XOR-&gt;SH</t>
    <phoneticPr fontId="1" type="noConversion"/>
  </si>
  <si>
    <t>IDEA、BLOWFISH、CAST128、RC5、SEED、TWOFISH、TEA、XTEA、SPECK、C2、M6、NUSH、</t>
  </si>
  <si>
    <t>SH-&gt;MAS</t>
    <phoneticPr fontId="1" type="noConversion"/>
  </si>
  <si>
    <t>XOR-&gt;LUT</t>
    <phoneticPr fontId="1" type="noConversion"/>
  </si>
  <si>
    <t>MAS-&gt;LUT</t>
    <phoneticPr fontId="1" type="noConversion"/>
  </si>
  <si>
    <t>BR-&gt;GFM</t>
    <phoneticPr fontId="1" type="noConversion"/>
  </si>
  <si>
    <t xml:space="preserve">TWOFISH CLEFIA ARIA SQUARE SHARK HIEROCRYPT_L1 HIEROCRYPT_3 </t>
    <phoneticPr fontId="1" type="noConversion"/>
  </si>
  <si>
    <t>LUT-&gt;GFM（1.32）</t>
    <phoneticPr fontId="1" type="noConversion"/>
  </si>
  <si>
    <t>XOR-&gt;GFM</t>
    <phoneticPr fontId="1" type="noConversion"/>
  </si>
  <si>
    <t>XOR-&gt;PER</t>
    <phoneticPr fontId="1" type="noConversion"/>
  </si>
  <si>
    <t>PER-&gt;PER</t>
    <phoneticPr fontId="1" type="noConversion"/>
  </si>
  <si>
    <t>BR-&gt;PER</t>
    <phoneticPr fontId="1" type="noConversion"/>
  </si>
  <si>
    <t xml:space="preserve">控制信号        </t>
    <phoneticPr fontId="1" type="noConversion"/>
  </si>
  <si>
    <t>位数</t>
    <phoneticPr fontId="1" type="noConversion"/>
  </si>
  <si>
    <t>对应功能单元</t>
    <phoneticPr fontId="1" type="noConversion"/>
  </si>
  <si>
    <t>算术单元</t>
    <phoneticPr fontId="1" type="noConversion"/>
  </si>
  <si>
    <t>逻辑单元</t>
    <phoneticPr fontId="1" type="noConversion"/>
  </si>
  <si>
    <t>移位单元</t>
    <phoneticPr fontId="1" type="noConversion"/>
  </si>
  <si>
    <t>置换单元</t>
    <phoneticPr fontId="1" type="noConversion"/>
  </si>
  <si>
    <t>S盒替换单元</t>
    <phoneticPr fontId="1" type="noConversion"/>
  </si>
  <si>
    <t>有限域乘法单元</t>
    <phoneticPr fontId="1" type="noConversion"/>
  </si>
  <si>
    <t>control[xx:xx]</t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</si>
  <si>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</si>
  <si>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</si>
  <si>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</si>
  <si>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</si>
  <si>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逻辑操作</t>
    <phoneticPr fontId="1" type="noConversion"/>
  </si>
  <si>
    <t>使用频率</t>
    <phoneticPr fontId="1" type="noConversion"/>
  </si>
  <si>
    <t>逻辑操作级联</t>
    <phoneticPr fontId="1" type="noConversion"/>
  </si>
  <si>
    <t>XOR</t>
  </si>
  <si>
    <t>NOT</t>
  </si>
  <si>
    <t>OR</t>
  </si>
  <si>
    <t>AND</t>
  </si>
  <si>
    <t>XOR-&gt;XOR</t>
    <phoneticPr fontId="1" type="noConversion"/>
  </si>
  <si>
    <t>XOR-&gt;XOR-&gt;XOR</t>
    <phoneticPr fontId="1" type="noConversion"/>
  </si>
  <si>
    <t>64-64：
32-48：
32-32：
128-128:
32-40:
PER（K）</t>
    <phoneticPr fontId="1" type="noConversion"/>
  </si>
  <si>
    <t>DES PRESENT SQUARE ICE GRAND_CRU Q</t>
    <phoneticPr fontId="1" type="noConversion"/>
  </si>
  <si>
    <t>000000</t>
  </si>
  <si>
    <t>000001</t>
  </si>
  <si>
    <t>000010</t>
  </si>
  <si>
    <t xml:space="preserve">.     </t>
  </si>
  <si>
    <t>000011</t>
  </si>
  <si>
    <t>100000</t>
  </si>
  <si>
    <t>100001</t>
  </si>
  <si>
    <t>111101</t>
  </si>
  <si>
    <t>111110</t>
  </si>
  <si>
    <t>111111</t>
  </si>
  <si>
    <t xml:space="preserve"> .         </t>
  </si>
  <si>
    <t xml:space="preserve"> 输入A[0]</t>
  </si>
  <si>
    <t xml:space="preserve"> 输入A[1]</t>
  </si>
  <si>
    <t xml:space="preserve"> 输入A[2]</t>
  </si>
  <si>
    <t xml:space="preserve"> 输入A[31]</t>
  </si>
  <si>
    <t xml:space="preserve"> 输入B[0]</t>
  </si>
  <si>
    <t xml:space="preserve"> 输入B[1]</t>
  </si>
  <si>
    <t xml:space="preserve"> 输入B[29]</t>
  </si>
  <si>
    <t xml:space="preserve"> 输入B[30]</t>
  </si>
  <si>
    <t xml:space="preserve"> 输入B[31]</t>
  </si>
  <si>
    <t>功能单元</t>
    <phoneticPr fontId="1" type="noConversion"/>
  </si>
  <si>
    <t>算法</t>
    <phoneticPr fontId="1" type="noConversion"/>
  </si>
  <si>
    <t xml:space="preserve">AES          </t>
  </si>
  <si>
    <t xml:space="preserve">DES          </t>
  </si>
  <si>
    <t xml:space="preserve">IDEA         </t>
  </si>
  <si>
    <t xml:space="preserve">BLOWFISH     </t>
  </si>
  <si>
    <t xml:space="preserve">CAMELLIA     </t>
  </si>
  <si>
    <t xml:space="preserve">CAST128      </t>
  </si>
  <si>
    <t xml:space="preserve">GOST         </t>
  </si>
  <si>
    <t xml:space="preserve">RC5          </t>
  </si>
  <si>
    <t xml:space="preserve">SEED         </t>
  </si>
  <si>
    <t xml:space="preserve">TWOFISH      </t>
  </si>
  <si>
    <t xml:space="preserve">SM4          </t>
  </si>
  <si>
    <t xml:space="preserve">RC6          </t>
  </si>
  <si>
    <t xml:space="preserve">SERPENT      </t>
  </si>
  <si>
    <t xml:space="preserve">TEA          </t>
  </si>
  <si>
    <t xml:space="preserve">XTEA         </t>
  </si>
  <si>
    <t xml:space="preserve">SKIPJECT     </t>
  </si>
  <si>
    <t xml:space="preserve">SPECK        </t>
  </si>
  <si>
    <t xml:space="preserve">SIMON        </t>
  </si>
  <si>
    <t xml:space="preserve">LUCIFER      </t>
  </si>
  <si>
    <t xml:space="preserve">CLEFIA       </t>
  </si>
  <si>
    <t xml:space="preserve">ARIA         </t>
  </si>
  <si>
    <t xml:space="preserve">C2           </t>
  </si>
  <si>
    <t xml:space="preserve">PRESENT      </t>
  </si>
  <si>
    <t xml:space="preserve">MACGUFFIN    </t>
  </si>
  <si>
    <t xml:space="preserve">SQUARE       </t>
  </si>
  <si>
    <t xml:space="preserve">M6           </t>
  </si>
  <si>
    <t xml:space="preserve">ICE          </t>
  </si>
  <si>
    <t xml:space="preserve">SHARK        </t>
  </si>
  <si>
    <t xml:space="preserve">CS_CIPHER    </t>
  </si>
  <si>
    <t xml:space="preserve">NUSH         </t>
  </si>
  <si>
    <t xml:space="preserve">GRAND_CRU    </t>
  </si>
  <si>
    <t xml:space="preserve">Q            </t>
  </si>
  <si>
    <t xml:space="preserve">E2           </t>
  </si>
  <si>
    <t xml:space="preserve">KHAZAD       </t>
  </si>
  <si>
    <t>HIEROCRYPT_L1</t>
  </si>
  <si>
    <t xml:space="preserve">HIEROCRYPT_3 </t>
  </si>
  <si>
    <t>架构</t>
  </si>
  <si>
    <t>功能单元使用</t>
  </si>
  <si>
    <t>AU</t>
  </si>
  <si>
    <t>SH</t>
  </si>
  <si>
    <t>LOU</t>
  </si>
  <si>
    <t>LUT</t>
  </si>
  <si>
    <t>GFM</t>
  </si>
  <si>
    <t>本文</t>
  </si>
  <si>
    <t>AES</t>
  </si>
  <si>
    <t>DES</t>
  </si>
  <si>
    <t>IDEA</t>
  </si>
  <si>
    <t>BLOWFISH</t>
  </si>
  <si>
    <t>CAST128</t>
  </si>
  <si>
    <t>GOST</t>
  </si>
  <si>
    <t>RC5</t>
  </si>
  <si>
    <t>SEED</t>
  </si>
  <si>
    <t>TWOFISH</t>
  </si>
  <si>
    <t>SM4</t>
  </si>
  <si>
    <t>RC6</t>
  </si>
  <si>
    <t>SERPENT</t>
  </si>
  <si>
    <t>TEA</t>
  </si>
  <si>
    <t>XTEA</t>
  </si>
  <si>
    <t>SKIPJECT</t>
  </si>
  <si>
    <t>SIMON</t>
  </si>
  <si>
    <t>LUCIFER</t>
  </si>
  <si>
    <t>CLEFIA</t>
  </si>
  <si>
    <t>ARIA</t>
  </si>
  <si>
    <t>C2</t>
  </si>
  <si>
    <t>PRESENT</t>
  </si>
  <si>
    <t>MACGUFFIN</t>
  </si>
  <si>
    <t>SQUARE</t>
  </si>
  <si>
    <t>M6</t>
  </si>
  <si>
    <t>ICE</t>
  </si>
  <si>
    <t>SHARK</t>
  </si>
  <si>
    <t>CS_CIPHER</t>
  </si>
  <si>
    <t>NUSH</t>
  </si>
  <si>
    <t>GRAND_CRU</t>
  </si>
  <si>
    <t>Q</t>
  </si>
  <si>
    <t>E2</t>
  </si>
  <si>
    <t>KHAZAD</t>
  </si>
  <si>
    <t>HIEROCRYPT_3</t>
  </si>
  <si>
    <t>项目中的架构</t>
    <phoneticPr fontId="1" type="noConversion"/>
  </si>
  <si>
    <t>算法</t>
    <phoneticPr fontId="1" type="noConversion"/>
  </si>
  <si>
    <t>Cyptoraptor</t>
    <phoneticPr fontId="1" type="noConversion"/>
  </si>
  <si>
    <t>更多架构</t>
    <phoneticPr fontId="1" type="noConversion"/>
  </si>
  <si>
    <t>更多算法</t>
  </si>
  <si>
    <t>Cyptoraptor</t>
    <phoneticPr fontId="1" type="noConversion"/>
  </si>
  <si>
    <t>更多架构</t>
    <phoneticPr fontId="1" type="noConversion"/>
  </si>
  <si>
    <t>type0</t>
    <phoneticPr fontId="1" type="noConversion"/>
  </si>
  <si>
    <t>type1</t>
    <phoneticPr fontId="1" type="noConversion"/>
  </si>
  <si>
    <t>cr</t>
    <phoneticPr fontId="1" type="noConversion"/>
  </si>
  <si>
    <t>au</t>
    <phoneticPr fontId="1" type="noConversion"/>
  </si>
  <si>
    <t>tu</t>
    <phoneticPr fontId="1" type="noConversion"/>
  </si>
  <si>
    <t>pu</t>
    <phoneticPr fontId="1" type="noConversion"/>
  </si>
  <si>
    <t>lu</t>
    <phoneticPr fontId="1" type="noConversion"/>
  </si>
  <si>
    <t>su</t>
    <phoneticPr fontId="1" type="noConversion"/>
  </si>
  <si>
    <t>lbc</t>
    <phoneticPr fontId="1" type="noConversion"/>
  </si>
  <si>
    <t>第一行</t>
    <phoneticPr fontId="1" type="noConversion"/>
  </si>
  <si>
    <t>第二行</t>
    <phoneticPr fontId="1" type="noConversion"/>
  </si>
  <si>
    <t>合</t>
    <phoneticPr fontId="1" type="noConversion"/>
  </si>
  <si>
    <t>type1</t>
    <phoneticPr fontId="1" type="noConversion"/>
  </si>
  <si>
    <t>type3</t>
  </si>
  <si>
    <t>type4</t>
  </si>
  <si>
    <t>type5</t>
  </si>
  <si>
    <t>type2</t>
    <phoneticPr fontId="1" type="noConversion"/>
  </si>
  <si>
    <t>第1行</t>
    <phoneticPr fontId="1" type="noConversion"/>
  </si>
  <si>
    <t>第2行</t>
  </si>
  <si>
    <t>第3行</t>
  </si>
  <si>
    <t>映射行数</t>
  </si>
  <si>
    <t>项目中的架构</t>
  </si>
  <si>
    <t>Cyptoraptor</t>
  </si>
  <si>
    <t>RCPA</t>
  </si>
  <si>
    <t>COBRA</t>
  </si>
  <si>
    <t>更多架构</t>
  </si>
  <si>
    <r>
      <t>工艺</t>
    </r>
    <r>
      <rPr>
        <sz val="9"/>
        <color theme="1"/>
        <rFont val="Calibri"/>
        <family val="2"/>
      </rPr>
      <t>/nm</t>
    </r>
  </si>
  <si>
    <r>
      <t>主频</t>
    </r>
    <r>
      <rPr>
        <sz val="9"/>
        <color theme="1"/>
        <rFont val="Calibri"/>
        <family val="2"/>
      </rPr>
      <t>/MHz</t>
    </r>
  </si>
  <si>
    <r>
      <t>单轮映射面积</t>
    </r>
    <r>
      <rPr>
        <sz val="9"/>
        <color theme="1"/>
        <rFont val="Calibri"/>
        <family val="2"/>
      </rPr>
      <t>/Mgates</t>
    </r>
  </si>
  <si>
    <r>
      <t>性能</t>
    </r>
    <r>
      <rPr>
        <sz val="9"/>
        <color theme="1"/>
        <rFont val="Calibri"/>
        <family val="2"/>
      </rPr>
      <t>/Gbps</t>
    </r>
  </si>
  <si>
    <r>
      <t>性能面积比</t>
    </r>
    <r>
      <rPr>
        <b/>
        <sz val="9"/>
        <color theme="1"/>
        <rFont val="Calibri"/>
        <family val="2"/>
      </rPr>
      <t>/(Gbps/Mgates)</t>
    </r>
  </si>
  <si>
    <t>算法映射面积</t>
  </si>
  <si>
    <t>性能</t>
  </si>
  <si>
    <t>性能面积比</t>
  </si>
  <si>
    <t>CORBA</t>
  </si>
  <si>
    <r>
      <t>Celator</t>
    </r>
    <r>
      <rPr>
        <sz val="9"/>
        <color theme="1"/>
        <rFont val="宋体"/>
        <family val="3"/>
        <charset val="134"/>
      </rPr>
      <t>等更多架构</t>
    </r>
  </si>
  <si>
    <r>
      <t>算法映射面积</t>
    </r>
    <r>
      <rPr>
        <sz val="9"/>
        <color theme="1"/>
        <rFont val="Calibri"/>
        <family val="2"/>
      </rPr>
      <t>/Mgates</t>
    </r>
  </si>
  <si>
    <t>tlu</t>
    <phoneticPr fontId="1" type="noConversion"/>
  </si>
  <si>
    <r>
      <t>主频</t>
    </r>
    <r>
      <rPr>
        <sz val="9"/>
        <color theme="1"/>
        <rFont val="Calibri"/>
        <family val="2"/>
      </rPr>
      <t>/GHz</t>
    </r>
    <phoneticPr fontId="1" type="noConversion"/>
  </si>
  <si>
    <t>mm2</t>
    <phoneticPr fontId="1" type="noConversion"/>
  </si>
  <si>
    <t>gate</t>
    <phoneticPr fontId="1" type="noConversion"/>
  </si>
  <si>
    <t>算术单元</t>
    <phoneticPr fontId="1" type="noConversion"/>
  </si>
  <si>
    <t>逻辑操作</t>
    <phoneticPr fontId="1" type="noConversion"/>
  </si>
  <si>
    <t>移位</t>
    <phoneticPr fontId="1" type="noConversion"/>
  </si>
  <si>
    <t>查找表</t>
    <phoneticPr fontId="1" type="noConversion"/>
  </si>
  <si>
    <t>置换</t>
    <phoneticPr fontId="1" type="noConversion"/>
  </si>
  <si>
    <t>64to64</t>
    <phoneticPr fontId="1" type="noConversion"/>
  </si>
  <si>
    <t>8x8</t>
    <phoneticPr fontId="1" type="noConversion"/>
  </si>
  <si>
    <t>32b</t>
    <phoneticPr fontId="1" type="noConversion"/>
  </si>
  <si>
    <t>算法个数</t>
    <phoneticPr fontId="1" type="noConversion"/>
  </si>
  <si>
    <t>位宽</t>
    <phoneticPr fontId="1" type="noConversion"/>
  </si>
  <si>
    <t>1</t>
    <phoneticPr fontId="1" type="noConversion"/>
  </si>
  <si>
    <t xml:space="preserve">4-4
6-4
8-8 
8-32
6-2
10-8  </t>
    <phoneticPr fontId="1" type="noConversion"/>
  </si>
  <si>
    <t>64-64
32-48
32-32
32-40</t>
    <phoneticPr fontId="1" type="noConversion"/>
  </si>
  <si>
    <t>左右移位</t>
    <phoneticPr fontId="1" type="noConversion"/>
  </si>
  <si>
    <t>模2^16</t>
    <phoneticPr fontId="1" type="noConversion"/>
  </si>
  <si>
    <t>模2^32</t>
    <phoneticPr fontId="1" type="noConversion"/>
  </si>
  <si>
    <t>模2^32</t>
    <phoneticPr fontId="1" type="noConversion"/>
  </si>
  <si>
    <t>模2^16-1</t>
    <phoneticPr fontId="1" type="noConversion"/>
  </si>
  <si>
    <t>名称</t>
  </si>
  <si>
    <r>
      <t>PE</t>
    </r>
    <r>
      <rPr>
        <sz val="9"/>
        <color theme="1"/>
        <rFont val="宋体"/>
        <family val="3"/>
        <charset val="134"/>
      </rPr>
      <t>方案</t>
    </r>
  </si>
  <si>
    <r>
      <t>PE</t>
    </r>
    <r>
      <rPr>
        <sz val="9"/>
        <color theme="1"/>
        <rFont val="宋体"/>
        <family val="3"/>
        <charset val="134"/>
      </rPr>
      <t>占整个架构面积比例</t>
    </r>
  </si>
  <si>
    <t>功能单元利用率</t>
  </si>
  <si>
    <t>算</t>
  </si>
  <si>
    <t>法</t>
  </si>
  <si>
    <t>功能单元</t>
  </si>
  <si>
    <t>算术</t>
  </si>
  <si>
    <t>单元</t>
  </si>
  <si>
    <t>移位</t>
  </si>
  <si>
    <t>置换</t>
  </si>
  <si>
    <t>逻辑</t>
  </si>
  <si>
    <r>
      <t>S</t>
    </r>
    <r>
      <rPr>
        <sz val="9"/>
        <color theme="1"/>
        <rFont val="宋体"/>
        <family val="3"/>
        <charset val="134"/>
      </rPr>
      <t>盒</t>
    </r>
  </si>
  <si>
    <t>有限域乘法</t>
  </si>
  <si>
    <t>模乘</t>
  </si>
  <si>
    <t>平均利用率</t>
  </si>
  <si>
    <t>串行组合</t>
  </si>
  <si>
    <t>ProDFA</t>
  </si>
  <si>
    <t>并行组合</t>
  </si>
  <si>
    <t>串并混合</t>
  </si>
  <si>
    <t>/</t>
  </si>
  <si>
    <t xml:space="preserve">CAMELLIA CAST128 SEED SKIPJECT LUCIFER MACGUFFIN CS_CIPHER Q E2 KHAZAD </t>
    <phoneticPr fontId="1" type="noConversion"/>
  </si>
  <si>
    <t>算子</t>
    <phoneticPr fontId="1" type="noConversion"/>
  </si>
  <si>
    <t>后缀组合</t>
    <phoneticPr fontId="1" type="noConversion"/>
  </si>
  <si>
    <t>前缀组合</t>
    <phoneticPr fontId="1" type="noConversion"/>
  </si>
  <si>
    <t>SH XOR</t>
    <phoneticPr fontId="1" type="noConversion"/>
  </si>
  <si>
    <t>概率</t>
    <phoneticPr fontId="1" type="noConversion"/>
  </si>
  <si>
    <t>概率</t>
    <phoneticPr fontId="1" type="noConversion"/>
  </si>
  <si>
    <t>概率</t>
    <phoneticPr fontId="1" type="noConversion"/>
  </si>
  <si>
    <t>模乘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</si>
</sst>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%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>
      <alignment vertical="center"/>
    </xf>
  </cellStyleXfs>
  <cellXfs count="193">
    <xf numFmtId="0" fontId="0" fillId="0" borderId="0" xfId="0"/>
    <xf numFmtId="0" fontId="0" fillId="0" borderId="0" xfId="0" applyNumberFormat="1" applyAlignment="1">
      <alignment wrapText="1"/>
    </xf>
    <xf numFmtId="0" fontId="0" fillId="2" borderId="3" xfId="0" applyNumberFormat="1" applyFill="1" applyBorder="1" applyAlignment="1">
      <alignment wrapText="1"/>
    </xf>
    <xf numFmtId="49" fontId="0" fillId="3" borderId="3" xfId="0" applyNumberFormat="1" applyFill="1" applyBorder="1" applyAlignment="1">
      <alignment horizontal="center" wrapText="1"/>
    </xf>
    <xf numFmtId="0" fontId="0" fillId="0" borderId="3" xfId="0" applyNumberFormat="1" applyBorder="1" applyAlignment="1">
      <alignment wrapText="1"/>
    </xf>
    <xf numFmtId="0" fontId="0" fillId="2" borderId="3" xfId="0" applyNumberFormat="1" applyFill="1" applyBorder="1" applyAlignment="1">
      <alignment horizontal="right" wrapText="1"/>
    </xf>
    <xf numFmtId="49" fontId="0" fillId="3" borderId="3" xfId="0" applyNumberFormat="1" applyFill="1" applyBorder="1" applyAlignment="1">
      <alignment horizontal="right" wrapText="1"/>
    </xf>
    <xf numFmtId="49" fontId="0" fillId="4" borderId="3" xfId="0" applyNumberFormat="1" applyFill="1" applyBorder="1" applyAlignment="1">
      <alignment horizontal="right" wrapText="1"/>
    </xf>
    <xf numFmtId="49" fontId="0" fillId="5" borderId="3" xfId="0" applyNumberFormat="1" applyFill="1" applyBorder="1" applyAlignment="1">
      <alignment horizontal="right" wrapText="1"/>
    </xf>
    <xf numFmtId="20" fontId="0" fillId="2" borderId="3" xfId="0" applyNumberFormat="1" applyFill="1" applyBorder="1" applyAlignment="1">
      <alignment wrapText="1"/>
    </xf>
    <xf numFmtId="49" fontId="0" fillId="2" borderId="3" xfId="0" applyNumberFormat="1" applyFill="1" applyBorder="1" applyAlignment="1">
      <alignment horizontal="right" wrapText="1"/>
    </xf>
    <xf numFmtId="49" fontId="2" fillId="3" borderId="3" xfId="0" applyNumberFormat="1" applyFont="1" applyFill="1" applyBorder="1" applyAlignment="1">
      <alignment horizontal="right" wrapText="1"/>
    </xf>
    <xf numFmtId="0" fontId="2" fillId="0" borderId="3" xfId="0" applyNumberFormat="1" applyFont="1" applyBorder="1" applyAlignment="1">
      <alignment wrapText="1"/>
    </xf>
    <xf numFmtId="0" fontId="2" fillId="2" borderId="3" xfId="0" applyNumberFormat="1" applyFont="1" applyFill="1" applyBorder="1" applyAlignment="1">
      <alignment wrapText="1"/>
    </xf>
    <xf numFmtId="0" fontId="2" fillId="2" borderId="3" xfId="0" applyNumberFormat="1" applyFont="1" applyFill="1" applyBorder="1" applyAlignment="1">
      <alignment horizontal="right" wrapText="1"/>
    </xf>
    <xf numFmtId="49" fontId="2" fillId="4" borderId="3" xfId="0" applyNumberFormat="1" applyFont="1" applyFill="1" applyBorder="1" applyAlignment="1">
      <alignment horizontal="right" wrapText="1"/>
    </xf>
    <xf numFmtId="49" fontId="2" fillId="5" borderId="3" xfId="0" applyNumberFormat="1" applyFont="1" applyFill="1" applyBorder="1" applyAlignment="1">
      <alignment horizontal="right" wrapText="1"/>
    </xf>
    <xf numFmtId="0" fontId="0" fillId="0" borderId="3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5" borderId="3" xfId="0" applyNumberFormat="1" applyFill="1" applyBorder="1" applyAlignment="1">
      <alignment horizontal="center" vertical="center" wrapText="1"/>
    </xf>
    <xf numFmtId="12" fontId="0" fillId="5" borderId="3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12" fontId="0" fillId="6" borderId="3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5" borderId="6" xfId="0" applyNumberFormat="1" applyFill="1" applyBorder="1" applyAlignment="1">
      <alignment horizontal="right" wrapText="1"/>
    </xf>
    <xf numFmtId="20" fontId="0" fillId="5" borderId="6" xfId="0" applyNumberFormat="1" applyFill="1" applyBorder="1" applyAlignment="1">
      <alignment horizontal="right" wrapText="1"/>
    </xf>
    <xf numFmtId="49" fontId="0" fillId="6" borderId="6" xfId="0" applyNumberFormat="1" applyFill="1" applyBorder="1" applyAlignment="1">
      <alignment horizontal="right" wrapText="1"/>
    </xf>
    <xf numFmtId="20" fontId="0" fillId="6" borderId="6" xfId="0" applyNumberFormat="1" applyFill="1" applyBorder="1" applyAlignment="1">
      <alignment horizontal="right" wrapText="1"/>
    </xf>
    <xf numFmtId="49" fontId="0" fillId="2" borderId="6" xfId="0" applyNumberFormat="1" applyFill="1" applyBorder="1" applyAlignment="1">
      <alignment horizontal="right" wrapText="1"/>
    </xf>
    <xf numFmtId="12" fontId="0" fillId="6" borderId="6" xfId="0" applyNumberFormat="1" applyFill="1" applyBorder="1" applyAlignment="1">
      <alignment horizontal="right" wrapText="1"/>
    </xf>
    <xf numFmtId="12" fontId="0" fillId="5" borderId="6" xfId="0" applyNumberFormat="1" applyFill="1" applyBorder="1" applyAlignment="1">
      <alignment horizontal="right" wrapText="1"/>
    </xf>
    <xf numFmtId="49" fontId="3" fillId="6" borderId="6" xfId="0" applyNumberFormat="1" applyFont="1" applyFill="1" applyBorder="1" applyAlignment="1">
      <alignment horizontal="right" wrapText="1"/>
    </xf>
    <xf numFmtId="49" fontId="2" fillId="6" borderId="6" xfId="0" applyNumberFormat="1" applyFon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center" vertical="center" wrapText="1"/>
    </xf>
    <xf numFmtId="49" fontId="0" fillId="7" borderId="3" xfId="0" applyNumberForma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right" wrapText="1"/>
    </xf>
    <xf numFmtId="12" fontId="0" fillId="7" borderId="3" xfId="0" applyNumberFormat="1" applyFill="1" applyBorder="1" applyAlignment="1">
      <alignment horizontal="right" wrapText="1"/>
    </xf>
    <xf numFmtId="49" fontId="0" fillId="0" borderId="9" xfId="0" applyNumberFormat="1" applyBorder="1" applyAlignment="1">
      <alignment horizontal="center" vertical="center" wrapText="1"/>
    </xf>
    <xf numFmtId="20" fontId="0" fillId="5" borderId="3" xfId="0" applyNumberFormat="1" applyFill="1" applyBorder="1" applyAlignment="1">
      <alignment horizontal="right" wrapText="1"/>
    </xf>
    <xf numFmtId="49" fontId="0" fillId="6" borderId="3" xfId="0" applyNumberFormat="1" applyFill="1" applyBorder="1" applyAlignment="1">
      <alignment horizontal="right" wrapText="1"/>
    </xf>
    <xf numFmtId="12" fontId="0" fillId="6" borderId="3" xfId="0" applyNumberFormat="1" applyFill="1" applyBorder="1" applyAlignment="1">
      <alignment horizontal="right" wrapText="1"/>
    </xf>
    <xf numFmtId="12" fontId="0" fillId="5" borderId="3" xfId="0" applyNumberFormat="1" applyFill="1" applyBorder="1" applyAlignment="1">
      <alignment horizontal="right" wrapText="1"/>
    </xf>
    <xf numFmtId="49" fontId="2" fillId="2" borderId="3" xfId="0" applyNumberFormat="1" applyFont="1" applyFill="1" applyBorder="1" applyAlignment="1">
      <alignment horizontal="right" wrapText="1"/>
    </xf>
    <xf numFmtId="12" fontId="2" fillId="5" borderId="3" xfId="0" applyNumberFormat="1" applyFont="1" applyFill="1" applyBorder="1" applyAlignment="1">
      <alignment horizontal="right" wrapText="1"/>
    </xf>
    <xf numFmtId="49" fontId="2" fillId="6" borderId="3" xfId="0" applyNumberFormat="1" applyFont="1" applyFill="1" applyBorder="1" applyAlignment="1">
      <alignment horizontal="right" wrapText="1"/>
    </xf>
    <xf numFmtId="12" fontId="2" fillId="6" borderId="3" xfId="0" applyNumberFormat="1" applyFont="1" applyFill="1" applyBorder="1" applyAlignment="1">
      <alignment horizontal="right" wrapText="1"/>
    </xf>
    <xf numFmtId="12" fontId="0" fillId="0" borderId="0" xfId="0" applyNumberFormat="1" applyAlignment="1">
      <alignment horizontal="right"/>
    </xf>
    <xf numFmtId="0" fontId="3" fillId="2" borderId="3" xfId="0" applyNumberFormat="1" applyFont="1" applyFill="1" applyBorder="1" applyAlignment="1">
      <alignment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right" wrapText="1"/>
    </xf>
    <xf numFmtId="10" fontId="0" fillId="5" borderId="3" xfId="0" applyNumberFormat="1" applyFill="1" applyBorder="1" applyAlignment="1">
      <alignment horizontal="center" vertical="center" wrapText="1"/>
    </xf>
    <xf numFmtId="10" fontId="0" fillId="5" borderId="6" xfId="0" applyNumberFormat="1" applyFill="1" applyBorder="1" applyAlignment="1">
      <alignment horizontal="right" wrapText="1"/>
    </xf>
    <xf numFmtId="10" fontId="0" fillId="7" borderId="3" xfId="0" applyNumberFormat="1" applyFill="1" applyBorder="1" applyAlignment="1">
      <alignment horizontal="right" wrapText="1"/>
    </xf>
    <xf numFmtId="10" fontId="0" fillId="5" borderId="3" xfId="0" applyNumberFormat="1" applyFill="1" applyBorder="1" applyAlignment="1">
      <alignment horizontal="right" wrapText="1"/>
    </xf>
    <xf numFmtId="10" fontId="2" fillId="5" borderId="3" xfId="0" applyNumberFormat="1" applyFont="1" applyFill="1" applyBorder="1" applyAlignment="1">
      <alignment horizontal="right" wrapText="1"/>
    </xf>
    <xf numFmtId="10" fontId="0" fillId="0" borderId="0" xfId="0" applyNumberFormat="1" applyAlignment="1">
      <alignment horizontal="right"/>
    </xf>
    <xf numFmtId="10" fontId="0" fillId="6" borderId="3" xfId="0" applyNumberFormat="1" applyFill="1" applyBorder="1" applyAlignment="1">
      <alignment horizontal="center" vertical="center" wrapText="1"/>
    </xf>
    <xf numFmtId="10" fontId="0" fillId="6" borderId="6" xfId="0" applyNumberFormat="1" applyFill="1" applyBorder="1" applyAlignment="1">
      <alignment horizontal="right" wrapText="1"/>
    </xf>
    <xf numFmtId="10" fontId="2" fillId="6" borderId="6" xfId="0" applyNumberFormat="1" applyFont="1" applyFill="1" applyBorder="1" applyAlignment="1">
      <alignment horizontal="right" wrapText="1"/>
    </xf>
    <xf numFmtId="10" fontId="0" fillId="6" borderId="3" xfId="0" applyNumberFormat="1" applyFill="1" applyBorder="1" applyAlignment="1">
      <alignment horizontal="right" wrapText="1"/>
    </xf>
    <xf numFmtId="10" fontId="2" fillId="6" borderId="3" xfId="0" applyNumberFormat="1" applyFont="1" applyFill="1" applyBorder="1" applyAlignment="1">
      <alignment horizontal="right" wrapText="1"/>
    </xf>
    <xf numFmtId="9" fontId="0" fillId="2" borderId="3" xfId="0" applyNumberFormat="1" applyFill="1" applyBorder="1" applyAlignment="1">
      <alignment wrapText="1"/>
    </xf>
    <xf numFmtId="10" fontId="0" fillId="2" borderId="3" xfId="0" applyNumberFormat="1" applyFill="1" applyBorder="1" applyAlignment="1">
      <alignment horizontal="right" wrapText="1"/>
    </xf>
    <xf numFmtId="0" fontId="4" fillId="0" borderId="17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justify" vertical="center"/>
    </xf>
    <xf numFmtId="0" fontId="5" fillId="0" borderId="15" xfId="0" applyFont="1" applyBorder="1" applyAlignment="1">
      <alignment horizontal="justify" vertical="center"/>
    </xf>
    <xf numFmtId="0" fontId="5" fillId="0" borderId="17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/>
    </xf>
    <xf numFmtId="0" fontId="4" fillId="0" borderId="17" xfId="0" applyFont="1" applyBorder="1" applyAlignment="1">
      <alignment vertical="top"/>
    </xf>
    <xf numFmtId="0" fontId="6" fillId="0" borderId="21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vertical="top" wrapText="1"/>
    </xf>
    <xf numFmtId="0" fontId="6" fillId="0" borderId="17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1" fontId="0" fillId="0" borderId="0" xfId="0" applyNumberFormat="1"/>
    <xf numFmtId="176" fontId="5" fillId="0" borderId="17" xfId="0" applyNumberFormat="1" applyFont="1" applyBorder="1" applyAlignment="1">
      <alignment horizontal="right" vertical="center" wrapText="1"/>
    </xf>
    <xf numFmtId="176" fontId="5" fillId="8" borderId="17" xfId="0" applyNumberFormat="1" applyFont="1" applyFill="1" applyBorder="1" applyAlignment="1">
      <alignment horizontal="right" vertical="center" wrapText="1"/>
    </xf>
    <xf numFmtId="176" fontId="4" fillId="0" borderId="17" xfId="0" applyNumberFormat="1" applyFont="1" applyBorder="1" applyAlignment="1">
      <alignment horizontal="right" vertical="center" wrapText="1"/>
    </xf>
    <xf numFmtId="176" fontId="4" fillId="8" borderId="17" xfId="0" applyNumberFormat="1" applyFont="1" applyFill="1" applyBorder="1" applyAlignment="1">
      <alignment horizontal="right" vertical="center" wrapText="1"/>
    </xf>
    <xf numFmtId="177" fontId="0" fillId="0" borderId="0" xfId="1" applyNumberFormat="1" applyFont="1" applyAlignment="1"/>
    <xf numFmtId="177" fontId="0" fillId="0" borderId="0" xfId="0" applyNumberFormat="1"/>
    <xf numFmtId="0" fontId="0" fillId="0" borderId="0" xfId="0" applyNumberFormat="1"/>
    <xf numFmtId="0" fontId="0" fillId="3" borderId="3" xfId="0" applyNumberFormat="1" applyFill="1" applyBorder="1" applyAlignment="1">
      <alignment horizontal="right" wrapText="1"/>
    </xf>
    <xf numFmtId="0" fontId="0" fillId="3" borderId="8" xfId="0" applyNumberFormat="1" applyFill="1" applyBorder="1" applyAlignment="1">
      <alignment horizontal="center" wrapText="1"/>
    </xf>
    <xf numFmtId="0" fontId="2" fillId="3" borderId="3" xfId="0" applyNumberFormat="1" applyFont="1" applyFill="1" applyBorder="1" applyAlignment="1">
      <alignment horizontal="right" wrapText="1"/>
    </xf>
    <xf numFmtId="49" fontId="0" fillId="0" borderId="6" xfId="0" applyNumberFormat="1" applyBorder="1" applyAlignment="1">
      <alignment horizontal="center" vertical="center" wrapText="1"/>
    </xf>
    <xf numFmtId="9" fontId="0" fillId="0" borderId="0" xfId="1" applyFont="1" applyAlignment="1"/>
    <xf numFmtId="0" fontId="6" fillId="0" borderId="1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6" fillId="0" borderId="22" xfId="0" applyFont="1" applyBorder="1" applyAlignment="1">
      <alignment horizontal="center" vertical="center" wrapText="1"/>
    </xf>
    <xf numFmtId="0" fontId="0" fillId="0" borderId="17" xfId="0" applyBorder="1" applyAlignment="1">
      <alignment vertical="top" wrapText="1"/>
    </xf>
    <xf numFmtId="0" fontId="6" fillId="0" borderId="17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justify" vertical="center" wrapText="1"/>
    </xf>
    <xf numFmtId="0" fontId="6" fillId="0" borderId="17" xfId="0" applyFont="1" applyBorder="1" applyAlignment="1">
      <alignment horizontal="justify" vertical="center" wrapText="1"/>
    </xf>
    <xf numFmtId="0" fontId="7" fillId="0" borderId="17" xfId="0" applyFont="1" applyBorder="1" applyAlignment="1">
      <alignment horizontal="center" vertical="center" wrapText="1"/>
    </xf>
    <xf numFmtId="9" fontId="0" fillId="0" borderId="0" xfId="0" applyNumberFormat="1"/>
    <xf numFmtId="9" fontId="7" fillId="0" borderId="17" xfId="0" applyNumberFormat="1" applyFont="1" applyBorder="1" applyAlignment="1">
      <alignment horizontal="center" vertical="center" wrapText="1"/>
    </xf>
    <xf numFmtId="0" fontId="10" fillId="0" borderId="23" xfId="0" applyFont="1" applyBorder="1" applyAlignment="1">
      <alignment vertical="center"/>
    </xf>
    <xf numFmtId="9" fontId="0" fillId="5" borderId="6" xfId="1" applyFont="1" applyFill="1" applyBorder="1" applyAlignment="1">
      <alignment horizontal="right" wrapText="1"/>
    </xf>
    <xf numFmtId="9" fontId="0" fillId="6" borderId="6" xfId="1" applyFont="1" applyFill="1" applyBorder="1" applyAlignment="1">
      <alignment horizontal="right" wrapText="1"/>
    </xf>
    <xf numFmtId="12" fontId="0" fillId="0" borderId="0" xfId="0" applyNumberFormat="1"/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wrapText="1"/>
    </xf>
    <xf numFmtId="49" fontId="0" fillId="3" borderId="6" xfId="0" applyNumberFormat="1" applyFill="1" applyBorder="1" applyAlignment="1">
      <alignment horizontal="center" wrapText="1"/>
    </xf>
    <xf numFmtId="49" fontId="0" fillId="3" borderId="8" xfId="0" applyNumberFormat="1" applyFill="1" applyBorder="1" applyAlignment="1">
      <alignment horizontal="center" wrapText="1"/>
    </xf>
    <xf numFmtId="49" fontId="0" fillId="3" borderId="6" xfId="0" applyNumberFormat="1" applyFill="1" applyBorder="1" applyAlignment="1">
      <alignment horizontal="right" wrapText="1"/>
    </xf>
    <xf numFmtId="49" fontId="0" fillId="3" borderId="8" xfId="0" applyNumberFormat="1" applyFill="1" applyBorder="1" applyAlignment="1">
      <alignment horizontal="right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right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0" fillId="0" borderId="6" xfId="0" applyNumberFormat="1" applyBorder="1" applyAlignment="1">
      <alignment horizontal="left" wrapText="1"/>
    </xf>
    <xf numFmtId="0" fontId="0" fillId="0" borderId="8" xfId="0" applyNumberFormat="1" applyBorder="1" applyAlignment="1">
      <alignment horizontal="left" wrapText="1"/>
    </xf>
    <xf numFmtId="0" fontId="0" fillId="0" borderId="6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3" borderId="6" xfId="0" applyNumberFormat="1" applyFill="1" applyBorder="1" applyAlignment="1">
      <alignment horizontal="center" vertical="center" wrapText="1"/>
    </xf>
    <xf numFmtId="0" fontId="0" fillId="3" borderId="8" xfId="0" applyNumberFormat="1" applyFill="1" applyBorder="1" applyAlignment="1">
      <alignment horizontal="center" vertical="center" wrapText="1"/>
    </xf>
    <xf numFmtId="0" fontId="0" fillId="3" borderId="6" xfId="0" applyNumberFormat="1" applyFill="1" applyBorder="1" applyAlignment="1">
      <alignment horizontal="center" wrapText="1"/>
    </xf>
    <xf numFmtId="0" fontId="0" fillId="3" borderId="7" xfId="0" applyNumberFormat="1" applyFill="1" applyBorder="1" applyAlignment="1">
      <alignment horizontal="center" wrapText="1"/>
    </xf>
    <xf numFmtId="0" fontId="0" fillId="3" borderId="8" xfId="0" applyNumberFormat="1" applyFill="1" applyBorder="1" applyAlignment="1">
      <alignment horizont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wrapText="1"/>
    </xf>
    <xf numFmtId="49" fontId="0" fillId="2" borderId="7" xfId="0" applyNumberFormat="1" applyFill="1" applyBorder="1" applyAlignment="1">
      <alignment horizontal="center" wrapText="1"/>
    </xf>
    <xf numFmtId="49" fontId="0" fillId="2" borderId="8" xfId="0" applyNumberFormat="1" applyFill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right" wrapText="1"/>
    </xf>
    <xf numFmtId="49" fontId="0" fillId="2" borderId="7" xfId="0" applyNumberFormat="1" applyFill="1" applyBorder="1" applyAlignment="1">
      <alignment horizontal="right" wrapText="1"/>
    </xf>
    <xf numFmtId="49" fontId="0" fillId="2" borderId="8" xfId="0" applyNumberFormat="1" applyFill="1" applyBorder="1" applyAlignment="1">
      <alignment horizontal="right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9" xfId="0" applyNumberFormat="1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0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49" fontId="0" fillId="2" borderId="8" xfId="0" applyNumberForma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justify" vertical="center" wrapText="1"/>
    </xf>
    <xf numFmtId="0" fontId="4" fillId="0" borderId="19" xfId="0" applyFont="1" applyBorder="1" applyAlignment="1">
      <alignment horizontal="justify" vertical="center" wrapText="1"/>
    </xf>
    <xf numFmtId="0" fontId="4" fillId="0" borderId="15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justify" vertical="center" wrapText="1"/>
    </xf>
    <xf numFmtId="0" fontId="5" fillId="0" borderId="19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justify" vertical="center"/>
    </xf>
    <xf numFmtId="0" fontId="5" fillId="0" borderId="15" xfId="0" applyFont="1" applyBorder="1" applyAlignment="1">
      <alignment horizontal="justify" vertical="center"/>
    </xf>
    <xf numFmtId="0" fontId="5" fillId="0" borderId="20" xfId="0" applyFont="1" applyBorder="1" applyAlignment="1">
      <alignment horizontal="justify" vertical="center" wrapText="1"/>
    </xf>
    <xf numFmtId="0" fontId="5" fillId="0" borderId="18" xfId="0" applyFont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9" fontId="7" fillId="0" borderId="14" xfId="0" applyNumberFormat="1" applyFont="1" applyBorder="1" applyAlignment="1">
      <alignment horizontal="center" vertical="center" wrapText="1"/>
    </xf>
    <xf numFmtId="9" fontId="7" fillId="0" borderId="19" xfId="0" applyNumberFormat="1" applyFont="1" applyBorder="1" applyAlignment="1">
      <alignment horizontal="center" vertical="center" wrapText="1"/>
    </xf>
    <xf numFmtId="9" fontId="7" fillId="0" borderId="1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9" fontId="11" fillId="0" borderId="24" xfId="0" applyNumberFormat="1" applyFont="1" applyBorder="1" applyAlignment="1">
      <alignment horizontal="center" vertical="center" wrapText="1" readingOrder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2" name="文本框 1"/>
        <xdr:cNvSpPr txBox="1"/>
      </xdr:nvSpPr>
      <xdr:spPr>
        <a:xfrm>
          <a:off x="12734925" y="2876550"/>
          <a:ext cx="3314700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4280776"/>
          <a:ext cx="6391836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4280776"/>
          <a:ext cx="6391836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10" zoomScale="85" zoomScaleNormal="85" workbookViewId="0">
      <selection activeCell="G14" sqref="G14"/>
    </sheetView>
  </sheetViews>
  <sheetFormatPr defaultRowHeight="15" thickTop="1" thickBottom="1" x14ac:dyDescent="0.2"/>
  <cols>
    <col min="1" max="1" width="9" style="17"/>
    <col min="2" max="2" width="9" style="4"/>
    <col min="3" max="3" width="12.75" style="2" bestFit="1" customWidth="1"/>
    <col min="4" max="4" width="33.75" style="2" customWidth="1"/>
    <col min="5" max="5" width="9" style="5"/>
    <col min="6" max="6" width="13.5" style="6" customWidth="1"/>
    <col min="7" max="7" width="47.125" style="6" customWidth="1"/>
    <col min="8" max="8" width="9" style="6"/>
    <col min="9" max="9" width="9" style="7"/>
    <col min="10" max="10" width="9" style="8"/>
    <col min="11" max="16384" width="9" style="1"/>
  </cols>
  <sheetData>
    <row r="1" spans="1:10" ht="40.5" customHeight="1" thickTop="1" thickBot="1" x14ac:dyDescent="0.2">
      <c r="A1" s="112" t="s">
        <v>0</v>
      </c>
      <c r="B1" s="113"/>
      <c r="C1" s="116" t="s">
        <v>1</v>
      </c>
      <c r="D1" s="116"/>
      <c r="E1" s="117" t="s">
        <v>2</v>
      </c>
      <c r="F1" s="118" t="s">
        <v>3</v>
      </c>
      <c r="G1" s="118"/>
      <c r="H1" s="118" t="s">
        <v>4</v>
      </c>
      <c r="I1" s="119" t="s">
        <v>5</v>
      </c>
      <c r="J1" s="107" t="s">
        <v>6</v>
      </c>
    </row>
    <row r="2" spans="1:10" thickTop="1" thickBot="1" x14ac:dyDescent="0.2">
      <c r="A2" s="114"/>
      <c r="B2" s="115"/>
      <c r="C2" s="2" t="s">
        <v>7</v>
      </c>
      <c r="D2" s="2" t="s">
        <v>497</v>
      </c>
      <c r="E2" s="117"/>
      <c r="F2" s="3" t="s">
        <v>8</v>
      </c>
      <c r="G2" s="3" t="s">
        <v>9</v>
      </c>
      <c r="H2" s="118"/>
      <c r="I2" s="119"/>
      <c r="J2" s="107"/>
    </row>
    <row r="3" spans="1:10" thickTop="1" thickBot="1" x14ac:dyDescent="0.2">
      <c r="A3" s="104" t="s">
        <v>10</v>
      </c>
      <c r="B3" s="4" t="s">
        <v>11</v>
      </c>
      <c r="C3" s="2">
        <v>32</v>
      </c>
      <c r="D3" s="2">
        <v>36</v>
      </c>
      <c r="H3" s="6" t="s">
        <v>12</v>
      </c>
      <c r="I3" s="7" t="s">
        <v>13</v>
      </c>
      <c r="J3" s="8" t="s">
        <v>239</v>
      </c>
    </row>
    <row r="4" spans="1:10" thickTop="1" thickBot="1" x14ac:dyDescent="0.2">
      <c r="A4" s="105"/>
      <c r="B4" s="4" t="s">
        <v>14</v>
      </c>
      <c r="H4" s="6" t="s">
        <v>12</v>
      </c>
      <c r="I4" s="7" t="s">
        <v>13</v>
      </c>
      <c r="J4" s="8" t="s">
        <v>15</v>
      </c>
    </row>
    <row r="5" spans="1:10" thickTop="1" thickBot="1" x14ac:dyDescent="0.2">
      <c r="A5" s="105"/>
      <c r="B5" s="4" t="s">
        <v>16</v>
      </c>
      <c r="C5" s="2">
        <v>32</v>
      </c>
      <c r="D5" s="5">
        <v>1</v>
      </c>
      <c r="H5" s="6" t="s">
        <v>12</v>
      </c>
      <c r="I5" s="7" t="s">
        <v>13</v>
      </c>
      <c r="J5" s="8" t="s">
        <v>240</v>
      </c>
    </row>
    <row r="6" spans="1:10" thickTop="1" thickBot="1" x14ac:dyDescent="0.2">
      <c r="A6" s="106"/>
      <c r="B6" s="4" t="s">
        <v>17</v>
      </c>
      <c r="C6" s="2">
        <v>32</v>
      </c>
      <c r="D6" s="5">
        <v>3</v>
      </c>
      <c r="H6" s="6" t="s">
        <v>12</v>
      </c>
      <c r="I6" s="7" t="s">
        <v>13</v>
      </c>
      <c r="J6" s="8" t="s">
        <v>241</v>
      </c>
    </row>
    <row r="7" spans="1:10" thickTop="1" thickBot="1" x14ac:dyDescent="0.2">
      <c r="A7" s="104" t="s">
        <v>18</v>
      </c>
      <c r="B7" s="4" t="s">
        <v>18</v>
      </c>
      <c r="C7" s="2">
        <v>32</v>
      </c>
      <c r="D7" s="2">
        <v>4</v>
      </c>
      <c r="F7" s="108" t="s">
        <v>19</v>
      </c>
      <c r="G7" s="110"/>
      <c r="H7" s="110" t="s">
        <v>20</v>
      </c>
      <c r="I7" s="7" t="s">
        <v>13</v>
      </c>
      <c r="J7" s="8" t="s">
        <v>242</v>
      </c>
    </row>
    <row r="8" spans="1:10" thickTop="1" thickBot="1" x14ac:dyDescent="0.2">
      <c r="A8" s="106"/>
      <c r="B8" s="4" t="s">
        <v>21</v>
      </c>
      <c r="C8" s="9">
        <v>0.35555555555555557</v>
      </c>
      <c r="D8" s="9">
        <v>0.13263888888888889</v>
      </c>
      <c r="F8" s="109"/>
      <c r="G8" s="111"/>
      <c r="H8" s="111"/>
      <c r="I8" s="7" t="s">
        <v>13</v>
      </c>
      <c r="J8" s="8" t="s">
        <v>243</v>
      </c>
    </row>
    <row r="9" spans="1:10" thickTop="1" thickBot="1" x14ac:dyDescent="0.2">
      <c r="A9" s="104" t="s">
        <v>22</v>
      </c>
      <c r="B9" s="4" t="s">
        <v>23</v>
      </c>
      <c r="C9" s="9">
        <v>0.68888888888888899</v>
      </c>
      <c r="D9" s="9">
        <v>9.3055555555555558E-2</v>
      </c>
      <c r="E9" s="5" t="s">
        <v>12</v>
      </c>
      <c r="F9" s="6" t="s">
        <v>24</v>
      </c>
      <c r="G9" s="6" t="s">
        <v>244</v>
      </c>
      <c r="H9" s="6" t="s">
        <v>12</v>
      </c>
      <c r="I9" s="7" t="s">
        <v>13</v>
      </c>
      <c r="J9" s="8" t="s">
        <v>245</v>
      </c>
    </row>
    <row r="10" spans="1:10" thickTop="1" thickBot="1" x14ac:dyDescent="0.2">
      <c r="A10" s="105"/>
      <c r="B10" s="4" t="s">
        <v>26</v>
      </c>
      <c r="C10" s="2">
        <v>32</v>
      </c>
      <c r="D10" s="2">
        <v>1</v>
      </c>
      <c r="E10" s="5" t="s">
        <v>27</v>
      </c>
      <c r="F10" s="6" t="s">
        <v>28</v>
      </c>
      <c r="G10" s="6" t="s">
        <v>29</v>
      </c>
      <c r="H10" s="6" t="s">
        <v>12</v>
      </c>
      <c r="I10" s="7" t="s">
        <v>13</v>
      </c>
      <c r="J10" s="8" t="s">
        <v>246</v>
      </c>
    </row>
    <row r="11" spans="1:10" thickTop="1" thickBot="1" x14ac:dyDescent="0.2">
      <c r="A11" s="106"/>
      <c r="B11" s="4" t="s">
        <v>31</v>
      </c>
      <c r="C11" s="9">
        <v>0.68888888888888899</v>
      </c>
      <c r="D11" s="10" t="s">
        <v>32</v>
      </c>
      <c r="E11" s="5" t="s">
        <v>13</v>
      </c>
      <c r="F11" s="6" t="s">
        <v>33</v>
      </c>
      <c r="G11" s="6" t="s">
        <v>34</v>
      </c>
      <c r="H11" s="6" t="s">
        <v>12</v>
      </c>
      <c r="I11" s="7" t="s">
        <v>27</v>
      </c>
      <c r="J11" s="8" t="s">
        <v>35</v>
      </c>
    </row>
    <row r="12" spans="1:10" ht="82.5" thickTop="1" thickBot="1" x14ac:dyDescent="0.2">
      <c r="A12" s="120" t="s">
        <v>36</v>
      </c>
      <c r="B12" s="121"/>
      <c r="D12" s="2">
        <v>10</v>
      </c>
      <c r="F12" s="6" t="s">
        <v>37</v>
      </c>
      <c r="G12" s="6" t="s">
        <v>247</v>
      </c>
      <c r="H12" s="6" t="s">
        <v>38</v>
      </c>
      <c r="I12" s="7" t="s">
        <v>27</v>
      </c>
      <c r="J12" s="8" t="s">
        <v>248</v>
      </c>
    </row>
    <row r="13" spans="1:10" ht="47.25" customHeight="1" thickTop="1" thickBot="1" x14ac:dyDescent="0.2">
      <c r="A13" s="120" t="s">
        <v>39</v>
      </c>
      <c r="B13" s="121"/>
      <c r="C13" s="2">
        <v>32</v>
      </c>
      <c r="D13" s="2">
        <v>10</v>
      </c>
      <c r="F13" s="11"/>
      <c r="G13" s="11"/>
      <c r="H13" s="11"/>
      <c r="I13" s="7" t="s">
        <v>27</v>
      </c>
      <c r="J13" s="8" t="s">
        <v>249</v>
      </c>
    </row>
    <row r="14" spans="1:10" ht="82.5" thickTop="1" thickBot="1" x14ac:dyDescent="0.2">
      <c r="A14" s="120" t="s">
        <v>40</v>
      </c>
      <c r="B14" s="121"/>
      <c r="F14" s="6" t="s">
        <v>340</v>
      </c>
      <c r="G14" s="6" t="s">
        <v>250</v>
      </c>
      <c r="H14" s="6" t="s">
        <v>12</v>
      </c>
      <c r="I14" s="7" t="s">
        <v>41</v>
      </c>
      <c r="J14" s="8" t="s">
        <v>186</v>
      </c>
    </row>
    <row r="15" spans="1:10" ht="28.5" customHeight="1" thickTop="1" thickBot="1" x14ac:dyDescent="0.2">
      <c r="A15" s="120" t="s">
        <v>42</v>
      </c>
      <c r="B15" s="121"/>
      <c r="C15" s="2">
        <v>32</v>
      </c>
      <c r="D15" s="2">
        <v>4</v>
      </c>
      <c r="I15" s="7" t="s">
        <v>13</v>
      </c>
      <c r="J15" s="8" t="s">
        <v>251</v>
      </c>
    </row>
    <row r="16" spans="1:10" ht="42" thickTop="1" thickBot="1" x14ac:dyDescent="0.2">
      <c r="A16" s="122" t="s">
        <v>43</v>
      </c>
      <c r="B16" s="12" t="s">
        <v>44</v>
      </c>
      <c r="C16" s="13">
        <v>8</v>
      </c>
      <c r="D16" s="13">
        <v>1</v>
      </c>
      <c r="E16" s="14"/>
      <c r="F16" s="11"/>
      <c r="G16" s="11"/>
      <c r="H16" s="11"/>
      <c r="I16" s="15" t="s">
        <v>41</v>
      </c>
      <c r="J16" s="16" t="s">
        <v>30</v>
      </c>
    </row>
    <row r="17" spans="1:10" thickTop="1" thickBot="1" x14ac:dyDescent="0.2">
      <c r="A17" s="123"/>
      <c r="B17" s="12" t="s">
        <v>45</v>
      </c>
      <c r="C17" s="13">
        <v>32</v>
      </c>
      <c r="D17" s="13">
        <v>1</v>
      </c>
      <c r="E17" s="14"/>
      <c r="F17" s="11"/>
      <c r="G17" s="11"/>
      <c r="H17" s="11"/>
      <c r="I17" s="15" t="s">
        <v>12</v>
      </c>
      <c r="J17" s="16" t="s">
        <v>46</v>
      </c>
    </row>
    <row r="18" spans="1:10" ht="28.5" thickTop="1" thickBot="1" x14ac:dyDescent="0.2">
      <c r="A18" s="124"/>
      <c r="B18" s="12" t="s">
        <v>252</v>
      </c>
      <c r="C18" s="47">
        <v>8</v>
      </c>
      <c r="D18" s="47">
        <v>1</v>
      </c>
    </row>
  </sheetData>
  <mergeCells count="18">
    <mergeCell ref="A12:B12"/>
    <mergeCell ref="A13:B13"/>
    <mergeCell ref="A14:B14"/>
    <mergeCell ref="A15:B15"/>
    <mergeCell ref="A16:A18"/>
    <mergeCell ref="A9:A11"/>
    <mergeCell ref="J1:J2"/>
    <mergeCell ref="A3:A6"/>
    <mergeCell ref="A7:A8"/>
    <mergeCell ref="F7:F8"/>
    <mergeCell ref="G7:G8"/>
    <mergeCell ref="H7:H8"/>
    <mergeCell ref="A1:B2"/>
    <mergeCell ref="C1:D1"/>
    <mergeCell ref="E1:E2"/>
    <mergeCell ref="F1:G1"/>
    <mergeCell ref="H1:H2"/>
    <mergeCell ref="I1:I2"/>
  </mergeCells>
  <phoneticPr fontId="1" type="noConversion"/>
  <dataValidations count="2">
    <dataValidation type="list" allowBlank="1" showInputMessage="1" showErrorMessage="1" sqref="E32:E34">
      <formula1>"是 否"</formula1>
    </dataValidation>
    <dataValidation type="list" allowBlank="1" showInputMessage="1" showErrorMessage="1" sqref="E3:E31 I3:I22 H3:H21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7" sqref="A1:E17"/>
    </sheetView>
  </sheetViews>
  <sheetFormatPr defaultRowHeight="13.5" x14ac:dyDescent="0.15"/>
  <cols>
    <col min="1" max="16384" width="9" style="82"/>
  </cols>
  <sheetData>
    <row r="1" spans="1:5" ht="15" customHeight="1" thickTop="1" thickBot="1" x14ac:dyDescent="0.2">
      <c r="A1" s="112" t="s">
        <v>0</v>
      </c>
      <c r="B1" s="113"/>
      <c r="C1" s="116" t="s">
        <v>1</v>
      </c>
      <c r="D1" s="116"/>
      <c r="E1" s="129" t="s">
        <v>3</v>
      </c>
    </row>
    <row r="2" spans="1:5" ht="15" thickTop="1" thickBot="1" x14ac:dyDescent="0.2">
      <c r="A2" s="114"/>
      <c r="B2" s="115"/>
      <c r="C2" s="2" t="s">
        <v>498</v>
      </c>
      <c r="D2" s="2" t="s">
        <v>497</v>
      </c>
      <c r="E2" s="130"/>
    </row>
    <row r="3" spans="1:5" ht="15" thickTop="1" thickBot="1" x14ac:dyDescent="0.2">
      <c r="A3" s="104" t="s">
        <v>10</v>
      </c>
      <c r="B3" s="4" t="s">
        <v>11</v>
      </c>
      <c r="C3" s="2">
        <v>32</v>
      </c>
      <c r="D3" s="2">
        <v>36</v>
      </c>
      <c r="E3" s="83"/>
    </row>
    <row r="4" spans="1:5" ht="15" thickTop="1" thickBot="1" x14ac:dyDescent="0.2">
      <c r="A4" s="105"/>
      <c r="B4" s="4" t="s">
        <v>14</v>
      </c>
      <c r="C4" s="2"/>
      <c r="D4" s="2"/>
      <c r="E4" s="83"/>
    </row>
    <row r="5" spans="1:5" ht="15" thickTop="1" thickBot="1" x14ac:dyDescent="0.2">
      <c r="A5" s="105"/>
      <c r="B5" s="4" t="s">
        <v>16</v>
      </c>
      <c r="C5" s="2">
        <v>32</v>
      </c>
      <c r="D5" s="5">
        <v>1</v>
      </c>
      <c r="E5" s="83"/>
    </row>
    <row r="6" spans="1:5" ht="15" thickTop="1" thickBot="1" x14ac:dyDescent="0.2">
      <c r="A6" s="106"/>
      <c r="B6" s="4" t="s">
        <v>17</v>
      </c>
      <c r="C6" s="2">
        <v>32</v>
      </c>
      <c r="D6" s="5">
        <v>3</v>
      </c>
      <c r="E6" s="83"/>
    </row>
    <row r="7" spans="1:5" ht="15" thickTop="1" thickBot="1" x14ac:dyDescent="0.2">
      <c r="A7" s="104" t="s">
        <v>18</v>
      </c>
      <c r="B7" s="4" t="s">
        <v>18</v>
      </c>
      <c r="C7" s="2">
        <v>32</v>
      </c>
      <c r="D7" s="2">
        <v>4</v>
      </c>
      <c r="E7" s="131" t="s">
        <v>502</v>
      </c>
    </row>
    <row r="8" spans="1:5" ht="15" thickTop="1" thickBot="1" x14ac:dyDescent="0.2">
      <c r="A8" s="105"/>
      <c r="B8" s="125" t="s">
        <v>21</v>
      </c>
      <c r="C8" s="2">
        <v>8</v>
      </c>
      <c r="D8" s="2">
        <v>3</v>
      </c>
      <c r="E8" s="132"/>
    </row>
    <row r="9" spans="1:5" ht="15" thickTop="1" thickBot="1" x14ac:dyDescent="0.2">
      <c r="A9" s="106"/>
      <c r="B9" s="126"/>
      <c r="C9" s="2">
        <v>32</v>
      </c>
      <c r="D9" s="2">
        <v>11</v>
      </c>
      <c r="E9" s="133"/>
    </row>
    <row r="10" spans="1:5" ht="15" thickTop="1" thickBot="1" x14ac:dyDescent="0.2">
      <c r="A10" s="104" t="s">
        <v>22</v>
      </c>
      <c r="B10" s="125" t="s">
        <v>23</v>
      </c>
      <c r="C10" s="2">
        <v>16</v>
      </c>
      <c r="D10" s="2">
        <v>2</v>
      </c>
      <c r="E10" s="84" t="s">
        <v>503</v>
      </c>
    </row>
    <row r="11" spans="1:5" ht="15" thickTop="1" thickBot="1" x14ac:dyDescent="0.2">
      <c r="A11" s="105"/>
      <c r="B11" s="126"/>
      <c r="C11" s="2">
        <v>32</v>
      </c>
      <c r="D11" s="2">
        <v>14</v>
      </c>
      <c r="E11" s="83" t="s">
        <v>504</v>
      </c>
    </row>
    <row r="12" spans="1:5" ht="15" thickTop="1" thickBot="1" x14ac:dyDescent="0.2">
      <c r="A12" s="105"/>
      <c r="B12" s="4" t="s">
        <v>26</v>
      </c>
      <c r="C12" s="2">
        <v>32</v>
      </c>
      <c r="D12" s="2">
        <v>1</v>
      </c>
      <c r="E12" s="83" t="s">
        <v>505</v>
      </c>
    </row>
    <row r="13" spans="1:5" ht="15" thickTop="1" thickBot="1" x14ac:dyDescent="0.2">
      <c r="A13" s="105"/>
      <c r="B13" s="127" t="s">
        <v>31</v>
      </c>
      <c r="C13" s="2">
        <v>16</v>
      </c>
      <c r="D13" s="2">
        <v>1</v>
      </c>
      <c r="E13" s="83" t="s">
        <v>506</v>
      </c>
    </row>
    <row r="14" spans="1:5" ht="15" thickTop="1" thickBot="1" x14ac:dyDescent="0.2">
      <c r="A14" s="106"/>
      <c r="B14" s="128"/>
      <c r="C14" s="2">
        <v>32</v>
      </c>
      <c r="D14" s="5" t="s">
        <v>499</v>
      </c>
      <c r="E14" s="83" t="s">
        <v>505</v>
      </c>
    </row>
    <row r="15" spans="1:5" ht="82.5" thickTop="1" thickBot="1" x14ac:dyDescent="0.2">
      <c r="A15" s="120" t="s">
        <v>36</v>
      </c>
      <c r="B15" s="121"/>
      <c r="C15" s="2"/>
      <c r="D15" s="2">
        <v>10</v>
      </c>
      <c r="E15" s="83" t="s">
        <v>500</v>
      </c>
    </row>
    <row r="16" spans="1:5" ht="15" thickTop="1" thickBot="1" x14ac:dyDescent="0.2">
      <c r="A16" s="120" t="s">
        <v>39</v>
      </c>
      <c r="B16" s="121"/>
      <c r="C16" s="2">
        <v>32</v>
      </c>
      <c r="D16" s="2">
        <v>10</v>
      </c>
      <c r="E16" s="85"/>
    </row>
    <row r="17" spans="1:5" ht="55.5" thickTop="1" thickBot="1" x14ac:dyDescent="0.2">
      <c r="A17" s="120" t="s">
        <v>40</v>
      </c>
      <c r="B17" s="121"/>
      <c r="C17" s="2"/>
      <c r="D17" s="2"/>
      <c r="E17" s="83" t="s">
        <v>501</v>
      </c>
    </row>
    <row r="18" spans="1:5" ht="14.25" thickTop="1" x14ac:dyDescent="0.15"/>
  </sheetData>
  <mergeCells count="13">
    <mergeCell ref="A1:B2"/>
    <mergeCell ref="C1:D1"/>
    <mergeCell ref="E1:E2"/>
    <mergeCell ref="A3:A6"/>
    <mergeCell ref="A7:A9"/>
    <mergeCell ref="E7:E9"/>
    <mergeCell ref="A15:B15"/>
    <mergeCell ref="A16:B16"/>
    <mergeCell ref="A17:B17"/>
    <mergeCell ref="B8:B9"/>
    <mergeCell ref="A10:A14"/>
    <mergeCell ref="B10:B11"/>
    <mergeCell ref="B13:B1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opLeftCell="A16" zoomScale="85" zoomScaleNormal="85" workbookViewId="0">
      <selection activeCell="U39" sqref="A1:AA39"/>
    </sheetView>
  </sheetViews>
  <sheetFormatPr defaultRowHeight="13.5" x14ac:dyDescent="0.15"/>
  <cols>
    <col min="1" max="1" width="9" style="18"/>
    <col min="2" max="2" width="30.5" style="18" customWidth="1"/>
    <col min="3" max="3" width="7" style="18" customWidth="1"/>
    <col min="4" max="4" width="9" style="18"/>
    <col min="5" max="5" width="37.25" style="18" customWidth="1"/>
    <col min="6" max="6" width="9" style="18"/>
    <col min="7" max="7" width="11.875" style="18" customWidth="1"/>
    <col min="8" max="8" width="16.625" style="18" customWidth="1"/>
    <col min="9" max="9" width="10.5" style="46" bestFit="1" customWidth="1"/>
    <col min="10" max="10" width="18.125" style="18" customWidth="1"/>
    <col min="11" max="11" width="15" style="18" customWidth="1"/>
    <col min="12" max="13" width="9" style="18"/>
    <col min="14" max="14" width="24.5" style="18" customWidth="1"/>
    <col min="15" max="15" width="9" style="18"/>
    <col min="16" max="16" width="14.25" style="18" customWidth="1"/>
    <col min="17" max="17" width="18.5" style="18" customWidth="1"/>
    <col min="18" max="18" width="9" style="46"/>
    <col min="19" max="19" width="16.5" style="18" customWidth="1"/>
    <col min="20" max="20" width="17.25" style="18" customWidth="1"/>
    <col min="21" max="16384" width="9" style="18"/>
  </cols>
  <sheetData>
    <row r="1" spans="1:27" ht="27.75" customHeight="1" thickTop="1" thickBot="1" x14ac:dyDescent="0.2">
      <c r="A1" s="146" t="s">
        <v>47</v>
      </c>
      <c r="B1" s="149" t="s">
        <v>48</v>
      </c>
      <c r="C1" s="149"/>
      <c r="D1" s="150" t="s">
        <v>49</v>
      </c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2"/>
    </row>
    <row r="2" spans="1:27" ht="27.75" customHeight="1" thickTop="1" thickBot="1" x14ac:dyDescent="0.2">
      <c r="A2" s="147"/>
      <c r="B2" s="153" t="s">
        <v>50</v>
      </c>
      <c r="C2" s="153" t="s">
        <v>51</v>
      </c>
      <c r="D2" s="150" t="s">
        <v>52</v>
      </c>
      <c r="E2" s="151"/>
      <c r="F2" s="151"/>
      <c r="G2" s="151"/>
      <c r="H2" s="151"/>
      <c r="I2" s="151"/>
      <c r="J2" s="151"/>
      <c r="K2" s="151"/>
      <c r="L2" s="152"/>
      <c r="M2" s="150" t="s">
        <v>53</v>
      </c>
      <c r="N2" s="151"/>
      <c r="O2" s="151"/>
      <c r="P2" s="151"/>
      <c r="Q2" s="151"/>
      <c r="R2" s="151"/>
      <c r="S2" s="151"/>
      <c r="T2" s="151"/>
      <c r="U2" s="152"/>
      <c r="V2" s="150" t="s">
        <v>54</v>
      </c>
      <c r="W2" s="151"/>
      <c r="X2" s="151"/>
      <c r="Y2" s="151"/>
      <c r="Z2" s="151"/>
      <c r="AA2" s="152"/>
    </row>
    <row r="3" spans="1:27" ht="28.5" customHeight="1" thickTop="1" thickBot="1" x14ac:dyDescent="0.2">
      <c r="A3" s="148"/>
      <c r="B3" s="154"/>
      <c r="C3" s="154"/>
      <c r="D3" s="19" t="s">
        <v>55</v>
      </c>
      <c r="E3" s="19" t="s">
        <v>50</v>
      </c>
      <c r="F3" s="19" t="s">
        <v>56</v>
      </c>
      <c r="G3" s="19" t="s">
        <v>57</v>
      </c>
      <c r="H3" s="19" t="s">
        <v>50</v>
      </c>
      <c r="I3" s="20" t="s">
        <v>56</v>
      </c>
      <c r="J3" s="19" t="s">
        <v>58</v>
      </c>
      <c r="K3" s="19" t="s">
        <v>50</v>
      </c>
      <c r="L3" s="19" t="s">
        <v>56</v>
      </c>
      <c r="M3" s="21" t="s">
        <v>59</v>
      </c>
      <c r="N3" s="21" t="s">
        <v>50</v>
      </c>
      <c r="O3" s="21" t="s">
        <v>56</v>
      </c>
      <c r="P3" s="21" t="s">
        <v>60</v>
      </c>
      <c r="Q3" s="21" t="s">
        <v>50</v>
      </c>
      <c r="R3" s="22" t="s">
        <v>56</v>
      </c>
      <c r="S3" s="21" t="s">
        <v>61</v>
      </c>
      <c r="T3" s="21" t="s">
        <v>50</v>
      </c>
      <c r="U3" s="21" t="s">
        <v>56</v>
      </c>
      <c r="V3" s="23"/>
      <c r="W3" s="23"/>
      <c r="X3" s="23"/>
      <c r="Y3" s="23"/>
      <c r="Z3" s="23"/>
      <c r="AA3" s="23"/>
    </row>
    <row r="4" spans="1:27" ht="42" thickTop="1" thickBot="1" x14ac:dyDescent="0.2">
      <c r="A4" s="134" t="s">
        <v>62</v>
      </c>
      <c r="B4" s="137" t="s">
        <v>63</v>
      </c>
      <c r="C4" s="143" t="s">
        <v>64</v>
      </c>
      <c r="D4" s="24" t="s">
        <v>65</v>
      </c>
      <c r="E4" s="24" t="s">
        <v>66</v>
      </c>
      <c r="F4" s="24" t="s">
        <v>67</v>
      </c>
      <c r="G4" s="24" t="s">
        <v>68</v>
      </c>
      <c r="H4" s="24" t="s">
        <v>69</v>
      </c>
      <c r="I4" s="25">
        <v>0.13541666666666666</v>
      </c>
      <c r="J4" s="24"/>
      <c r="K4" s="24"/>
      <c r="L4" s="24"/>
      <c r="M4" s="26" t="s">
        <v>70</v>
      </c>
      <c r="N4" s="26" t="s">
        <v>71</v>
      </c>
      <c r="O4" s="26" t="s">
        <v>72</v>
      </c>
      <c r="P4" s="26" t="s">
        <v>73</v>
      </c>
      <c r="Q4" s="26" t="s">
        <v>74</v>
      </c>
      <c r="R4" s="27">
        <v>0.17708333333333334</v>
      </c>
      <c r="S4" s="26"/>
      <c r="T4" s="26"/>
      <c r="U4" s="26"/>
      <c r="V4" s="28"/>
      <c r="W4" s="28"/>
      <c r="X4" s="28"/>
      <c r="Y4" s="28"/>
      <c r="Z4" s="28"/>
      <c r="AA4" s="28"/>
    </row>
    <row r="5" spans="1:27" ht="24.75" customHeight="1" thickTop="1" thickBot="1" x14ac:dyDescent="0.2">
      <c r="A5" s="135"/>
      <c r="B5" s="138"/>
      <c r="C5" s="144"/>
      <c r="D5" s="24" t="s">
        <v>75</v>
      </c>
      <c r="E5" s="24" t="s">
        <v>76</v>
      </c>
      <c r="F5" s="24" t="s">
        <v>77</v>
      </c>
      <c r="G5" s="24" t="s">
        <v>78</v>
      </c>
      <c r="H5" s="24" t="s">
        <v>79</v>
      </c>
      <c r="I5" s="24" t="s">
        <v>80</v>
      </c>
      <c r="J5" s="24"/>
      <c r="K5" s="24"/>
      <c r="L5" s="24"/>
      <c r="M5" s="26" t="s">
        <v>81</v>
      </c>
      <c r="N5" s="26" t="s">
        <v>82</v>
      </c>
      <c r="O5" s="26" t="s">
        <v>83</v>
      </c>
      <c r="P5" s="26" t="s">
        <v>84</v>
      </c>
      <c r="Q5" s="26" t="s">
        <v>85</v>
      </c>
      <c r="R5" s="27">
        <v>0.13541666666666666</v>
      </c>
      <c r="S5" s="26"/>
      <c r="T5" s="26"/>
      <c r="U5" s="26"/>
      <c r="V5" s="28"/>
      <c r="W5" s="28"/>
      <c r="X5" s="28"/>
      <c r="Y5" s="28"/>
      <c r="Z5" s="28"/>
      <c r="AA5" s="28"/>
    </row>
    <row r="6" spans="1:27" ht="15" thickTop="1" thickBot="1" x14ac:dyDescent="0.2">
      <c r="A6" s="135"/>
      <c r="B6" s="138"/>
      <c r="C6" s="144"/>
      <c r="D6" s="24" t="s">
        <v>86</v>
      </c>
      <c r="E6" s="24" t="s">
        <v>87</v>
      </c>
      <c r="F6" s="24" t="s">
        <v>88</v>
      </c>
      <c r="G6" s="24" t="s">
        <v>89</v>
      </c>
      <c r="H6" s="24" t="s">
        <v>90</v>
      </c>
      <c r="I6" s="25">
        <v>9.375E-2</v>
      </c>
      <c r="J6" s="24"/>
      <c r="K6" s="24"/>
      <c r="L6" s="24"/>
      <c r="M6" s="26" t="s">
        <v>91</v>
      </c>
      <c r="N6" s="26" t="s">
        <v>92</v>
      </c>
      <c r="O6" s="26" t="s">
        <v>83</v>
      </c>
      <c r="P6" s="26" t="s">
        <v>93</v>
      </c>
      <c r="Q6" s="26" t="s">
        <v>94</v>
      </c>
      <c r="R6" s="27">
        <v>9.375E-2</v>
      </c>
      <c r="S6" s="26"/>
      <c r="T6" s="26"/>
      <c r="U6" s="26"/>
      <c r="V6" s="28"/>
      <c r="W6" s="28"/>
      <c r="X6" s="28"/>
      <c r="Y6" s="28"/>
      <c r="Z6" s="28"/>
      <c r="AA6" s="28"/>
    </row>
    <row r="7" spans="1:27" ht="15" thickTop="1" thickBot="1" x14ac:dyDescent="0.2">
      <c r="A7" s="135"/>
      <c r="B7" s="138"/>
      <c r="C7" s="144"/>
      <c r="D7" s="24"/>
      <c r="E7" s="24"/>
      <c r="F7" s="24"/>
      <c r="G7" s="24" t="s">
        <v>95</v>
      </c>
      <c r="H7" s="24" t="s">
        <v>96</v>
      </c>
      <c r="I7" s="25">
        <v>9.375E-2</v>
      </c>
      <c r="J7" s="24"/>
      <c r="K7" s="24"/>
      <c r="L7" s="24"/>
      <c r="M7" s="26"/>
      <c r="N7" s="26"/>
      <c r="O7" s="26"/>
      <c r="P7" s="26"/>
      <c r="Q7" s="26"/>
      <c r="R7" s="29"/>
      <c r="S7" s="26"/>
      <c r="T7" s="26"/>
      <c r="U7" s="26"/>
      <c r="V7" s="28"/>
      <c r="W7" s="28"/>
      <c r="X7" s="28"/>
      <c r="Y7" s="28"/>
      <c r="Z7" s="28"/>
      <c r="AA7" s="28"/>
    </row>
    <row r="8" spans="1:27" ht="15" customHeight="1" thickTop="1" thickBot="1" x14ac:dyDescent="0.2">
      <c r="A8" s="136"/>
      <c r="B8" s="139"/>
      <c r="C8" s="145"/>
      <c r="D8" s="24"/>
      <c r="E8" s="24"/>
      <c r="F8" s="24"/>
      <c r="G8" s="24"/>
      <c r="H8" s="24"/>
      <c r="I8" s="30"/>
      <c r="J8" s="24"/>
      <c r="K8" s="24"/>
      <c r="L8" s="24"/>
      <c r="M8" s="26"/>
      <c r="N8" s="26"/>
      <c r="O8" s="26"/>
      <c r="P8" s="26"/>
      <c r="Q8" s="26"/>
      <c r="R8" s="29"/>
      <c r="S8" s="26"/>
      <c r="T8" s="26"/>
      <c r="U8" s="26"/>
      <c r="V8" s="28"/>
      <c r="W8" s="28"/>
      <c r="X8" s="28"/>
      <c r="Y8" s="28"/>
      <c r="Z8" s="28"/>
      <c r="AA8" s="28"/>
    </row>
    <row r="9" spans="1:27" ht="15" customHeight="1" thickTop="1" thickBot="1" x14ac:dyDescent="0.2">
      <c r="A9" s="134" t="s">
        <v>97</v>
      </c>
      <c r="B9" s="137" t="s">
        <v>98</v>
      </c>
      <c r="C9" s="137" t="s">
        <v>99</v>
      </c>
      <c r="D9" s="24" t="s">
        <v>100</v>
      </c>
      <c r="E9" s="24" t="s">
        <v>101</v>
      </c>
      <c r="F9" s="24" t="s">
        <v>102</v>
      </c>
      <c r="G9" s="24"/>
      <c r="H9" s="24"/>
      <c r="I9" s="30"/>
      <c r="J9" s="24"/>
      <c r="K9" s="24"/>
      <c r="L9" s="24"/>
      <c r="M9" s="26" t="s">
        <v>103</v>
      </c>
      <c r="N9" s="26" t="s">
        <v>101</v>
      </c>
      <c r="O9" s="26" t="s">
        <v>104</v>
      </c>
      <c r="P9" s="26"/>
      <c r="Q9" s="26"/>
      <c r="R9" s="29"/>
      <c r="S9" s="26"/>
      <c r="T9" s="26"/>
      <c r="U9" s="26"/>
      <c r="V9" s="28"/>
      <c r="W9" s="28"/>
      <c r="X9" s="28"/>
      <c r="Y9" s="28"/>
      <c r="Z9" s="28"/>
      <c r="AA9" s="28"/>
    </row>
    <row r="10" spans="1:27" ht="15" customHeight="1" thickTop="1" thickBot="1" x14ac:dyDescent="0.2">
      <c r="A10" s="135"/>
      <c r="B10" s="138"/>
      <c r="C10" s="138"/>
      <c r="D10" s="24"/>
      <c r="E10" s="24"/>
      <c r="F10" s="24"/>
      <c r="G10" s="24"/>
      <c r="H10" s="24"/>
      <c r="I10" s="30"/>
      <c r="J10" s="24"/>
      <c r="K10" s="24"/>
      <c r="L10" s="24"/>
      <c r="M10" s="26"/>
      <c r="N10" s="26"/>
      <c r="O10" s="26"/>
      <c r="P10" s="26"/>
      <c r="Q10" s="26"/>
      <c r="R10" s="29"/>
      <c r="S10" s="26"/>
      <c r="T10" s="26"/>
      <c r="U10" s="26"/>
      <c r="V10" s="28"/>
      <c r="W10" s="28"/>
      <c r="X10" s="28"/>
      <c r="Y10" s="28"/>
      <c r="Z10" s="28"/>
      <c r="AA10" s="28"/>
    </row>
    <row r="11" spans="1:27" ht="15" customHeight="1" thickTop="1" thickBot="1" x14ac:dyDescent="0.2">
      <c r="A11" s="135"/>
      <c r="B11" s="138"/>
      <c r="C11" s="138"/>
      <c r="D11" s="24"/>
      <c r="E11" s="24"/>
      <c r="F11" s="24"/>
      <c r="G11" s="24"/>
      <c r="H11" s="24"/>
      <c r="I11" s="30"/>
      <c r="J11" s="24"/>
      <c r="K11" s="24"/>
      <c r="L11" s="24"/>
      <c r="M11" s="26"/>
      <c r="N11" s="26"/>
      <c r="O11" s="26"/>
      <c r="P11" s="26"/>
      <c r="Q11" s="26"/>
      <c r="R11" s="29"/>
      <c r="S11" s="26"/>
      <c r="T11" s="26"/>
      <c r="U11" s="26"/>
      <c r="V11" s="28"/>
      <c r="W11" s="28"/>
      <c r="X11" s="28"/>
      <c r="Y11" s="28"/>
      <c r="Z11" s="28"/>
      <c r="AA11" s="28"/>
    </row>
    <row r="12" spans="1:27" ht="15" customHeight="1" thickTop="1" thickBot="1" x14ac:dyDescent="0.2">
      <c r="A12" s="135"/>
      <c r="B12" s="138"/>
      <c r="C12" s="138"/>
      <c r="D12" s="24"/>
      <c r="E12" s="24"/>
      <c r="F12" s="24"/>
      <c r="G12" s="24"/>
      <c r="H12" s="24"/>
      <c r="I12" s="30"/>
      <c r="J12" s="24"/>
      <c r="K12" s="24"/>
      <c r="L12" s="24"/>
      <c r="M12" s="26"/>
      <c r="N12" s="26"/>
      <c r="O12" s="26"/>
      <c r="P12" s="26"/>
      <c r="Q12" s="26"/>
      <c r="R12" s="29"/>
      <c r="S12" s="26"/>
      <c r="T12" s="26"/>
      <c r="U12" s="26"/>
      <c r="V12" s="28"/>
      <c r="W12" s="28"/>
      <c r="X12" s="28"/>
      <c r="Y12" s="28"/>
      <c r="Z12" s="28"/>
      <c r="AA12" s="28"/>
    </row>
    <row r="13" spans="1:27" ht="15" customHeight="1" thickTop="1" thickBot="1" x14ac:dyDescent="0.2">
      <c r="A13" s="136"/>
      <c r="B13" s="139"/>
      <c r="C13" s="139"/>
      <c r="D13" s="24"/>
      <c r="E13" s="24"/>
      <c r="F13" s="24"/>
      <c r="G13" s="24"/>
      <c r="H13" s="24"/>
      <c r="I13" s="30"/>
      <c r="J13" s="24"/>
      <c r="K13" s="24"/>
      <c r="L13" s="24"/>
      <c r="M13" s="26"/>
      <c r="N13" s="26"/>
      <c r="O13" s="26"/>
      <c r="P13" s="26"/>
      <c r="Q13" s="26"/>
      <c r="R13" s="29"/>
      <c r="S13" s="26"/>
      <c r="T13" s="26"/>
      <c r="U13" s="26"/>
      <c r="V13" s="28"/>
      <c r="W13" s="28"/>
      <c r="X13" s="28"/>
      <c r="Y13" s="28"/>
      <c r="Z13" s="28"/>
      <c r="AA13" s="28"/>
    </row>
    <row r="14" spans="1:27" ht="44.25" customHeight="1" thickTop="1" thickBot="1" x14ac:dyDescent="0.2">
      <c r="A14" s="134" t="s">
        <v>105</v>
      </c>
      <c r="B14" s="137" t="s">
        <v>106</v>
      </c>
      <c r="C14" s="137" t="s">
        <v>107</v>
      </c>
      <c r="D14" s="24" t="s">
        <v>108</v>
      </c>
      <c r="E14" s="24" t="s">
        <v>109</v>
      </c>
      <c r="F14" s="24" t="s">
        <v>110</v>
      </c>
      <c r="G14" s="24" t="s">
        <v>111</v>
      </c>
      <c r="H14" s="24" t="s">
        <v>112</v>
      </c>
      <c r="I14" s="25">
        <v>0.21944444444444444</v>
      </c>
      <c r="J14" s="24" t="s">
        <v>113</v>
      </c>
      <c r="K14" s="24" t="s">
        <v>113</v>
      </c>
      <c r="L14" s="24" t="s">
        <v>113</v>
      </c>
      <c r="M14" s="26" t="s">
        <v>114</v>
      </c>
      <c r="N14" s="26" t="s">
        <v>115</v>
      </c>
      <c r="O14" s="26" t="s">
        <v>116</v>
      </c>
      <c r="P14" s="26" t="s">
        <v>117</v>
      </c>
      <c r="Q14" s="26" t="s">
        <v>118</v>
      </c>
      <c r="R14" s="27">
        <v>0.17777777777777778</v>
      </c>
      <c r="S14" s="26"/>
      <c r="T14" s="26"/>
      <c r="U14" s="26"/>
      <c r="V14" s="28"/>
      <c r="W14" s="28"/>
      <c r="X14" s="28"/>
      <c r="Y14" s="28"/>
      <c r="Z14" s="28"/>
      <c r="AA14" s="28"/>
    </row>
    <row r="15" spans="1:27" ht="27" customHeight="1" thickTop="1" thickBot="1" x14ac:dyDescent="0.2">
      <c r="A15" s="135"/>
      <c r="B15" s="138"/>
      <c r="C15" s="138"/>
      <c r="D15" s="24" t="s">
        <v>119</v>
      </c>
      <c r="E15" s="24" t="s">
        <v>112</v>
      </c>
      <c r="F15" s="24" t="s">
        <v>120</v>
      </c>
      <c r="G15" s="24" t="s">
        <v>121</v>
      </c>
      <c r="H15" s="24" t="s">
        <v>122</v>
      </c>
      <c r="I15" s="25">
        <v>0.17777777777777778</v>
      </c>
      <c r="J15" s="24"/>
      <c r="K15" s="24"/>
      <c r="L15" s="24"/>
      <c r="M15" s="26" t="s">
        <v>75</v>
      </c>
      <c r="N15" s="26" t="s">
        <v>123</v>
      </c>
      <c r="O15" s="26" t="s">
        <v>124</v>
      </c>
      <c r="P15" s="26" t="s">
        <v>125</v>
      </c>
      <c r="Q15" s="26" t="s">
        <v>126</v>
      </c>
      <c r="R15" s="27">
        <v>0.17777777777777778</v>
      </c>
      <c r="S15" s="26"/>
      <c r="T15" s="26"/>
      <c r="U15" s="26"/>
      <c r="V15" s="28"/>
      <c r="W15" s="28"/>
      <c r="X15" s="28"/>
      <c r="Y15" s="28"/>
      <c r="Z15" s="28"/>
      <c r="AA15" s="28"/>
    </row>
    <row r="16" spans="1:27" ht="37.5" customHeight="1" thickTop="1" thickBot="1" x14ac:dyDescent="0.2">
      <c r="A16" s="135"/>
      <c r="B16" s="138"/>
      <c r="C16" s="138"/>
      <c r="D16" s="24" t="s">
        <v>127</v>
      </c>
      <c r="E16" s="24" t="s">
        <v>82</v>
      </c>
      <c r="F16" s="24" t="s">
        <v>128</v>
      </c>
      <c r="G16" s="24" t="s">
        <v>73</v>
      </c>
      <c r="H16" s="24" t="s">
        <v>74</v>
      </c>
      <c r="I16" s="25">
        <v>0.17777777777777778</v>
      </c>
      <c r="J16" s="24"/>
      <c r="K16" s="24"/>
      <c r="L16" s="24"/>
      <c r="M16" s="26" t="s">
        <v>119</v>
      </c>
      <c r="N16" s="26" t="s">
        <v>112</v>
      </c>
      <c r="O16" s="26" t="s">
        <v>129</v>
      </c>
      <c r="P16" s="26" t="s">
        <v>130</v>
      </c>
      <c r="Q16" s="26" t="s">
        <v>131</v>
      </c>
      <c r="R16" s="27">
        <v>0.1361111111111111</v>
      </c>
      <c r="S16" s="26"/>
      <c r="T16" s="26"/>
      <c r="U16" s="26"/>
      <c r="V16" s="28"/>
      <c r="W16" s="28"/>
      <c r="X16" s="28"/>
      <c r="Y16" s="28"/>
      <c r="Z16" s="28"/>
      <c r="AA16" s="28"/>
    </row>
    <row r="17" spans="1:27" ht="30" customHeight="1" thickTop="1" thickBot="1" x14ac:dyDescent="0.2">
      <c r="A17" s="135"/>
      <c r="B17" s="138"/>
      <c r="C17" s="138"/>
      <c r="D17" s="24" t="s">
        <v>113</v>
      </c>
      <c r="E17" s="24" t="s">
        <v>132</v>
      </c>
      <c r="F17" s="24" t="s">
        <v>132</v>
      </c>
      <c r="G17" s="24" t="s">
        <v>125</v>
      </c>
      <c r="H17" s="24" t="s">
        <v>126</v>
      </c>
      <c r="I17" s="25">
        <v>0.17777777777777778</v>
      </c>
      <c r="J17" s="24"/>
      <c r="K17" s="24"/>
      <c r="L17" s="24"/>
      <c r="M17" s="26"/>
      <c r="N17" s="26"/>
      <c r="O17" s="26"/>
      <c r="P17" s="26" t="s">
        <v>68</v>
      </c>
      <c r="Q17" s="26" t="s">
        <v>133</v>
      </c>
      <c r="R17" s="27">
        <v>0.1361111111111111</v>
      </c>
      <c r="S17" s="26"/>
      <c r="T17" s="26"/>
      <c r="U17" s="26"/>
      <c r="V17" s="28"/>
      <c r="W17" s="28"/>
      <c r="X17" s="28"/>
      <c r="Y17" s="28"/>
      <c r="Z17" s="28"/>
      <c r="AA17" s="28"/>
    </row>
    <row r="18" spans="1:27" ht="15" customHeight="1" thickTop="1" thickBot="1" x14ac:dyDescent="0.2">
      <c r="A18" s="136"/>
      <c r="B18" s="139"/>
      <c r="C18" s="139"/>
      <c r="D18" s="24"/>
      <c r="E18" s="24"/>
      <c r="F18" s="24"/>
      <c r="G18" s="24"/>
      <c r="H18" s="24"/>
      <c r="I18" s="30"/>
      <c r="J18" s="24"/>
      <c r="K18" s="24"/>
      <c r="L18" s="24"/>
      <c r="M18" s="26"/>
      <c r="N18" s="26"/>
      <c r="O18" s="26"/>
      <c r="P18" s="26"/>
      <c r="Q18" s="26"/>
      <c r="R18" s="29"/>
      <c r="S18" s="26"/>
      <c r="T18" s="26"/>
      <c r="U18" s="26"/>
      <c r="V18" s="28"/>
      <c r="W18" s="28"/>
      <c r="X18" s="28"/>
      <c r="Y18" s="28"/>
      <c r="Z18" s="28"/>
      <c r="AA18" s="28"/>
    </row>
    <row r="19" spans="1:27" ht="90.75" customHeight="1" thickTop="1" thickBot="1" x14ac:dyDescent="0.2">
      <c r="A19" s="140" t="s">
        <v>134</v>
      </c>
      <c r="B19" s="137" t="s">
        <v>135</v>
      </c>
      <c r="C19" s="137" t="s">
        <v>136</v>
      </c>
      <c r="D19" s="24" t="s">
        <v>137</v>
      </c>
      <c r="E19" s="24" t="s">
        <v>528</v>
      </c>
      <c r="F19" s="24" t="s">
        <v>139</v>
      </c>
      <c r="G19" s="24" t="s">
        <v>140</v>
      </c>
      <c r="H19" s="24" t="s">
        <v>141</v>
      </c>
      <c r="I19" s="25">
        <v>0.22708333333333333</v>
      </c>
      <c r="J19" s="24" t="s">
        <v>142</v>
      </c>
      <c r="K19" s="24" t="s">
        <v>143</v>
      </c>
      <c r="L19" s="24" t="s">
        <v>144</v>
      </c>
      <c r="M19" s="26" t="s">
        <v>145</v>
      </c>
      <c r="N19" s="26" t="s">
        <v>146</v>
      </c>
      <c r="O19" s="26" t="s">
        <v>147</v>
      </c>
      <c r="P19" s="26" t="s">
        <v>148</v>
      </c>
      <c r="Q19" s="26" t="s">
        <v>149</v>
      </c>
      <c r="R19" s="27">
        <v>0.31041666666666667</v>
      </c>
      <c r="S19" s="26" t="s">
        <v>150</v>
      </c>
      <c r="T19" s="26" t="s">
        <v>151</v>
      </c>
      <c r="U19" s="26" t="s">
        <v>144</v>
      </c>
      <c r="V19" s="28"/>
      <c r="W19" s="28"/>
      <c r="X19" s="28"/>
      <c r="Y19" s="28"/>
      <c r="Z19" s="28"/>
      <c r="AA19" s="28"/>
    </row>
    <row r="20" spans="1:27" ht="15" customHeight="1" thickTop="1" thickBot="1" x14ac:dyDescent="0.2">
      <c r="A20" s="141"/>
      <c r="B20" s="138"/>
      <c r="C20" s="138"/>
      <c r="D20" s="24" t="s">
        <v>91</v>
      </c>
      <c r="E20" s="24" t="s">
        <v>92</v>
      </c>
      <c r="F20" s="24" t="s">
        <v>152</v>
      </c>
      <c r="G20" s="24" t="s">
        <v>153</v>
      </c>
      <c r="H20" s="24" t="s">
        <v>154</v>
      </c>
      <c r="I20" s="25">
        <v>0.14375000000000002</v>
      </c>
      <c r="J20" s="24" t="s">
        <v>113</v>
      </c>
      <c r="K20" s="24" t="s">
        <v>132</v>
      </c>
      <c r="L20" s="24" t="s">
        <v>113</v>
      </c>
      <c r="M20" s="26" t="s">
        <v>155</v>
      </c>
      <c r="N20" s="26" t="s">
        <v>156</v>
      </c>
      <c r="O20" s="26" t="s">
        <v>157</v>
      </c>
      <c r="P20" s="26" t="s">
        <v>158</v>
      </c>
      <c r="Q20" s="26" t="s">
        <v>156</v>
      </c>
      <c r="R20" s="27">
        <v>0.14375000000000002</v>
      </c>
      <c r="S20" s="26" t="s">
        <v>113</v>
      </c>
      <c r="T20" s="26" t="s">
        <v>113</v>
      </c>
      <c r="U20" s="26" t="s">
        <v>132</v>
      </c>
      <c r="V20" s="28"/>
      <c r="W20" s="28"/>
      <c r="X20" s="28"/>
      <c r="Y20" s="28"/>
      <c r="Z20" s="28"/>
      <c r="AA20" s="28"/>
    </row>
    <row r="21" spans="1:27" ht="15" customHeight="1" thickTop="1" thickBot="1" x14ac:dyDescent="0.2">
      <c r="A21" s="141"/>
      <c r="B21" s="138"/>
      <c r="C21" s="138"/>
      <c r="D21" s="24" t="s">
        <v>159</v>
      </c>
      <c r="E21" s="24" t="s">
        <v>160</v>
      </c>
      <c r="F21" s="24" t="s">
        <v>161</v>
      </c>
      <c r="G21" s="24" t="s">
        <v>162</v>
      </c>
      <c r="H21" s="24" t="s">
        <v>163</v>
      </c>
      <c r="I21" s="25">
        <v>0.10208333333333335</v>
      </c>
      <c r="J21" s="24"/>
      <c r="K21" s="24"/>
      <c r="L21" s="24"/>
      <c r="M21" s="26" t="s">
        <v>164</v>
      </c>
      <c r="N21" s="26" t="s">
        <v>165</v>
      </c>
      <c r="O21" s="26" t="s">
        <v>161</v>
      </c>
      <c r="P21" s="26"/>
      <c r="Q21" s="26"/>
      <c r="R21" s="29"/>
      <c r="S21" s="26"/>
      <c r="T21" s="26"/>
      <c r="U21" s="26"/>
      <c r="V21" s="28"/>
      <c r="W21" s="28"/>
      <c r="X21" s="28"/>
      <c r="Y21" s="28"/>
      <c r="Z21" s="28"/>
      <c r="AA21" s="28"/>
    </row>
    <row r="22" spans="1:27" ht="15" customHeight="1" thickTop="1" thickBot="1" x14ac:dyDescent="0.2">
      <c r="A22" s="141"/>
      <c r="B22" s="138"/>
      <c r="C22" s="138"/>
      <c r="D22" s="24" t="s">
        <v>132</v>
      </c>
      <c r="E22" s="24" t="s">
        <v>166</v>
      </c>
      <c r="F22" s="24" t="s">
        <v>166</v>
      </c>
      <c r="G22" s="24"/>
      <c r="H22" s="24"/>
      <c r="I22" s="30"/>
      <c r="J22" s="24"/>
      <c r="K22" s="24"/>
      <c r="L22" s="24"/>
      <c r="M22" s="26"/>
      <c r="N22" s="26"/>
      <c r="O22" s="26"/>
      <c r="P22" s="26"/>
      <c r="Q22" s="26"/>
      <c r="R22" s="29"/>
      <c r="S22" s="26"/>
      <c r="T22" s="26"/>
      <c r="U22" s="26"/>
      <c r="V22" s="28"/>
      <c r="W22" s="28"/>
      <c r="X22" s="28"/>
      <c r="Y22" s="28"/>
      <c r="Z22" s="28"/>
      <c r="AA22" s="28"/>
    </row>
    <row r="23" spans="1:27" ht="17.25" customHeight="1" thickTop="1" thickBot="1" x14ac:dyDescent="0.2">
      <c r="A23" s="142"/>
      <c r="B23" s="139"/>
      <c r="C23" s="139"/>
      <c r="D23" s="24"/>
      <c r="E23" s="24"/>
      <c r="F23" s="24"/>
      <c r="G23" s="24"/>
      <c r="H23" s="24"/>
      <c r="I23" s="30"/>
      <c r="J23" s="24"/>
      <c r="K23" s="24"/>
      <c r="L23" s="24"/>
      <c r="M23" s="26"/>
      <c r="N23" s="26"/>
      <c r="O23" s="26"/>
      <c r="P23" s="26"/>
      <c r="Q23" s="26"/>
      <c r="R23" s="29"/>
      <c r="S23" s="26"/>
      <c r="T23" s="26"/>
      <c r="U23" s="26"/>
      <c r="V23" s="28"/>
      <c r="W23" s="28"/>
      <c r="X23" s="28"/>
      <c r="Y23" s="28"/>
      <c r="Z23" s="28"/>
      <c r="AA23" s="28"/>
    </row>
    <row r="24" spans="1:27" ht="45" customHeight="1" thickTop="1" thickBot="1" x14ac:dyDescent="0.2">
      <c r="A24" s="134" t="s">
        <v>167</v>
      </c>
      <c r="B24" s="137" t="s">
        <v>168</v>
      </c>
      <c r="C24" s="137" t="s">
        <v>169</v>
      </c>
      <c r="D24" s="24" t="s">
        <v>170</v>
      </c>
      <c r="E24" s="24" t="s">
        <v>171</v>
      </c>
      <c r="F24" s="24" t="s">
        <v>172</v>
      </c>
      <c r="G24" s="24" t="s">
        <v>173</v>
      </c>
      <c r="H24" s="24" t="s">
        <v>174</v>
      </c>
      <c r="I24" s="25">
        <v>4.8611111111111112E-2</v>
      </c>
      <c r="J24" s="24"/>
      <c r="K24" s="24"/>
      <c r="L24" s="24"/>
      <c r="M24" s="26" t="s">
        <v>175</v>
      </c>
      <c r="N24" s="26" t="s">
        <v>160</v>
      </c>
      <c r="O24" s="26" t="s">
        <v>176</v>
      </c>
      <c r="P24" s="26" t="s">
        <v>177</v>
      </c>
      <c r="Q24" s="26" t="s">
        <v>178</v>
      </c>
      <c r="R24" s="27">
        <v>0.21527777777777779</v>
      </c>
      <c r="S24" s="26"/>
      <c r="T24" s="26"/>
      <c r="U24" s="26"/>
      <c r="V24" s="28"/>
      <c r="W24" s="28"/>
      <c r="X24" s="28"/>
      <c r="Y24" s="28"/>
      <c r="Z24" s="28"/>
      <c r="AA24" s="28"/>
    </row>
    <row r="25" spans="1:27" ht="15" customHeight="1" thickTop="1" thickBot="1" x14ac:dyDescent="0.2">
      <c r="A25" s="135"/>
      <c r="B25" s="138"/>
      <c r="C25" s="138"/>
      <c r="D25" s="24"/>
      <c r="E25" s="24"/>
      <c r="F25" s="24"/>
      <c r="G25" s="24"/>
      <c r="H25" s="24"/>
      <c r="I25" s="30"/>
      <c r="J25" s="24"/>
      <c r="K25" s="24"/>
      <c r="L25" s="24"/>
      <c r="M25" s="26" t="s">
        <v>179</v>
      </c>
      <c r="N25" s="26" t="s">
        <v>180</v>
      </c>
      <c r="O25" s="26" t="s">
        <v>25</v>
      </c>
      <c r="P25" s="26"/>
      <c r="Q25" s="26"/>
      <c r="R25" s="29"/>
      <c r="S25" s="26"/>
      <c r="T25" s="26"/>
      <c r="U25" s="26"/>
      <c r="V25" s="28"/>
      <c r="W25" s="28"/>
      <c r="X25" s="28"/>
      <c r="Y25" s="28"/>
      <c r="Z25" s="28"/>
      <c r="AA25" s="28"/>
    </row>
    <row r="26" spans="1:27" ht="41.25" customHeight="1" thickTop="1" thickBot="1" x14ac:dyDescent="0.2">
      <c r="A26" s="135"/>
      <c r="B26" s="138"/>
      <c r="C26" s="138"/>
      <c r="D26" s="24"/>
      <c r="E26" s="24"/>
      <c r="F26" s="24"/>
      <c r="G26" s="24"/>
      <c r="H26" s="24"/>
      <c r="I26" s="30"/>
      <c r="J26" s="24"/>
      <c r="K26" s="24"/>
      <c r="L26" s="24"/>
      <c r="M26" s="31" t="s">
        <v>181</v>
      </c>
      <c r="N26" s="32" t="s">
        <v>182</v>
      </c>
      <c r="O26" s="32" t="s">
        <v>183</v>
      </c>
      <c r="P26" s="26"/>
      <c r="Q26" s="26"/>
      <c r="R26" s="29"/>
      <c r="S26" s="26"/>
      <c r="T26" s="26"/>
      <c r="U26" s="26"/>
      <c r="V26" s="28"/>
      <c r="W26" s="28"/>
      <c r="X26" s="28"/>
      <c r="Y26" s="28"/>
      <c r="Z26" s="28"/>
      <c r="AA26" s="28"/>
    </row>
    <row r="27" spans="1:27" ht="15" customHeight="1" thickTop="1" thickBot="1" x14ac:dyDescent="0.2">
      <c r="A27" s="135"/>
      <c r="B27" s="138"/>
      <c r="C27" s="138"/>
      <c r="D27" s="24"/>
      <c r="E27" s="24"/>
      <c r="F27" s="24"/>
      <c r="G27" s="24"/>
      <c r="H27" s="24"/>
      <c r="I27" s="30"/>
      <c r="J27" s="24"/>
      <c r="K27" s="24"/>
      <c r="L27" s="24"/>
      <c r="M27" s="26"/>
      <c r="N27" s="26"/>
      <c r="O27" s="26"/>
      <c r="P27" s="26"/>
      <c r="Q27" s="26"/>
      <c r="R27" s="29"/>
      <c r="S27" s="26"/>
      <c r="T27" s="26"/>
      <c r="U27" s="26"/>
      <c r="V27" s="28"/>
      <c r="W27" s="28"/>
      <c r="X27" s="28"/>
      <c r="Y27" s="28"/>
      <c r="Z27" s="28"/>
      <c r="AA27" s="28"/>
    </row>
    <row r="28" spans="1:27" ht="15" customHeight="1" thickTop="1" thickBot="1" x14ac:dyDescent="0.2">
      <c r="A28" s="136"/>
      <c r="B28" s="139"/>
      <c r="C28" s="139"/>
      <c r="D28" s="24"/>
      <c r="E28" s="24"/>
      <c r="F28" s="24"/>
      <c r="G28" s="24"/>
      <c r="H28" s="24"/>
      <c r="I28" s="30"/>
      <c r="J28" s="24"/>
      <c r="K28" s="24"/>
      <c r="L28" s="24"/>
      <c r="M28" s="26"/>
      <c r="N28" s="26"/>
      <c r="O28" s="26"/>
      <c r="P28" s="26"/>
      <c r="Q28" s="26"/>
      <c r="R28" s="29"/>
      <c r="S28" s="26"/>
      <c r="T28" s="26"/>
      <c r="U28" s="26"/>
      <c r="V28" s="28"/>
      <c r="W28" s="28"/>
      <c r="X28" s="28"/>
      <c r="Y28" s="28"/>
      <c r="Z28" s="28"/>
      <c r="AA28" s="28"/>
    </row>
    <row r="29" spans="1:27" ht="15" customHeight="1" thickTop="1" thickBot="1" x14ac:dyDescent="0.2">
      <c r="A29" s="134" t="s">
        <v>184</v>
      </c>
      <c r="B29" s="137" t="s">
        <v>341</v>
      </c>
      <c r="C29" s="137" t="s">
        <v>186</v>
      </c>
      <c r="D29" s="24" t="s">
        <v>187</v>
      </c>
      <c r="E29" s="24" t="s">
        <v>188</v>
      </c>
      <c r="F29" s="24" t="s">
        <v>189</v>
      </c>
      <c r="G29" s="24" t="s">
        <v>190</v>
      </c>
      <c r="H29" s="24" t="s">
        <v>191</v>
      </c>
      <c r="I29" s="25">
        <v>4.5833333333333337E-2</v>
      </c>
      <c r="J29" s="24"/>
      <c r="K29" s="24"/>
      <c r="L29" s="24"/>
      <c r="M29" s="26" t="s">
        <v>192</v>
      </c>
      <c r="N29" s="26" t="s">
        <v>193</v>
      </c>
      <c r="O29" s="26" t="s">
        <v>194</v>
      </c>
      <c r="P29" s="26" t="s">
        <v>195</v>
      </c>
      <c r="Q29" s="26" t="s">
        <v>196</v>
      </c>
      <c r="R29" s="27">
        <v>4.5833333333333337E-2</v>
      </c>
      <c r="S29" s="26"/>
      <c r="T29" s="26"/>
      <c r="U29" s="26"/>
      <c r="V29" s="28"/>
      <c r="W29" s="28"/>
      <c r="X29" s="28"/>
      <c r="Y29" s="28"/>
      <c r="Z29" s="28"/>
      <c r="AA29" s="28"/>
    </row>
    <row r="30" spans="1:27" ht="15" customHeight="1" thickTop="1" thickBot="1" x14ac:dyDescent="0.2">
      <c r="A30" s="135"/>
      <c r="B30" s="138"/>
      <c r="C30" s="138"/>
      <c r="D30" s="24"/>
      <c r="E30" s="24"/>
      <c r="F30" s="24"/>
      <c r="G30" s="24"/>
      <c r="H30" s="24"/>
      <c r="I30" s="30"/>
      <c r="J30" s="24"/>
      <c r="K30" s="24"/>
      <c r="L30" s="24"/>
      <c r="M30" s="26" t="s">
        <v>197</v>
      </c>
      <c r="N30" s="26" t="s">
        <v>196</v>
      </c>
      <c r="O30" s="26" t="s">
        <v>198</v>
      </c>
      <c r="P30" s="26"/>
      <c r="Q30" s="26"/>
      <c r="R30" s="29"/>
      <c r="S30" s="26"/>
      <c r="T30" s="26"/>
      <c r="U30" s="26"/>
      <c r="V30" s="28"/>
      <c r="W30" s="28"/>
      <c r="X30" s="28"/>
      <c r="Y30" s="28"/>
      <c r="Z30" s="28"/>
      <c r="AA30" s="28"/>
    </row>
    <row r="31" spans="1:27" ht="15" customHeight="1" thickTop="1" thickBot="1" x14ac:dyDescent="0.2">
      <c r="A31" s="135"/>
      <c r="B31" s="138"/>
      <c r="C31" s="138"/>
      <c r="D31" s="24"/>
      <c r="E31" s="24"/>
      <c r="F31" s="24"/>
      <c r="G31" s="24"/>
      <c r="H31" s="24"/>
      <c r="I31" s="30"/>
      <c r="J31" s="24"/>
      <c r="K31" s="24"/>
      <c r="L31" s="24"/>
      <c r="M31" s="26" t="s">
        <v>199</v>
      </c>
      <c r="N31" s="26" t="s">
        <v>200</v>
      </c>
      <c r="O31" s="26" t="s">
        <v>198</v>
      </c>
      <c r="P31" s="26"/>
      <c r="Q31" s="26"/>
      <c r="R31" s="29"/>
      <c r="S31" s="26"/>
      <c r="T31" s="26"/>
      <c r="U31" s="26"/>
      <c r="V31" s="28"/>
      <c r="W31" s="28"/>
      <c r="X31" s="28"/>
      <c r="Y31" s="28"/>
      <c r="Z31" s="28"/>
      <c r="AA31" s="28"/>
    </row>
    <row r="32" spans="1:27" ht="15" customHeight="1" thickTop="1" thickBot="1" x14ac:dyDescent="0.2">
      <c r="A32" s="135"/>
      <c r="B32" s="138"/>
      <c r="C32" s="138"/>
      <c r="D32" s="24"/>
      <c r="E32" s="24"/>
      <c r="F32" s="24"/>
      <c r="G32" s="24"/>
      <c r="H32" s="24"/>
      <c r="I32" s="30"/>
      <c r="J32" s="24"/>
      <c r="K32" s="24"/>
      <c r="L32" s="24"/>
      <c r="M32" s="26"/>
      <c r="N32" s="26"/>
      <c r="O32" s="26"/>
      <c r="P32" s="26"/>
      <c r="Q32" s="26"/>
      <c r="R32" s="29"/>
      <c r="S32" s="26"/>
      <c r="T32" s="26"/>
      <c r="U32" s="26"/>
      <c r="V32" s="28"/>
      <c r="W32" s="28"/>
      <c r="X32" s="28"/>
      <c r="Y32" s="28"/>
      <c r="Z32" s="28"/>
      <c r="AA32" s="28"/>
    </row>
    <row r="33" spans="1:27" ht="15" customHeight="1" thickTop="1" thickBot="1" x14ac:dyDescent="0.2">
      <c r="A33" s="136"/>
      <c r="B33" s="139"/>
      <c r="C33" s="139"/>
      <c r="D33" s="24"/>
      <c r="E33" s="24"/>
      <c r="F33" s="24"/>
      <c r="G33" s="24"/>
      <c r="H33" s="24"/>
      <c r="I33" s="30"/>
      <c r="J33" s="24"/>
      <c r="K33" s="24"/>
      <c r="L33" s="24"/>
      <c r="M33" s="26"/>
      <c r="N33" s="26"/>
      <c r="O33" s="26"/>
      <c r="P33" s="26"/>
      <c r="Q33" s="26"/>
      <c r="R33" s="29"/>
      <c r="S33" s="26"/>
      <c r="T33" s="26"/>
      <c r="U33" s="26"/>
      <c r="V33" s="28"/>
      <c r="W33" s="28"/>
      <c r="X33" s="28"/>
      <c r="Y33" s="28"/>
      <c r="Z33" s="28"/>
      <c r="AA33" s="28"/>
    </row>
    <row r="34" spans="1:27" ht="15" customHeight="1" thickTop="1" thickBot="1" x14ac:dyDescent="0.2">
      <c r="A34" s="134" t="s">
        <v>201</v>
      </c>
      <c r="B34" s="137" t="s">
        <v>254</v>
      </c>
      <c r="C34" s="137" t="s">
        <v>202</v>
      </c>
      <c r="D34" s="24" t="s">
        <v>203</v>
      </c>
      <c r="E34" s="24" t="s">
        <v>204</v>
      </c>
      <c r="F34" s="24" t="s">
        <v>205</v>
      </c>
      <c r="G34" s="24" t="s">
        <v>206</v>
      </c>
      <c r="H34" s="24" t="s">
        <v>207</v>
      </c>
      <c r="I34" s="30" t="s">
        <v>208</v>
      </c>
      <c r="J34" s="24" t="s">
        <v>209</v>
      </c>
      <c r="K34" s="24" t="s">
        <v>210</v>
      </c>
      <c r="L34" s="24" t="s">
        <v>211</v>
      </c>
      <c r="M34" s="26" t="s">
        <v>212</v>
      </c>
      <c r="N34" s="26" t="s">
        <v>213</v>
      </c>
      <c r="O34" s="26" t="s">
        <v>214</v>
      </c>
      <c r="P34" s="26" t="s">
        <v>215</v>
      </c>
      <c r="Q34" s="26" t="s">
        <v>216</v>
      </c>
      <c r="R34" s="27">
        <v>8.6805555555555566E-2</v>
      </c>
      <c r="S34" s="26" t="s">
        <v>217</v>
      </c>
      <c r="T34" s="26" t="s">
        <v>210</v>
      </c>
      <c r="U34" s="26" t="s">
        <v>211</v>
      </c>
      <c r="V34" s="28"/>
      <c r="W34" s="28"/>
      <c r="X34" s="28"/>
      <c r="Y34" s="28"/>
      <c r="Z34" s="28"/>
      <c r="AA34" s="28"/>
    </row>
    <row r="35" spans="1:27" ht="15" customHeight="1" thickTop="1" thickBot="1" x14ac:dyDescent="0.2">
      <c r="A35" s="135"/>
      <c r="B35" s="138"/>
      <c r="C35" s="138"/>
      <c r="D35" s="24" t="s">
        <v>218</v>
      </c>
      <c r="E35" s="24" t="s">
        <v>210</v>
      </c>
      <c r="F35" s="24" t="s">
        <v>219</v>
      </c>
      <c r="G35" s="24" t="s">
        <v>220</v>
      </c>
      <c r="H35" s="24" t="s">
        <v>210</v>
      </c>
      <c r="I35" s="30" t="s">
        <v>211</v>
      </c>
      <c r="J35" s="24"/>
      <c r="K35" s="24"/>
      <c r="L35" s="24"/>
      <c r="M35" s="26" t="s">
        <v>159</v>
      </c>
      <c r="N35" s="26" t="s">
        <v>160</v>
      </c>
      <c r="O35" s="26" t="s">
        <v>221</v>
      </c>
      <c r="P35" s="26" t="s">
        <v>222</v>
      </c>
      <c r="Q35" s="26" t="s">
        <v>160</v>
      </c>
      <c r="R35" s="27">
        <v>8.6805555555555566E-2</v>
      </c>
      <c r="S35" s="26"/>
      <c r="T35" s="26"/>
      <c r="U35" s="26"/>
      <c r="V35" s="28"/>
      <c r="W35" s="28"/>
      <c r="X35" s="28"/>
      <c r="Y35" s="28"/>
      <c r="Z35" s="28"/>
      <c r="AA35" s="28"/>
    </row>
    <row r="36" spans="1:27" ht="15" customHeight="1" thickTop="1" thickBot="1" x14ac:dyDescent="0.2">
      <c r="A36" s="135"/>
      <c r="B36" s="138"/>
      <c r="C36" s="138"/>
      <c r="D36" s="24" t="s">
        <v>223</v>
      </c>
      <c r="E36" s="24" t="s">
        <v>224</v>
      </c>
      <c r="F36" s="24"/>
      <c r="G36" s="24"/>
      <c r="H36" s="24"/>
      <c r="I36" s="30"/>
      <c r="J36" s="24"/>
      <c r="K36" s="24"/>
      <c r="L36" s="24"/>
      <c r="M36" s="26"/>
      <c r="N36" s="26"/>
      <c r="O36" s="26"/>
      <c r="P36" s="26"/>
      <c r="Q36" s="26"/>
      <c r="R36" s="29"/>
      <c r="S36" s="26"/>
      <c r="T36" s="26"/>
      <c r="U36" s="26"/>
      <c r="V36" s="28"/>
      <c r="W36" s="28"/>
      <c r="X36" s="28"/>
      <c r="Y36" s="28"/>
      <c r="Z36" s="28"/>
      <c r="AA36" s="28"/>
    </row>
    <row r="37" spans="1:27" ht="15" customHeight="1" thickTop="1" thickBot="1" x14ac:dyDescent="0.2">
      <c r="A37" s="135"/>
      <c r="B37" s="138"/>
      <c r="C37" s="138"/>
      <c r="D37" s="24" t="s">
        <v>197</v>
      </c>
      <c r="E37" s="24" t="s">
        <v>225</v>
      </c>
      <c r="F37" s="24"/>
      <c r="G37" s="24"/>
      <c r="H37" s="24"/>
      <c r="I37" s="30"/>
      <c r="J37" s="24"/>
      <c r="K37" s="24"/>
      <c r="L37" s="24"/>
      <c r="M37" s="26"/>
      <c r="N37" s="26"/>
      <c r="O37" s="26"/>
      <c r="P37" s="26"/>
      <c r="Q37" s="26"/>
      <c r="R37" s="29"/>
      <c r="S37" s="26"/>
      <c r="T37" s="26"/>
      <c r="U37" s="26"/>
      <c r="V37" s="28"/>
      <c r="W37" s="28"/>
      <c r="X37" s="28"/>
      <c r="Y37" s="28"/>
      <c r="Z37" s="28"/>
      <c r="AA37" s="28"/>
    </row>
    <row r="38" spans="1:27" ht="15" customHeight="1" thickTop="1" thickBot="1" x14ac:dyDescent="0.2">
      <c r="A38" s="136"/>
      <c r="B38" s="139"/>
      <c r="C38" s="139"/>
      <c r="D38" s="24"/>
      <c r="E38" s="24"/>
      <c r="F38" s="24"/>
      <c r="G38" s="24"/>
      <c r="H38" s="24"/>
      <c r="I38" s="30"/>
      <c r="J38" s="24"/>
      <c r="K38" s="24"/>
      <c r="L38" s="24"/>
      <c r="M38" s="26"/>
      <c r="N38" s="26"/>
      <c r="O38" s="26"/>
      <c r="P38" s="26"/>
      <c r="Q38" s="26"/>
      <c r="R38" s="29"/>
      <c r="S38" s="26"/>
      <c r="T38" s="26"/>
      <c r="U38" s="26"/>
      <c r="V38" s="28"/>
      <c r="W38" s="28"/>
      <c r="X38" s="28"/>
      <c r="Y38" s="28"/>
      <c r="Z38" s="28"/>
      <c r="AA38" s="28"/>
    </row>
    <row r="39" spans="1:27" ht="39.75" customHeight="1" thickTop="1" thickBot="1" x14ac:dyDescent="0.2">
      <c r="A39" s="33"/>
      <c r="B39" s="34"/>
      <c r="C39" s="34"/>
      <c r="D39" s="34" t="s">
        <v>226</v>
      </c>
      <c r="E39" s="35"/>
      <c r="F39" s="34"/>
      <c r="G39" s="34" t="s">
        <v>227</v>
      </c>
      <c r="H39" s="34"/>
      <c r="I39" s="36"/>
      <c r="J39" s="34" t="s">
        <v>228</v>
      </c>
      <c r="K39" s="34"/>
      <c r="L39" s="34"/>
      <c r="M39" s="34"/>
      <c r="N39" s="34"/>
      <c r="O39" s="34"/>
      <c r="P39" s="34"/>
      <c r="Q39" s="34"/>
      <c r="R39" s="36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78.75" customHeight="1" thickTop="1" thickBot="1" x14ac:dyDescent="0.2">
      <c r="A40" s="37" t="s">
        <v>229</v>
      </c>
      <c r="B40" s="10" t="s">
        <v>253</v>
      </c>
      <c r="C40" s="10" t="s">
        <v>230</v>
      </c>
      <c r="D40" s="8" t="s">
        <v>231</v>
      </c>
      <c r="E40" s="8" t="s">
        <v>232</v>
      </c>
      <c r="F40" s="8" t="s">
        <v>233</v>
      </c>
      <c r="G40" s="8" t="s">
        <v>234</v>
      </c>
      <c r="H40" s="8" t="s">
        <v>235</v>
      </c>
      <c r="I40" s="38">
        <v>0.27499999999999997</v>
      </c>
      <c r="J40" s="8" t="s">
        <v>236</v>
      </c>
      <c r="K40" s="8" t="s">
        <v>237</v>
      </c>
      <c r="L40" s="8" t="s">
        <v>238</v>
      </c>
      <c r="M40" s="39"/>
      <c r="N40" s="39"/>
      <c r="O40" s="39"/>
      <c r="P40" s="39"/>
      <c r="Q40" s="39"/>
      <c r="R40" s="40"/>
      <c r="S40" s="39"/>
      <c r="T40" s="39"/>
      <c r="U40" s="39"/>
      <c r="V40" s="10"/>
      <c r="W40" s="10"/>
      <c r="X40" s="10"/>
      <c r="Y40" s="10"/>
      <c r="Z40" s="10"/>
      <c r="AA40" s="10"/>
    </row>
    <row r="41" spans="1:27" ht="32.25" customHeight="1" thickTop="1" thickBot="1" x14ac:dyDescent="0.2">
      <c r="A41" s="37"/>
      <c r="B41" s="10"/>
      <c r="C41" s="10"/>
      <c r="D41" s="8"/>
      <c r="E41" s="8"/>
      <c r="F41" s="8"/>
      <c r="G41" s="8"/>
      <c r="H41" s="8"/>
      <c r="I41" s="41"/>
      <c r="J41" s="8"/>
      <c r="K41" s="8"/>
      <c r="L41" s="8"/>
      <c r="M41" s="39"/>
      <c r="N41" s="39"/>
      <c r="O41" s="39"/>
      <c r="P41" s="39"/>
      <c r="Q41" s="39"/>
      <c r="R41" s="40"/>
      <c r="S41" s="39"/>
      <c r="T41" s="39"/>
      <c r="U41" s="39"/>
      <c r="V41" s="10"/>
      <c r="W41" s="10"/>
      <c r="X41" s="10"/>
      <c r="Y41" s="10"/>
      <c r="Z41" s="10"/>
      <c r="AA41" s="10"/>
    </row>
    <row r="42" spans="1:27" ht="36.75" customHeight="1" thickTop="1" thickBot="1" x14ac:dyDescent="0.2">
      <c r="A42" s="37"/>
      <c r="B42" s="10"/>
      <c r="C42" s="10"/>
      <c r="D42" s="8"/>
      <c r="E42" s="8"/>
      <c r="F42" s="8"/>
      <c r="G42" s="8"/>
      <c r="H42" s="8"/>
      <c r="I42" s="41"/>
      <c r="J42" s="8"/>
      <c r="K42" s="8"/>
      <c r="L42" s="8"/>
      <c r="M42" s="39"/>
      <c r="N42" s="39"/>
      <c r="O42" s="39"/>
      <c r="P42" s="39"/>
      <c r="Q42" s="39"/>
      <c r="R42" s="40"/>
      <c r="S42" s="39"/>
      <c r="T42" s="39"/>
      <c r="U42" s="39"/>
      <c r="V42" s="10"/>
      <c r="W42" s="10"/>
      <c r="X42" s="10"/>
      <c r="Y42" s="10"/>
      <c r="Z42" s="10"/>
      <c r="AA42" s="10"/>
    </row>
    <row r="43" spans="1:27" ht="36.75" customHeight="1" thickTop="1" thickBot="1" x14ac:dyDescent="0.2">
      <c r="A43" s="37"/>
      <c r="B43" s="10"/>
      <c r="C43" s="10"/>
      <c r="D43" s="8"/>
      <c r="E43" s="8"/>
      <c r="F43" s="8"/>
      <c r="G43" s="8"/>
      <c r="H43" s="8"/>
      <c r="I43" s="41"/>
      <c r="J43" s="8"/>
      <c r="K43" s="8"/>
      <c r="L43" s="8"/>
      <c r="M43" s="39"/>
      <c r="N43" s="39"/>
      <c r="O43" s="39"/>
      <c r="P43" s="39"/>
      <c r="Q43" s="39"/>
      <c r="R43" s="40"/>
      <c r="S43" s="39"/>
      <c r="T43" s="39"/>
      <c r="U43" s="39"/>
      <c r="V43" s="10"/>
      <c r="W43" s="10"/>
      <c r="X43" s="10"/>
      <c r="Y43" s="10"/>
      <c r="Z43" s="10"/>
      <c r="AA43" s="10"/>
    </row>
    <row r="44" spans="1:27" ht="15" customHeight="1" thickTop="1" thickBot="1" x14ac:dyDescent="0.2">
      <c r="A44" s="37"/>
      <c r="B44" s="42"/>
      <c r="C44" s="42"/>
      <c r="D44" s="16"/>
      <c r="E44" s="16"/>
      <c r="F44" s="16"/>
      <c r="G44" s="16"/>
      <c r="H44" s="16"/>
      <c r="I44" s="43"/>
      <c r="J44" s="16"/>
      <c r="K44" s="16"/>
      <c r="L44" s="16"/>
      <c r="M44" s="44"/>
      <c r="N44" s="44"/>
      <c r="O44" s="44"/>
      <c r="P44" s="44"/>
      <c r="Q44" s="44"/>
      <c r="R44" s="45"/>
      <c r="S44" s="44"/>
      <c r="T44" s="44"/>
      <c r="U44" s="44"/>
      <c r="V44" s="42"/>
      <c r="W44" s="42"/>
      <c r="X44" s="42"/>
      <c r="Y44" s="42"/>
      <c r="Z44" s="42"/>
      <c r="AA44" s="42"/>
    </row>
    <row r="45" spans="1:27" ht="15" thickTop="1" thickBot="1" x14ac:dyDescent="0.2">
      <c r="A45" s="37"/>
      <c r="B45" s="42"/>
      <c r="C45" s="42"/>
      <c r="D45" s="16"/>
      <c r="E45" s="16"/>
      <c r="F45" s="16"/>
      <c r="G45" s="16"/>
      <c r="H45" s="16"/>
      <c r="I45" s="43"/>
      <c r="J45" s="16"/>
      <c r="K45" s="16"/>
      <c r="L45" s="16"/>
      <c r="M45" s="44"/>
      <c r="N45" s="44"/>
      <c r="O45" s="44"/>
      <c r="P45" s="44"/>
      <c r="Q45" s="44"/>
      <c r="R45" s="45"/>
      <c r="S45" s="44"/>
      <c r="T45" s="44"/>
      <c r="U45" s="44"/>
      <c r="V45" s="42"/>
      <c r="W45" s="42"/>
      <c r="X45" s="42"/>
      <c r="Y45" s="42"/>
      <c r="Z45" s="42"/>
      <c r="AA45" s="42"/>
    </row>
    <row r="46" spans="1:27" ht="14.25" thickTop="1" x14ac:dyDescent="0.15"/>
  </sheetData>
  <mergeCells count="29">
    <mergeCell ref="A1:A3"/>
    <mergeCell ref="B1:C1"/>
    <mergeCell ref="D1:AA1"/>
    <mergeCell ref="B2:B3"/>
    <mergeCell ref="C2:C3"/>
    <mergeCell ref="D2:L2"/>
    <mergeCell ref="M2:U2"/>
    <mergeCell ref="V2:AA2"/>
    <mergeCell ref="A4:A8"/>
    <mergeCell ref="B4:B8"/>
    <mergeCell ref="C4:C8"/>
    <mergeCell ref="A9:A13"/>
    <mergeCell ref="B9:B13"/>
    <mergeCell ref="C9:C13"/>
    <mergeCell ref="A14:A18"/>
    <mergeCell ref="B14:B18"/>
    <mergeCell ref="C14:C18"/>
    <mergeCell ref="A19:A23"/>
    <mergeCell ref="B19:B23"/>
    <mergeCell ref="C19:C23"/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</mergeCells>
  <phoneticPr fontId="1" type="noConversion"/>
  <dataValidations disablePrompts="1"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U37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topLeftCell="K91" zoomScale="130" zoomScaleNormal="130" workbookViewId="0">
      <selection activeCell="K114" sqref="K114:K123"/>
    </sheetView>
  </sheetViews>
  <sheetFormatPr defaultRowHeight="13.5" x14ac:dyDescent="0.15"/>
  <cols>
    <col min="1" max="1" width="9" style="18"/>
    <col min="2" max="2" width="30.5" style="18" customWidth="1"/>
    <col min="3" max="3" width="7" style="18" customWidth="1"/>
    <col min="4" max="4" width="13.625" style="18" customWidth="1"/>
    <col min="5" max="5" width="37.25" style="18" customWidth="1"/>
    <col min="6" max="6" width="9" style="55"/>
    <col min="7" max="7" width="19.625" style="18" customWidth="1"/>
    <col min="8" max="8" width="16.625" style="18" customWidth="1"/>
    <col min="9" max="9" width="10.5" style="46" bestFit="1" customWidth="1"/>
    <col min="10" max="10" width="18.125" style="18" customWidth="1"/>
    <col min="11" max="11" width="15" style="18" customWidth="1"/>
    <col min="12" max="12" width="9" style="18"/>
    <col min="13" max="13" width="21.25" style="18" customWidth="1"/>
    <col min="14" max="14" width="24.5" style="18" customWidth="1"/>
    <col min="15" max="15" width="9" style="55"/>
    <col min="16" max="16" width="14.25" style="18" customWidth="1"/>
    <col min="17" max="17" width="18.5" style="18" customWidth="1"/>
    <col min="18" max="18" width="9" style="46"/>
    <col min="19" max="19" width="16.5" style="18" customWidth="1"/>
    <col min="20" max="20" width="17.25" style="18" customWidth="1"/>
    <col min="21" max="16384" width="9" style="18"/>
  </cols>
  <sheetData>
    <row r="1" spans="1:27" ht="27.75" customHeight="1" thickTop="1" thickBot="1" x14ac:dyDescent="0.2">
      <c r="A1" s="146" t="s">
        <v>0</v>
      </c>
      <c r="B1" s="149" t="s">
        <v>48</v>
      </c>
      <c r="C1" s="149"/>
      <c r="D1" s="150" t="s">
        <v>49</v>
      </c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2"/>
    </row>
    <row r="2" spans="1:27" ht="27.75" customHeight="1" thickTop="1" thickBot="1" x14ac:dyDescent="0.2">
      <c r="A2" s="147"/>
      <c r="B2" s="153" t="s">
        <v>50</v>
      </c>
      <c r="C2" s="153" t="s">
        <v>51</v>
      </c>
      <c r="D2" s="150" t="s">
        <v>52</v>
      </c>
      <c r="E2" s="151"/>
      <c r="F2" s="151"/>
      <c r="G2" s="151"/>
      <c r="H2" s="151"/>
      <c r="I2" s="151"/>
      <c r="J2" s="151"/>
      <c r="K2" s="151"/>
      <c r="L2" s="152"/>
      <c r="M2" s="150" t="s">
        <v>53</v>
      </c>
      <c r="N2" s="151"/>
      <c r="O2" s="151"/>
      <c r="P2" s="151"/>
      <c r="Q2" s="151"/>
      <c r="R2" s="151"/>
      <c r="S2" s="151"/>
      <c r="T2" s="151"/>
      <c r="U2" s="152"/>
      <c r="V2" s="150" t="s">
        <v>54</v>
      </c>
      <c r="W2" s="151"/>
      <c r="X2" s="151"/>
      <c r="Y2" s="151"/>
      <c r="Z2" s="151"/>
      <c r="AA2" s="152"/>
    </row>
    <row r="3" spans="1:27" ht="28.5" customHeight="1" thickTop="1" thickBot="1" x14ac:dyDescent="0.2">
      <c r="A3" s="148"/>
      <c r="B3" s="154"/>
      <c r="C3" s="154"/>
      <c r="D3" s="19" t="s">
        <v>55</v>
      </c>
      <c r="E3" s="19" t="s">
        <v>50</v>
      </c>
      <c r="F3" s="50" t="s">
        <v>56</v>
      </c>
      <c r="G3" s="19" t="s">
        <v>57</v>
      </c>
      <c r="H3" s="19" t="s">
        <v>50</v>
      </c>
      <c r="I3" s="20" t="s">
        <v>56</v>
      </c>
      <c r="J3" s="19" t="s">
        <v>58</v>
      </c>
      <c r="K3" s="19" t="s">
        <v>50</v>
      </c>
      <c r="L3" s="19" t="s">
        <v>56</v>
      </c>
      <c r="M3" s="21" t="s">
        <v>59</v>
      </c>
      <c r="N3" s="21" t="s">
        <v>50</v>
      </c>
      <c r="O3" s="56" t="s">
        <v>56</v>
      </c>
      <c r="P3" s="21" t="s">
        <v>60</v>
      </c>
      <c r="Q3" s="21" t="s">
        <v>50</v>
      </c>
      <c r="R3" s="22" t="s">
        <v>56</v>
      </c>
      <c r="S3" s="21" t="s">
        <v>61</v>
      </c>
      <c r="T3" s="21" t="s">
        <v>50</v>
      </c>
      <c r="U3" s="21" t="s">
        <v>56</v>
      </c>
      <c r="V3" s="48"/>
      <c r="W3" s="48"/>
      <c r="X3" s="48"/>
      <c r="Y3" s="48"/>
      <c r="Z3" s="48"/>
      <c r="AA3" s="48"/>
    </row>
    <row r="4" spans="1:27" ht="42" thickTop="1" thickBot="1" x14ac:dyDescent="0.2">
      <c r="A4" s="134" t="s">
        <v>62</v>
      </c>
      <c r="B4" s="137" t="s">
        <v>63</v>
      </c>
      <c r="C4" s="143" t="s">
        <v>64</v>
      </c>
      <c r="D4" s="24" t="s">
        <v>256</v>
      </c>
      <c r="E4" s="24" t="s">
        <v>66</v>
      </c>
      <c r="F4" s="51">
        <v>4.6666666666666671E-3</v>
      </c>
      <c r="G4" s="24" t="s">
        <v>274</v>
      </c>
      <c r="H4" s="24" t="s">
        <v>69</v>
      </c>
      <c r="I4" s="25">
        <v>0.13541666666666666</v>
      </c>
      <c r="J4" s="24"/>
      <c r="K4" s="24"/>
      <c r="L4" s="24"/>
      <c r="M4" s="26" t="s">
        <v>288</v>
      </c>
      <c r="N4" s="26" t="s">
        <v>71</v>
      </c>
      <c r="O4" s="57">
        <v>6.6666666666666662E-3</v>
      </c>
      <c r="P4" s="26" t="s">
        <v>280</v>
      </c>
      <c r="Q4" s="26" t="s">
        <v>74</v>
      </c>
      <c r="R4" s="27">
        <v>0.17708333333333334</v>
      </c>
      <c r="S4" s="26"/>
      <c r="T4" s="26"/>
      <c r="U4" s="26"/>
      <c r="V4" s="49"/>
      <c r="W4" s="49"/>
      <c r="X4" s="49"/>
      <c r="Y4" s="49"/>
      <c r="Z4" s="49"/>
      <c r="AA4" s="49"/>
    </row>
    <row r="5" spans="1:27" ht="24.75" customHeight="1" thickTop="1" thickBot="1" x14ac:dyDescent="0.2">
      <c r="A5" s="135"/>
      <c r="B5" s="138"/>
      <c r="C5" s="144"/>
      <c r="D5" s="24" t="s">
        <v>257</v>
      </c>
      <c r="E5" s="24" t="s">
        <v>76</v>
      </c>
      <c r="F5" s="51">
        <v>3.3333333333333331E-3</v>
      </c>
      <c r="G5" s="24" t="s">
        <v>275</v>
      </c>
      <c r="H5" s="24" t="s">
        <v>79</v>
      </c>
      <c r="I5" s="24" t="s">
        <v>80</v>
      </c>
      <c r="J5" s="24"/>
      <c r="K5" s="24"/>
      <c r="L5" s="24"/>
      <c r="M5" s="26" t="s">
        <v>262</v>
      </c>
      <c r="N5" s="26" t="s">
        <v>82</v>
      </c>
      <c r="O5" s="57">
        <v>2.6666666666666666E-3</v>
      </c>
      <c r="P5" s="26" t="s">
        <v>293</v>
      </c>
      <c r="Q5" s="26" t="s">
        <v>85</v>
      </c>
      <c r="R5" s="27">
        <v>0.13541666666666666</v>
      </c>
      <c r="S5" s="26"/>
      <c r="T5" s="26"/>
      <c r="U5" s="26"/>
      <c r="V5" s="49"/>
      <c r="W5" s="49"/>
      <c r="X5" s="49"/>
      <c r="Y5" s="49"/>
      <c r="Z5" s="49"/>
      <c r="AA5" s="49"/>
    </row>
    <row r="6" spans="1:27" ht="15" thickTop="1" thickBot="1" x14ac:dyDescent="0.2">
      <c r="A6" s="135"/>
      <c r="B6" s="138"/>
      <c r="C6" s="144"/>
      <c r="D6" s="24" t="s">
        <v>258</v>
      </c>
      <c r="E6" s="24" t="s">
        <v>87</v>
      </c>
      <c r="F6" s="51">
        <v>1.3333333333333333E-3</v>
      </c>
      <c r="G6" s="24" t="s">
        <v>276</v>
      </c>
      <c r="H6" s="24" t="s">
        <v>90</v>
      </c>
      <c r="I6" s="25">
        <v>9.375E-2</v>
      </c>
      <c r="J6" s="24"/>
      <c r="K6" s="24"/>
      <c r="L6" s="24"/>
      <c r="M6" s="26" t="s">
        <v>265</v>
      </c>
      <c r="N6" s="26" t="s">
        <v>92</v>
      </c>
      <c r="O6" s="57">
        <v>2.6666666666666666E-3</v>
      </c>
      <c r="P6" s="26" t="s">
        <v>294</v>
      </c>
      <c r="Q6" s="26" t="s">
        <v>94</v>
      </c>
      <c r="R6" s="27">
        <v>9.375E-2</v>
      </c>
      <c r="S6" s="26"/>
      <c r="T6" s="26"/>
      <c r="U6" s="26"/>
      <c r="V6" s="49"/>
      <c r="W6" s="49"/>
      <c r="X6" s="49"/>
      <c r="Y6" s="49"/>
      <c r="Z6" s="49"/>
      <c r="AA6" s="49"/>
    </row>
    <row r="7" spans="1:27" ht="15" thickTop="1" thickBot="1" x14ac:dyDescent="0.2">
      <c r="A7" s="135"/>
      <c r="B7" s="138"/>
      <c r="C7" s="144"/>
      <c r="D7" s="24"/>
      <c r="E7" s="24"/>
      <c r="F7" s="51"/>
      <c r="G7" s="24" t="s">
        <v>277</v>
      </c>
      <c r="H7" s="24" t="s">
        <v>96</v>
      </c>
      <c r="I7" s="25">
        <v>9.375E-2</v>
      </c>
      <c r="J7" s="24"/>
      <c r="K7" s="24"/>
      <c r="L7" s="24"/>
      <c r="M7" s="26"/>
      <c r="N7" s="26"/>
      <c r="O7" s="57"/>
      <c r="P7" s="26"/>
      <c r="Q7" s="26"/>
      <c r="R7" s="29"/>
      <c r="S7" s="26"/>
      <c r="T7" s="26"/>
      <c r="U7" s="26"/>
      <c r="V7" s="49"/>
      <c r="W7" s="49"/>
      <c r="X7" s="49"/>
      <c r="Y7" s="49"/>
      <c r="Z7" s="49"/>
      <c r="AA7" s="49"/>
    </row>
    <row r="8" spans="1:27" ht="15" customHeight="1" thickTop="1" thickBot="1" x14ac:dyDescent="0.2">
      <c r="A8" s="136"/>
      <c r="B8" s="139"/>
      <c r="C8" s="145"/>
      <c r="D8" s="24"/>
      <c r="E8" s="24"/>
      <c r="F8" s="51"/>
      <c r="G8" s="24"/>
      <c r="H8" s="24"/>
      <c r="I8" s="30"/>
      <c r="J8" s="24"/>
      <c r="K8" s="24"/>
      <c r="L8" s="24"/>
      <c r="M8" s="26"/>
      <c r="N8" s="26"/>
      <c r="O8" s="57"/>
      <c r="P8" s="26"/>
      <c r="Q8" s="26"/>
      <c r="R8" s="29"/>
      <c r="S8" s="26"/>
      <c r="T8" s="26"/>
      <c r="U8" s="26"/>
      <c r="V8" s="49"/>
      <c r="W8" s="49"/>
      <c r="X8" s="49"/>
      <c r="Y8" s="49"/>
      <c r="Z8" s="49"/>
      <c r="AA8" s="49"/>
    </row>
    <row r="9" spans="1:27" ht="15" customHeight="1" thickTop="1" thickBot="1" x14ac:dyDescent="0.2">
      <c r="A9" s="134" t="s">
        <v>97</v>
      </c>
      <c r="B9" s="137" t="s">
        <v>98</v>
      </c>
      <c r="C9" s="137" t="s">
        <v>99</v>
      </c>
      <c r="D9" s="24" t="s">
        <v>259</v>
      </c>
      <c r="E9" s="24" t="s">
        <v>101</v>
      </c>
      <c r="F9" s="51">
        <v>5.0000000000000001E-3</v>
      </c>
      <c r="G9" s="24"/>
      <c r="H9" s="24"/>
      <c r="I9" s="30"/>
      <c r="J9" s="24"/>
      <c r="K9" s="24"/>
      <c r="L9" s="24"/>
      <c r="M9" s="26" t="s">
        <v>289</v>
      </c>
      <c r="N9" s="26" t="s">
        <v>101</v>
      </c>
      <c r="O9" s="57">
        <v>5.0000000000000001E-3</v>
      </c>
      <c r="P9" s="26"/>
      <c r="Q9" s="26"/>
      <c r="R9" s="29"/>
      <c r="S9" s="26"/>
      <c r="T9" s="26"/>
      <c r="U9" s="26"/>
      <c r="V9" s="49"/>
      <c r="W9" s="49"/>
      <c r="X9" s="49"/>
      <c r="Y9" s="49"/>
      <c r="Z9" s="49"/>
      <c r="AA9" s="49"/>
    </row>
    <row r="10" spans="1:27" ht="15" customHeight="1" thickTop="1" thickBot="1" x14ac:dyDescent="0.2">
      <c r="A10" s="135"/>
      <c r="B10" s="138"/>
      <c r="C10" s="138"/>
      <c r="D10" s="24"/>
      <c r="E10" s="24"/>
      <c r="F10" s="51"/>
      <c r="G10" s="24"/>
      <c r="H10" s="24"/>
      <c r="I10" s="30"/>
      <c r="J10" s="24"/>
      <c r="K10" s="24"/>
      <c r="L10" s="24"/>
      <c r="M10" s="26"/>
      <c r="N10" s="26"/>
      <c r="O10" s="57"/>
      <c r="P10" s="26"/>
      <c r="Q10" s="26"/>
      <c r="R10" s="29"/>
      <c r="S10" s="26"/>
      <c r="T10" s="26"/>
      <c r="U10" s="26"/>
      <c r="V10" s="49"/>
      <c r="W10" s="49"/>
      <c r="X10" s="49"/>
      <c r="Y10" s="49"/>
      <c r="Z10" s="49"/>
      <c r="AA10" s="49"/>
    </row>
    <row r="11" spans="1:27" ht="15" customHeight="1" thickTop="1" thickBot="1" x14ac:dyDescent="0.2">
      <c r="A11" s="135"/>
      <c r="B11" s="138"/>
      <c r="C11" s="138"/>
      <c r="D11" s="24"/>
      <c r="E11" s="24"/>
      <c r="F11" s="51"/>
      <c r="G11" s="24"/>
      <c r="H11" s="24"/>
      <c r="I11" s="30"/>
      <c r="J11" s="24"/>
      <c r="K11" s="24"/>
      <c r="L11" s="24"/>
      <c r="M11" s="26"/>
      <c r="N11" s="26"/>
      <c r="O11" s="57"/>
      <c r="P11" s="26"/>
      <c r="Q11" s="26"/>
      <c r="R11" s="29"/>
      <c r="S11" s="26"/>
      <c r="T11" s="26"/>
      <c r="U11" s="26"/>
      <c r="V11" s="49"/>
      <c r="W11" s="49"/>
      <c r="X11" s="49"/>
      <c r="Y11" s="49"/>
      <c r="Z11" s="49"/>
      <c r="AA11" s="49"/>
    </row>
    <row r="12" spans="1:27" ht="15" customHeight="1" thickTop="1" thickBot="1" x14ac:dyDescent="0.2">
      <c r="A12" s="135"/>
      <c r="B12" s="138"/>
      <c r="C12" s="138"/>
      <c r="D12" s="24"/>
      <c r="E12" s="24"/>
      <c r="F12" s="51"/>
      <c r="G12" s="24"/>
      <c r="H12" s="24"/>
      <c r="I12" s="30"/>
      <c r="J12" s="24"/>
      <c r="K12" s="24"/>
      <c r="L12" s="24"/>
      <c r="M12" s="26"/>
      <c r="N12" s="26"/>
      <c r="O12" s="57"/>
      <c r="P12" s="26"/>
      <c r="Q12" s="26"/>
      <c r="R12" s="29"/>
      <c r="S12" s="26"/>
      <c r="T12" s="26"/>
      <c r="U12" s="26"/>
      <c r="V12" s="49"/>
      <c r="W12" s="49"/>
      <c r="X12" s="49"/>
      <c r="Y12" s="49"/>
      <c r="Z12" s="49"/>
      <c r="AA12" s="49"/>
    </row>
    <row r="13" spans="1:27" ht="15" customHeight="1" thickTop="1" thickBot="1" x14ac:dyDescent="0.2">
      <c r="A13" s="136"/>
      <c r="B13" s="139"/>
      <c r="C13" s="139"/>
      <c r="D13" s="24"/>
      <c r="E13" s="24"/>
      <c r="F13" s="51"/>
      <c r="G13" s="24"/>
      <c r="H13" s="24"/>
      <c r="I13" s="30"/>
      <c r="J13" s="24"/>
      <c r="K13" s="24"/>
      <c r="L13" s="24"/>
      <c r="M13" s="26"/>
      <c r="N13" s="26"/>
      <c r="O13" s="57"/>
      <c r="P13" s="26"/>
      <c r="Q13" s="26"/>
      <c r="R13" s="29"/>
      <c r="S13" s="26"/>
      <c r="T13" s="26"/>
      <c r="U13" s="26"/>
      <c r="V13" s="49"/>
      <c r="W13" s="49"/>
      <c r="X13" s="49"/>
      <c r="Y13" s="49"/>
      <c r="Z13" s="49"/>
      <c r="AA13" s="49"/>
    </row>
    <row r="14" spans="1:27" ht="44.25" customHeight="1" thickTop="1" thickBot="1" x14ac:dyDescent="0.2">
      <c r="A14" s="134" t="s">
        <v>105</v>
      </c>
      <c r="B14" s="137" t="s">
        <v>106</v>
      </c>
      <c r="C14" s="137" t="s">
        <v>107</v>
      </c>
      <c r="D14" s="24" t="s">
        <v>260</v>
      </c>
      <c r="E14" s="24" t="s">
        <v>306</v>
      </c>
      <c r="F14" s="51">
        <v>7.4999999999999997E-3</v>
      </c>
      <c r="G14" s="24" t="s">
        <v>278</v>
      </c>
      <c r="H14" s="24" t="s">
        <v>112</v>
      </c>
      <c r="I14" s="25">
        <v>0.21944444444444444</v>
      </c>
      <c r="J14" s="24" t="s">
        <v>113</v>
      </c>
      <c r="K14" s="24" t="s">
        <v>113</v>
      </c>
      <c r="L14" s="24" t="s">
        <v>113</v>
      </c>
      <c r="M14" s="26" t="s">
        <v>290</v>
      </c>
      <c r="N14" s="26" t="s">
        <v>115</v>
      </c>
      <c r="O14" s="57">
        <v>5.6249999999999998E-3</v>
      </c>
      <c r="P14" s="26" t="s">
        <v>295</v>
      </c>
      <c r="Q14" s="26" t="s">
        <v>118</v>
      </c>
      <c r="R14" s="27">
        <v>0.17777777777777778</v>
      </c>
      <c r="S14" s="26"/>
      <c r="T14" s="26"/>
      <c r="U14" s="26"/>
      <c r="V14" s="49"/>
      <c r="W14" s="49"/>
      <c r="X14" s="49"/>
      <c r="Y14" s="49"/>
      <c r="Z14" s="49"/>
      <c r="AA14" s="49"/>
    </row>
    <row r="15" spans="1:27" ht="27" customHeight="1" thickTop="1" thickBot="1" x14ac:dyDescent="0.2">
      <c r="A15" s="135"/>
      <c r="B15" s="138"/>
      <c r="C15" s="138"/>
      <c r="D15" s="24" t="s">
        <v>261</v>
      </c>
      <c r="E15" s="24" t="s">
        <v>112</v>
      </c>
      <c r="F15" s="51">
        <v>3.1250000000000002E-3</v>
      </c>
      <c r="G15" s="24" t="s">
        <v>279</v>
      </c>
      <c r="H15" s="24" t="s">
        <v>122</v>
      </c>
      <c r="I15" s="25">
        <v>0.17777777777777778</v>
      </c>
      <c r="J15" s="24"/>
      <c r="K15" s="24"/>
      <c r="L15" s="24"/>
      <c r="M15" s="26" t="s">
        <v>307</v>
      </c>
      <c r="N15" s="26" t="s">
        <v>123</v>
      </c>
      <c r="O15" s="57">
        <v>3.1250000000000002E-3</v>
      </c>
      <c r="P15" s="26" t="s">
        <v>281</v>
      </c>
      <c r="Q15" s="26" t="s">
        <v>126</v>
      </c>
      <c r="R15" s="27">
        <v>0.17777777777777778</v>
      </c>
      <c r="S15" s="26"/>
      <c r="T15" s="26"/>
      <c r="U15" s="26"/>
      <c r="V15" s="49"/>
      <c r="W15" s="49"/>
      <c r="X15" s="49"/>
      <c r="Y15" s="49"/>
      <c r="Z15" s="49"/>
      <c r="AA15" s="49"/>
    </row>
    <row r="16" spans="1:27" ht="37.5" customHeight="1" thickTop="1" thickBot="1" x14ac:dyDescent="0.2">
      <c r="A16" s="135"/>
      <c r="B16" s="138"/>
      <c r="C16" s="138"/>
      <c r="D16" s="24" t="s">
        <v>262</v>
      </c>
      <c r="E16" s="24" t="s">
        <v>255</v>
      </c>
      <c r="F16" s="51">
        <v>2.5000000000000001E-3</v>
      </c>
      <c r="G16" s="24" t="s">
        <v>280</v>
      </c>
      <c r="H16" s="24" t="s">
        <v>74</v>
      </c>
      <c r="I16" s="25">
        <v>0.17777777777777778</v>
      </c>
      <c r="J16" s="24"/>
      <c r="K16" s="24"/>
      <c r="L16" s="24"/>
      <c r="M16" s="26" t="s">
        <v>261</v>
      </c>
      <c r="N16" s="26" t="s">
        <v>112</v>
      </c>
      <c r="O16" s="57">
        <v>3.1250000000000002E-3</v>
      </c>
      <c r="P16" s="26" t="s">
        <v>296</v>
      </c>
      <c r="Q16" s="26" t="s">
        <v>131</v>
      </c>
      <c r="R16" s="27">
        <v>0.1361111111111111</v>
      </c>
      <c r="S16" s="26"/>
      <c r="T16" s="26"/>
      <c r="U16" s="26"/>
      <c r="V16" s="49"/>
      <c r="W16" s="49"/>
      <c r="X16" s="49"/>
      <c r="Y16" s="49"/>
      <c r="Z16" s="49"/>
      <c r="AA16" s="49"/>
    </row>
    <row r="17" spans="1:27" ht="30" customHeight="1" thickTop="1" thickBot="1" x14ac:dyDescent="0.2">
      <c r="A17" s="135"/>
      <c r="B17" s="138"/>
      <c r="C17" s="138"/>
      <c r="D17" s="24" t="s">
        <v>263</v>
      </c>
      <c r="E17" s="24" t="s">
        <v>113</v>
      </c>
      <c r="F17" s="51" t="s">
        <v>113</v>
      </c>
      <c r="G17" s="24" t="s">
        <v>281</v>
      </c>
      <c r="H17" s="24" t="s">
        <v>126</v>
      </c>
      <c r="I17" s="25">
        <v>0.17777777777777778</v>
      </c>
      <c r="J17" s="24"/>
      <c r="K17" s="24"/>
      <c r="L17" s="24"/>
      <c r="M17" s="26"/>
      <c r="N17" s="26"/>
      <c r="O17" s="57"/>
      <c r="P17" s="26" t="s">
        <v>274</v>
      </c>
      <c r="Q17" s="26" t="s">
        <v>133</v>
      </c>
      <c r="R17" s="27">
        <v>0.1361111111111111</v>
      </c>
      <c r="S17" s="26"/>
      <c r="T17" s="26"/>
      <c r="U17" s="26"/>
      <c r="V17" s="49"/>
      <c r="W17" s="49"/>
      <c r="X17" s="49"/>
      <c r="Y17" s="49"/>
      <c r="Z17" s="49"/>
      <c r="AA17" s="49"/>
    </row>
    <row r="18" spans="1:27" ht="15" customHeight="1" thickTop="1" thickBot="1" x14ac:dyDescent="0.2">
      <c r="A18" s="136"/>
      <c r="B18" s="139"/>
      <c r="C18" s="139"/>
      <c r="D18" s="24"/>
      <c r="E18" s="24"/>
      <c r="F18" s="51"/>
      <c r="G18" s="24"/>
      <c r="H18" s="24"/>
      <c r="I18" s="30"/>
      <c r="J18" s="24"/>
      <c r="K18" s="24"/>
      <c r="L18" s="24"/>
      <c r="M18" s="26"/>
      <c r="N18" s="26"/>
      <c r="O18" s="57"/>
      <c r="P18" s="26"/>
      <c r="Q18" s="26"/>
      <c r="R18" s="29"/>
      <c r="S18" s="26"/>
      <c r="T18" s="26"/>
      <c r="U18" s="26"/>
      <c r="V18" s="49"/>
      <c r="W18" s="49"/>
      <c r="X18" s="49"/>
      <c r="Y18" s="49"/>
      <c r="Z18" s="49"/>
      <c r="AA18" s="49"/>
    </row>
    <row r="19" spans="1:27" ht="90.75" customHeight="1" thickTop="1" thickBot="1" x14ac:dyDescent="0.2">
      <c r="A19" s="140" t="s">
        <v>134</v>
      </c>
      <c r="B19" s="137" t="s">
        <v>135</v>
      </c>
      <c r="C19" s="137" t="s">
        <v>136</v>
      </c>
      <c r="D19" s="24" t="s">
        <v>264</v>
      </c>
      <c r="E19" s="24" t="s">
        <v>138</v>
      </c>
      <c r="F19" s="51">
        <v>3.7037037037037034E-3</v>
      </c>
      <c r="G19" s="24" t="s">
        <v>282</v>
      </c>
      <c r="H19" s="24" t="s">
        <v>141</v>
      </c>
      <c r="I19" s="25">
        <v>0.22708333333333333</v>
      </c>
      <c r="J19" s="24" t="s">
        <v>142</v>
      </c>
      <c r="K19" s="24" t="s">
        <v>143</v>
      </c>
      <c r="L19" s="24" t="s">
        <v>144</v>
      </c>
      <c r="M19" s="26" t="s">
        <v>308</v>
      </c>
      <c r="N19" s="26" t="s">
        <v>146</v>
      </c>
      <c r="O19" s="57">
        <v>7.7777777777777776E-3</v>
      </c>
      <c r="P19" s="26" t="s">
        <v>297</v>
      </c>
      <c r="Q19" s="26" t="s">
        <v>149</v>
      </c>
      <c r="R19" s="27">
        <v>0.31041666666666667</v>
      </c>
      <c r="S19" s="26" t="s">
        <v>150</v>
      </c>
      <c r="T19" s="26" t="s">
        <v>151</v>
      </c>
      <c r="U19" s="26" t="s">
        <v>144</v>
      </c>
      <c r="V19" s="49"/>
      <c r="W19" s="49"/>
      <c r="X19" s="49"/>
      <c r="Y19" s="49"/>
      <c r="Z19" s="49"/>
      <c r="AA19" s="49"/>
    </row>
    <row r="20" spans="1:27" ht="15" customHeight="1" thickTop="1" thickBot="1" x14ac:dyDescent="0.2">
      <c r="A20" s="141"/>
      <c r="B20" s="138"/>
      <c r="C20" s="138"/>
      <c r="D20" s="24" t="s">
        <v>265</v>
      </c>
      <c r="E20" s="24" t="s">
        <v>92</v>
      </c>
      <c r="F20" s="51">
        <v>1.4814814814814814E-3</v>
      </c>
      <c r="G20" s="24" t="s">
        <v>304</v>
      </c>
      <c r="H20" s="24" t="s">
        <v>154</v>
      </c>
      <c r="I20" s="25">
        <v>0.14375000000000002</v>
      </c>
      <c r="J20" s="24" t="s">
        <v>113</v>
      </c>
      <c r="K20" s="24" t="s">
        <v>113</v>
      </c>
      <c r="L20" s="24" t="s">
        <v>113</v>
      </c>
      <c r="M20" s="26" t="s">
        <v>309</v>
      </c>
      <c r="N20" s="26" t="s">
        <v>156</v>
      </c>
      <c r="O20" s="57">
        <v>1.1111111111111111E-3</v>
      </c>
      <c r="P20" s="26" t="s">
        <v>298</v>
      </c>
      <c r="Q20" s="26" t="s">
        <v>156</v>
      </c>
      <c r="R20" s="27">
        <v>0.14375000000000002</v>
      </c>
      <c r="S20" s="26" t="s">
        <v>113</v>
      </c>
      <c r="T20" s="26" t="s">
        <v>113</v>
      </c>
      <c r="U20" s="26" t="s">
        <v>113</v>
      </c>
      <c r="V20" s="49"/>
      <c r="W20" s="49"/>
      <c r="X20" s="49"/>
      <c r="Y20" s="49"/>
      <c r="Z20" s="49"/>
      <c r="AA20" s="49"/>
    </row>
    <row r="21" spans="1:27" ht="15" customHeight="1" thickTop="1" thickBot="1" x14ac:dyDescent="0.2">
      <c r="A21" s="141"/>
      <c r="B21" s="138"/>
      <c r="C21" s="138"/>
      <c r="D21" s="24" t="s">
        <v>266</v>
      </c>
      <c r="E21" s="24" t="s">
        <v>160</v>
      </c>
      <c r="F21" s="51">
        <v>7.407407407407407E-4</v>
      </c>
      <c r="G21" s="24" t="s">
        <v>305</v>
      </c>
      <c r="H21" s="24" t="s">
        <v>163</v>
      </c>
      <c r="I21" s="25">
        <v>0.10208333333333335</v>
      </c>
      <c r="J21" s="24"/>
      <c r="K21" s="24"/>
      <c r="L21" s="24"/>
      <c r="M21" s="26" t="s">
        <v>291</v>
      </c>
      <c r="N21" s="26" t="s">
        <v>165</v>
      </c>
      <c r="O21" s="57">
        <v>7.407407407407407E-4</v>
      </c>
      <c r="P21" s="26"/>
      <c r="Q21" s="26"/>
      <c r="R21" s="29"/>
      <c r="S21" s="26"/>
      <c r="T21" s="26"/>
      <c r="U21" s="26"/>
      <c r="V21" s="49"/>
      <c r="W21" s="49"/>
      <c r="X21" s="49"/>
      <c r="Y21" s="49"/>
      <c r="Z21" s="49"/>
      <c r="AA21" s="49"/>
    </row>
    <row r="22" spans="1:27" ht="15" customHeight="1" thickTop="1" thickBot="1" x14ac:dyDescent="0.2">
      <c r="A22" s="141"/>
      <c r="B22" s="138"/>
      <c r="C22" s="138"/>
      <c r="D22" s="24" t="s">
        <v>263</v>
      </c>
      <c r="E22" s="24" t="s">
        <v>113</v>
      </c>
      <c r="F22" s="51" t="s">
        <v>113</v>
      </c>
      <c r="G22" s="24"/>
      <c r="H22" s="24"/>
      <c r="I22" s="30"/>
      <c r="J22" s="24"/>
      <c r="K22" s="24"/>
      <c r="L22" s="24"/>
      <c r="M22" s="26"/>
      <c r="N22" s="26"/>
      <c r="O22" s="57"/>
      <c r="P22" s="26"/>
      <c r="Q22" s="26"/>
      <c r="R22" s="29"/>
      <c r="S22" s="26"/>
      <c r="T22" s="26"/>
      <c r="U22" s="26"/>
      <c r="V22" s="49"/>
      <c r="W22" s="49"/>
      <c r="X22" s="49"/>
      <c r="Y22" s="49"/>
      <c r="Z22" s="49"/>
      <c r="AA22" s="49"/>
    </row>
    <row r="23" spans="1:27" ht="17.25" customHeight="1" thickTop="1" thickBot="1" x14ac:dyDescent="0.2">
      <c r="A23" s="142"/>
      <c r="B23" s="139"/>
      <c r="C23" s="139"/>
      <c r="D23" s="24"/>
      <c r="E23" s="24"/>
      <c r="F23" s="51"/>
      <c r="G23" s="24"/>
      <c r="H23" s="24"/>
      <c r="I23" s="30"/>
      <c r="J23" s="24"/>
      <c r="K23" s="24"/>
      <c r="L23" s="24"/>
      <c r="M23" s="26"/>
      <c r="N23" s="26"/>
      <c r="O23" s="57"/>
      <c r="P23" s="26"/>
      <c r="Q23" s="26"/>
      <c r="R23" s="29"/>
      <c r="S23" s="26"/>
      <c r="T23" s="26"/>
      <c r="U23" s="26"/>
      <c r="V23" s="49"/>
      <c r="W23" s="49"/>
      <c r="X23" s="49"/>
      <c r="Y23" s="49"/>
      <c r="Z23" s="49"/>
      <c r="AA23" s="49"/>
    </row>
    <row r="24" spans="1:27" ht="45" customHeight="1" thickTop="1" thickBot="1" x14ac:dyDescent="0.2">
      <c r="A24" s="134" t="s">
        <v>167</v>
      </c>
      <c r="B24" s="137" t="s">
        <v>168</v>
      </c>
      <c r="C24" s="137" t="s">
        <v>169</v>
      </c>
      <c r="D24" s="24" t="s">
        <v>267</v>
      </c>
      <c r="E24" s="24" t="s">
        <v>171</v>
      </c>
      <c r="F24" s="51" t="s">
        <v>172</v>
      </c>
      <c r="G24" s="24" t="s">
        <v>283</v>
      </c>
      <c r="H24" s="24" t="s">
        <v>174</v>
      </c>
      <c r="I24" s="25">
        <v>4.8611111111111112E-2</v>
      </c>
      <c r="J24" s="24"/>
      <c r="K24" s="24"/>
      <c r="L24" s="24"/>
      <c r="M24" s="26" t="s">
        <v>310</v>
      </c>
      <c r="N24" s="26" t="s">
        <v>160</v>
      </c>
      <c r="O24" s="57">
        <v>2E-3</v>
      </c>
      <c r="P24" s="26" t="s">
        <v>299</v>
      </c>
      <c r="Q24" s="26" t="s">
        <v>178</v>
      </c>
      <c r="R24" s="27">
        <v>0.21527777777777779</v>
      </c>
      <c r="S24" s="26"/>
      <c r="T24" s="26"/>
      <c r="U24" s="26"/>
      <c r="V24" s="49"/>
      <c r="W24" s="49"/>
      <c r="X24" s="49"/>
      <c r="Y24" s="49"/>
      <c r="Z24" s="49"/>
      <c r="AA24" s="49"/>
    </row>
    <row r="25" spans="1:27" ht="15" customHeight="1" thickTop="1" thickBot="1" x14ac:dyDescent="0.2">
      <c r="A25" s="135"/>
      <c r="B25" s="138"/>
      <c r="C25" s="138"/>
      <c r="D25" s="24"/>
      <c r="E25" s="24"/>
      <c r="F25" s="51"/>
      <c r="G25" s="24"/>
      <c r="H25" s="24"/>
      <c r="I25" s="30"/>
      <c r="J25" s="24"/>
      <c r="K25" s="24"/>
      <c r="L25" s="24"/>
      <c r="M25" s="26" t="s">
        <v>313</v>
      </c>
      <c r="N25" s="26" t="s">
        <v>180</v>
      </c>
      <c r="O25" s="57">
        <v>1E-3</v>
      </c>
      <c r="P25" s="26"/>
      <c r="Q25" s="26"/>
      <c r="R25" s="29"/>
      <c r="S25" s="26"/>
      <c r="T25" s="26"/>
      <c r="U25" s="26"/>
      <c r="V25" s="49"/>
      <c r="W25" s="49"/>
      <c r="X25" s="49"/>
      <c r="Y25" s="49"/>
      <c r="Z25" s="49"/>
      <c r="AA25" s="49"/>
    </row>
    <row r="26" spans="1:27" ht="41.25" customHeight="1" thickTop="1" thickBot="1" x14ac:dyDescent="0.2">
      <c r="A26" s="135"/>
      <c r="B26" s="138"/>
      <c r="C26" s="138"/>
      <c r="D26" s="24"/>
      <c r="E26" s="24"/>
      <c r="F26" s="51"/>
      <c r="G26" s="24"/>
      <c r="H26" s="24"/>
      <c r="I26" s="30"/>
      <c r="J26" s="24"/>
      <c r="K26" s="24"/>
      <c r="L26" s="24"/>
      <c r="M26" s="31" t="s">
        <v>312</v>
      </c>
      <c r="N26" s="32" t="s">
        <v>311</v>
      </c>
      <c r="O26" s="58">
        <v>6.9999999999999993E-3</v>
      </c>
      <c r="P26" s="26"/>
      <c r="Q26" s="26"/>
      <c r="R26" s="29"/>
      <c r="S26" s="26"/>
      <c r="T26" s="26"/>
      <c r="U26" s="26"/>
      <c r="V26" s="49"/>
      <c r="W26" s="49"/>
      <c r="X26" s="49"/>
      <c r="Y26" s="49"/>
      <c r="Z26" s="49"/>
      <c r="AA26" s="49"/>
    </row>
    <row r="27" spans="1:27" ht="15" customHeight="1" thickTop="1" thickBot="1" x14ac:dyDescent="0.2">
      <c r="A27" s="135"/>
      <c r="B27" s="138"/>
      <c r="C27" s="138"/>
      <c r="D27" s="24"/>
      <c r="E27" s="24"/>
      <c r="F27" s="51"/>
      <c r="G27" s="24"/>
      <c r="H27" s="24"/>
      <c r="I27" s="30"/>
      <c r="J27" s="24"/>
      <c r="K27" s="24"/>
      <c r="L27" s="24"/>
      <c r="M27" s="26"/>
      <c r="N27" s="26"/>
      <c r="O27" s="57"/>
      <c r="P27" s="26"/>
      <c r="Q27" s="26"/>
      <c r="R27" s="29"/>
      <c r="S27" s="26"/>
      <c r="T27" s="26"/>
      <c r="U27" s="26"/>
      <c r="V27" s="49"/>
      <c r="W27" s="49"/>
      <c r="X27" s="49"/>
      <c r="Y27" s="49"/>
      <c r="Z27" s="49"/>
      <c r="AA27" s="49"/>
    </row>
    <row r="28" spans="1:27" ht="15" customHeight="1" thickTop="1" thickBot="1" x14ac:dyDescent="0.2">
      <c r="A28" s="136"/>
      <c r="B28" s="139"/>
      <c r="C28" s="139"/>
      <c r="D28" s="24"/>
      <c r="E28" s="24"/>
      <c r="F28" s="51"/>
      <c r="G28" s="24"/>
      <c r="H28" s="24"/>
      <c r="I28" s="30"/>
      <c r="J28" s="24"/>
      <c r="K28" s="24"/>
      <c r="L28" s="24"/>
      <c r="M28" s="26"/>
      <c r="N28" s="26"/>
      <c r="O28" s="57"/>
      <c r="P28" s="26"/>
      <c r="Q28" s="26"/>
      <c r="R28" s="29"/>
      <c r="S28" s="26"/>
      <c r="T28" s="26"/>
      <c r="U28" s="26"/>
      <c r="V28" s="49"/>
      <c r="W28" s="49"/>
      <c r="X28" s="49"/>
      <c r="Y28" s="49"/>
      <c r="Z28" s="49"/>
      <c r="AA28" s="49"/>
    </row>
    <row r="29" spans="1:27" ht="15" customHeight="1" thickTop="1" thickBot="1" x14ac:dyDescent="0.2">
      <c r="A29" s="134" t="s">
        <v>184</v>
      </c>
      <c r="B29" s="137" t="s">
        <v>185</v>
      </c>
      <c r="C29" s="137" t="s">
        <v>186</v>
      </c>
      <c r="D29" s="24" t="s">
        <v>268</v>
      </c>
      <c r="E29" s="24" t="s">
        <v>188</v>
      </c>
      <c r="F29" s="51">
        <v>8.3333333333333332E-3</v>
      </c>
      <c r="G29" s="24" t="s">
        <v>284</v>
      </c>
      <c r="H29" s="24" t="s">
        <v>191</v>
      </c>
      <c r="I29" s="25">
        <v>4.5833333333333337E-2</v>
      </c>
      <c r="J29" s="24"/>
      <c r="K29" s="24"/>
      <c r="L29" s="24"/>
      <c r="M29" s="26" t="s">
        <v>314</v>
      </c>
      <c r="N29" s="26" t="s">
        <v>193</v>
      </c>
      <c r="O29" s="57">
        <v>6.6666666666666662E-3</v>
      </c>
      <c r="P29" s="26" t="s">
        <v>300</v>
      </c>
      <c r="Q29" s="26" t="s">
        <v>196</v>
      </c>
      <c r="R29" s="27">
        <v>4.5833333333333337E-2</v>
      </c>
      <c r="S29" s="26"/>
      <c r="T29" s="26"/>
      <c r="U29" s="26"/>
      <c r="V29" s="49"/>
      <c r="W29" s="49"/>
      <c r="X29" s="49"/>
      <c r="Y29" s="49"/>
      <c r="Z29" s="49"/>
      <c r="AA29" s="49"/>
    </row>
    <row r="30" spans="1:27" ht="15" customHeight="1" thickTop="1" thickBot="1" x14ac:dyDescent="0.2">
      <c r="A30" s="135"/>
      <c r="B30" s="138"/>
      <c r="C30" s="138"/>
      <c r="D30" s="24"/>
      <c r="E30" s="24"/>
      <c r="F30" s="51"/>
      <c r="G30" s="24"/>
      <c r="H30" s="24"/>
      <c r="I30" s="30"/>
      <c r="J30" s="24"/>
      <c r="K30" s="24"/>
      <c r="L30" s="24"/>
      <c r="M30" s="26" t="s">
        <v>316</v>
      </c>
      <c r="N30" s="26" t="s">
        <v>196</v>
      </c>
      <c r="O30" s="57">
        <v>1.6666666666666666E-3</v>
      </c>
      <c r="P30" s="26"/>
      <c r="Q30" s="26"/>
      <c r="R30" s="29"/>
      <c r="S30" s="26"/>
      <c r="T30" s="26"/>
      <c r="U30" s="26"/>
      <c r="V30" s="49"/>
      <c r="W30" s="49"/>
      <c r="X30" s="49"/>
      <c r="Y30" s="49"/>
      <c r="Z30" s="49"/>
      <c r="AA30" s="49"/>
    </row>
    <row r="31" spans="1:27" ht="15" customHeight="1" thickTop="1" thickBot="1" x14ac:dyDescent="0.2">
      <c r="A31" s="135"/>
      <c r="B31" s="138"/>
      <c r="C31" s="138"/>
      <c r="D31" s="24"/>
      <c r="E31" s="24"/>
      <c r="F31" s="51"/>
      <c r="G31" s="24"/>
      <c r="H31" s="24"/>
      <c r="I31" s="30"/>
      <c r="J31" s="24"/>
      <c r="K31" s="24"/>
      <c r="L31" s="24"/>
      <c r="M31" s="26" t="s">
        <v>315</v>
      </c>
      <c r="N31" s="26" t="s">
        <v>200</v>
      </c>
      <c r="O31" s="57">
        <v>1.6666666666666666E-3</v>
      </c>
      <c r="P31" s="26"/>
      <c r="Q31" s="26"/>
      <c r="R31" s="29"/>
      <c r="S31" s="26"/>
      <c r="T31" s="26"/>
      <c r="U31" s="26"/>
      <c r="V31" s="49"/>
      <c r="W31" s="49"/>
      <c r="X31" s="49"/>
      <c r="Y31" s="49"/>
      <c r="Z31" s="49"/>
      <c r="AA31" s="49"/>
    </row>
    <row r="32" spans="1:27" ht="15" customHeight="1" thickTop="1" thickBot="1" x14ac:dyDescent="0.2">
      <c r="A32" s="135"/>
      <c r="B32" s="138"/>
      <c r="C32" s="138"/>
      <c r="D32" s="24"/>
      <c r="E32" s="24"/>
      <c r="F32" s="51"/>
      <c r="G32" s="24"/>
      <c r="H32" s="24"/>
      <c r="I32" s="30"/>
      <c r="J32" s="24"/>
      <c r="K32" s="24"/>
      <c r="L32" s="24"/>
      <c r="M32" s="26"/>
      <c r="N32" s="26"/>
      <c r="O32" s="57"/>
      <c r="P32" s="26"/>
      <c r="Q32" s="26"/>
      <c r="R32" s="29"/>
      <c r="S32" s="26"/>
      <c r="T32" s="26"/>
      <c r="U32" s="26"/>
      <c r="V32" s="49"/>
      <c r="W32" s="49"/>
      <c r="X32" s="49"/>
      <c r="Y32" s="49"/>
      <c r="Z32" s="49"/>
      <c r="AA32" s="49"/>
    </row>
    <row r="33" spans="1:27" ht="15" customHeight="1" thickTop="1" thickBot="1" x14ac:dyDescent="0.2">
      <c r="A33" s="136"/>
      <c r="B33" s="139"/>
      <c r="C33" s="139"/>
      <c r="D33" s="24"/>
      <c r="E33" s="24"/>
      <c r="F33" s="51"/>
      <c r="G33" s="24"/>
      <c r="H33" s="24"/>
      <c r="I33" s="30"/>
      <c r="J33" s="24"/>
      <c r="K33" s="24"/>
      <c r="L33" s="24"/>
      <c r="M33" s="26"/>
      <c r="N33" s="26"/>
      <c r="O33" s="57"/>
      <c r="P33" s="26"/>
      <c r="Q33" s="26"/>
      <c r="R33" s="29"/>
      <c r="S33" s="26"/>
      <c r="T33" s="26"/>
      <c r="U33" s="26"/>
      <c r="V33" s="49"/>
      <c r="W33" s="49"/>
      <c r="X33" s="49"/>
      <c r="Y33" s="49"/>
      <c r="Z33" s="49"/>
      <c r="AA33" s="49"/>
    </row>
    <row r="34" spans="1:27" ht="15" customHeight="1" thickTop="1" thickBot="1" x14ac:dyDescent="0.2">
      <c r="A34" s="134" t="s">
        <v>201</v>
      </c>
      <c r="B34" s="137" t="s">
        <v>254</v>
      </c>
      <c r="C34" s="137" t="s">
        <v>202</v>
      </c>
      <c r="D34" s="24" t="s">
        <v>269</v>
      </c>
      <c r="E34" s="24" t="s">
        <v>204</v>
      </c>
      <c r="F34" s="51">
        <v>4.0000000000000001E-3</v>
      </c>
      <c r="G34" s="24" t="s">
        <v>285</v>
      </c>
      <c r="H34" s="24" t="s">
        <v>207</v>
      </c>
      <c r="I34" s="30" t="s">
        <v>208</v>
      </c>
      <c r="J34" s="24" t="s">
        <v>209</v>
      </c>
      <c r="K34" s="24" t="s">
        <v>210</v>
      </c>
      <c r="L34" s="24" t="s">
        <v>208</v>
      </c>
      <c r="M34" s="26" t="s">
        <v>292</v>
      </c>
      <c r="N34" s="26" t="s">
        <v>213</v>
      </c>
      <c r="O34" s="57">
        <v>6.0000000000000001E-3</v>
      </c>
      <c r="P34" s="26" t="s">
        <v>301</v>
      </c>
      <c r="Q34" s="26" t="s">
        <v>216</v>
      </c>
      <c r="R34" s="27">
        <v>8.6805555555555566E-2</v>
      </c>
      <c r="S34" s="26" t="s">
        <v>217</v>
      </c>
      <c r="T34" s="26" t="s">
        <v>210</v>
      </c>
      <c r="U34" s="26" t="s">
        <v>208</v>
      </c>
      <c r="V34" s="49"/>
      <c r="W34" s="49"/>
      <c r="X34" s="49"/>
      <c r="Y34" s="49"/>
      <c r="Z34" s="49"/>
      <c r="AA34" s="49"/>
    </row>
    <row r="35" spans="1:27" ht="15" customHeight="1" thickTop="1" thickBot="1" x14ac:dyDescent="0.2">
      <c r="A35" s="135"/>
      <c r="B35" s="138"/>
      <c r="C35" s="138"/>
      <c r="D35" s="24" t="s">
        <v>270</v>
      </c>
      <c r="E35" s="24" t="s">
        <v>210</v>
      </c>
      <c r="F35" s="51">
        <v>2E-3</v>
      </c>
      <c r="G35" s="24" t="s">
        <v>286</v>
      </c>
      <c r="H35" s="24" t="s">
        <v>210</v>
      </c>
      <c r="I35" s="30" t="s">
        <v>208</v>
      </c>
      <c r="J35" s="24"/>
      <c r="K35" s="24"/>
      <c r="L35" s="24"/>
      <c r="M35" s="26" t="s">
        <v>266</v>
      </c>
      <c r="N35" s="26" t="s">
        <v>160</v>
      </c>
      <c r="O35" s="57">
        <v>4.0000000000000001E-3</v>
      </c>
      <c r="P35" s="26" t="s">
        <v>302</v>
      </c>
      <c r="Q35" s="26" t="s">
        <v>160</v>
      </c>
      <c r="R35" s="27">
        <v>8.6805555555555566E-2</v>
      </c>
      <c r="S35" s="26"/>
      <c r="T35" s="26"/>
      <c r="U35" s="26"/>
      <c r="V35" s="49"/>
      <c r="W35" s="49"/>
      <c r="X35" s="49"/>
      <c r="Y35" s="49"/>
      <c r="Z35" s="49"/>
      <c r="AA35" s="49"/>
    </row>
    <row r="36" spans="1:27" ht="15" customHeight="1" thickTop="1" thickBot="1" x14ac:dyDescent="0.2">
      <c r="A36" s="135"/>
      <c r="B36" s="138"/>
      <c r="C36" s="138"/>
      <c r="D36" s="24" t="s">
        <v>271</v>
      </c>
      <c r="E36" s="24" t="s">
        <v>224</v>
      </c>
      <c r="F36" s="51"/>
      <c r="G36" s="24"/>
      <c r="H36" s="24"/>
      <c r="I36" s="30"/>
      <c r="J36" s="24"/>
      <c r="K36" s="24"/>
      <c r="L36" s="24"/>
      <c r="M36" s="26"/>
      <c r="N36" s="26"/>
      <c r="O36" s="57"/>
      <c r="P36" s="26"/>
      <c r="Q36" s="26"/>
      <c r="R36" s="29"/>
      <c r="S36" s="26"/>
      <c r="T36" s="26"/>
      <c r="U36" s="26"/>
      <c r="V36" s="49"/>
      <c r="W36" s="49"/>
      <c r="X36" s="49"/>
      <c r="Y36" s="49"/>
      <c r="Z36" s="49"/>
      <c r="AA36" s="49"/>
    </row>
    <row r="37" spans="1:27" ht="15" customHeight="1" thickTop="1" thickBot="1" x14ac:dyDescent="0.2">
      <c r="A37" s="135"/>
      <c r="B37" s="138"/>
      <c r="C37" s="138"/>
      <c r="D37" s="24" t="s">
        <v>272</v>
      </c>
      <c r="E37" s="24" t="s">
        <v>225</v>
      </c>
      <c r="F37" s="51"/>
      <c r="G37" s="24"/>
      <c r="H37" s="24"/>
      <c r="I37" s="30"/>
      <c r="J37" s="24"/>
      <c r="K37" s="24"/>
      <c r="L37" s="24"/>
      <c r="M37" s="26"/>
      <c r="N37" s="26"/>
      <c r="O37" s="57"/>
      <c r="P37" s="26"/>
      <c r="Q37" s="26"/>
      <c r="R37" s="29"/>
      <c r="S37" s="26"/>
      <c r="T37" s="26"/>
      <c r="U37" s="26"/>
      <c r="V37" s="49"/>
      <c r="W37" s="49"/>
      <c r="X37" s="49"/>
      <c r="Y37" s="49"/>
      <c r="Z37" s="49"/>
      <c r="AA37" s="49"/>
    </row>
    <row r="38" spans="1:27" ht="15" customHeight="1" thickTop="1" thickBot="1" x14ac:dyDescent="0.2">
      <c r="A38" s="136"/>
      <c r="B38" s="139"/>
      <c r="C38" s="139"/>
      <c r="D38" s="24"/>
      <c r="E38" s="24"/>
      <c r="F38" s="51"/>
      <c r="G38" s="24"/>
      <c r="H38" s="24"/>
      <c r="I38" s="30"/>
      <c r="J38" s="24"/>
      <c r="K38" s="24"/>
      <c r="L38" s="24"/>
      <c r="M38" s="26"/>
      <c r="N38" s="26"/>
      <c r="O38" s="57"/>
      <c r="P38" s="26"/>
      <c r="Q38" s="26"/>
      <c r="R38" s="29"/>
      <c r="S38" s="26"/>
      <c r="T38" s="26"/>
      <c r="U38" s="26"/>
      <c r="V38" s="49"/>
      <c r="W38" s="49"/>
      <c r="X38" s="49"/>
      <c r="Y38" s="49"/>
      <c r="Z38" s="49"/>
      <c r="AA38" s="49"/>
    </row>
    <row r="39" spans="1:27" ht="39.75" customHeight="1" thickTop="1" thickBot="1" x14ac:dyDescent="0.2">
      <c r="A39" s="33"/>
      <c r="B39" s="34"/>
      <c r="C39" s="34"/>
      <c r="D39" s="34" t="s">
        <v>226</v>
      </c>
      <c r="E39" s="35"/>
      <c r="F39" s="52"/>
      <c r="G39" s="34" t="s">
        <v>227</v>
      </c>
      <c r="H39" s="34"/>
      <c r="I39" s="36"/>
      <c r="J39" s="34" t="s">
        <v>228</v>
      </c>
      <c r="K39" s="34"/>
      <c r="L39" s="34"/>
      <c r="M39" s="34"/>
      <c r="N39" s="34"/>
      <c r="O39" s="52"/>
      <c r="P39" s="34"/>
      <c r="Q39" s="34"/>
      <c r="R39" s="36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78.75" customHeight="1" thickTop="1" thickBot="1" x14ac:dyDescent="0.2">
      <c r="A40" s="37" t="s">
        <v>229</v>
      </c>
      <c r="B40" s="10" t="s">
        <v>253</v>
      </c>
      <c r="C40" s="10" t="s">
        <v>230</v>
      </c>
      <c r="D40" s="8" t="s">
        <v>273</v>
      </c>
      <c r="E40" s="8" t="s">
        <v>232</v>
      </c>
      <c r="F40" s="53">
        <v>3.0555555555555557E-3</v>
      </c>
      <c r="G40" s="8" t="s">
        <v>287</v>
      </c>
      <c r="H40" s="8" t="s">
        <v>235</v>
      </c>
      <c r="I40" s="38" t="s">
        <v>303</v>
      </c>
      <c r="J40" s="8" t="s">
        <v>236</v>
      </c>
      <c r="K40" s="8" t="s">
        <v>237</v>
      </c>
      <c r="L40" s="8" t="s">
        <v>238</v>
      </c>
      <c r="M40" s="39"/>
      <c r="N40" s="39"/>
      <c r="O40" s="59"/>
      <c r="P40" s="39"/>
      <c r="Q40" s="39"/>
      <c r="R40" s="40"/>
      <c r="S40" s="39"/>
      <c r="T40" s="39"/>
      <c r="U40" s="39"/>
      <c r="V40" s="10"/>
      <c r="W40" s="10"/>
      <c r="X40" s="10"/>
      <c r="Y40" s="10"/>
      <c r="Z40" s="10"/>
      <c r="AA40" s="10"/>
    </row>
    <row r="41" spans="1:27" ht="32.25" customHeight="1" thickTop="1" thickBot="1" x14ac:dyDescent="0.2">
      <c r="A41" s="37"/>
      <c r="B41" s="10"/>
      <c r="C41" s="10"/>
      <c r="D41" s="8"/>
      <c r="E41" s="8"/>
      <c r="F41" s="53"/>
      <c r="G41" s="8"/>
      <c r="H41" s="8"/>
      <c r="I41" s="41"/>
      <c r="J41" s="8"/>
      <c r="K41" s="8"/>
      <c r="L41" s="8"/>
      <c r="M41" s="39"/>
      <c r="N41" s="39"/>
      <c r="O41" s="59"/>
      <c r="P41" s="39"/>
      <c r="Q41" s="39"/>
      <c r="R41" s="40"/>
      <c r="S41" s="39"/>
      <c r="T41" s="39"/>
      <c r="U41" s="39"/>
      <c r="V41" s="10"/>
      <c r="W41" s="10"/>
      <c r="X41" s="10"/>
      <c r="Y41" s="10"/>
      <c r="Z41" s="10"/>
      <c r="AA41" s="10"/>
    </row>
    <row r="42" spans="1:27" ht="36.75" customHeight="1" thickTop="1" thickBot="1" x14ac:dyDescent="0.2">
      <c r="A42" s="37"/>
      <c r="B42" s="10"/>
      <c r="C42" s="10"/>
      <c r="D42" s="8"/>
      <c r="E42" s="8"/>
      <c r="F42" s="53"/>
      <c r="G42" s="8"/>
      <c r="H42" s="8"/>
      <c r="I42" s="41"/>
      <c r="J42" s="8"/>
      <c r="K42" s="8"/>
      <c r="L42" s="8"/>
      <c r="M42" s="39"/>
      <c r="N42" s="39"/>
      <c r="O42" s="59"/>
      <c r="P42" s="39"/>
      <c r="Q42" s="39"/>
      <c r="R42" s="40"/>
      <c r="S42" s="39"/>
      <c r="T42" s="39"/>
      <c r="U42" s="39"/>
      <c r="V42" s="10"/>
      <c r="W42" s="10"/>
      <c r="X42" s="10"/>
      <c r="Y42" s="10"/>
      <c r="Z42" s="10"/>
      <c r="AA42" s="10"/>
    </row>
    <row r="43" spans="1:27" ht="36.75" customHeight="1" thickTop="1" thickBot="1" x14ac:dyDescent="0.2">
      <c r="A43" s="37"/>
      <c r="B43" s="10"/>
      <c r="C43" s="10"/>
      <c r="D43" s="8"/>
      <c r="E43" s="8"/>
      <c r="F43" s="53"/>
      <c r="G43" s="8"/>
      <c r="H43" s="8"/>
      <c r="I43" s="41"/>
      <c r="J43" s="8"/>
      <c r="K43" s="8"/>
      <c r="L43" s="8"/>
      <c r="M43" s="39"/>
      <c r="N43" s="39"/>
      <c r="O43" s="59"/>
      <c r="P43" s="39"/>
      <c r="Q43" s="39"/>
      <c r="R43" s="40"/>
      <c r="S43" s="39"/>
      <c r="T43" s="39"/>
      <c r="U43" s="39"/>
      <c r="V43" s="10"/>
      <c r="W43" s="10"/>
      <c r="X43" s="10"/>
      <c r="Y43" s="10"/>
      <c r="Z43" s="10"/>
      <c r="AA43" s="10"/>
    </row>
    <row r="44" spans="1:27" ht="15" customHeight="1" thickTop="1" thickBot="1" x14ac:dyDescent="0.2">
      <c r="A44" s="37"/>
      <c r="B44" s="42"/>
      <c r="C44" s="42"/>
      <c r="D44" s="16"/>
      <c r="E44" s="16"/>
      <c r="F44" s="54"/>
      <c r="G44" s="16"/>
      <c r="H44" s="16"/>
      <c r="I44" s="43"/>
      <c r="J44" s="16"/>
      <c r="K44" s="16"/>
      <c r="L44" s="16"/>
      <c r="M44" s="44"/>
      <c r="N44" s="44"/>
      <c r="O44" s="60"/>
      <c r="P44" s="44"/>
      <c r="Q44" s="44"/>
      <c r="R44" s="45"/>
      <c r="S44" s="44"/>
      <c r="T44" s="44"/>
      <c r="U44" s="44"/>
      <c r="V44" s="42"/>
      <c r="W44" s="42"/>
      <c r="X44" s="42"/>
      <c r="Y44" s="42"/>
      <c r="Z44" s="42"/>
      <c r="AA44" s="42"/>
    </row>
    <row r="45" spans="1:27" ht="15" thickTop="1" thickBot="1" x14ac:dyDescent="0.2">
      <c r="A45" s="37"/>
      <c r="B45" s="42"/>
      <c r="C45" s="42"/>
      <c r="D45" s="16"/>
      <c r="E45" s="16"/>
      <c r="F45" s="54"/>
      <c r="G45" s="16"/>
      <c r="H45" s="16"/>
      <c r="I45" s="43"/>
      <c r="J45" s="16"/>
      <c r="K45" s="16"/>
      <c r="L45" s="16"/>
      <c r="M45" s="44"/>
      <c r="N45" s="44"/>
      <c r="O45" s="60"/>
      <c r="P45" s="44"/>
      <c r="Q45" s="44"/>
      <c r="R45" s="45"/>
      <c r="S45" s="44"/>
      <c r="T45" s="44"/>
      <c r="U45" s="44"/>
      <c r="V45" s="42"/>
      <c r="W45" s="42"/>
      <c r="X45" s="42"/>
      <c r="Y45" s="42"/>
      <c r="Z45" s="42"/>
      <c r="AA45" s="42"/>
    </row>
    <row r="46" spans="1:27" ht="14.25" thickTop="1" x14ac:dyDescent="0.15"/>
    <row r="75" spans="11:18" ht="14.25" thickBot="1" x14ac:dyDescent="0.2">
      <c r="K75" s="18" t="s">
        <v>331</v>
      </c>
      <c r="L75" s="18" t="s">
        <v>332</v>
      </c>
      <c r="M75" s="18" t="s">
        <v>333</v>
      </c>
      <c r="N75" s="55" t="s">
        <v>332</v>
      </c>
      <c r="O75" s="18"/>
      <c r="Q75" s="46"/>
      <c r="R75" s="18"/>
    </row>
    <row r="76" spans="11:18" ht="15" thickTop="1" thickBot="1" x14ac:dyDescent="0.2">
      <c r="K76" s="4" t="s">
        <v>334</v>
      </c>
      <c r="L76" s="61">
        <v>1</v>
      </c>
      <c r="M76" s="55" t="s">
        <v>338</v>
      </c>
      <c r="O76" s="18"/>
      <c r="P76" s="46"/>
      <c r="R76" s="18"/>
    </row>
    <row r="77" spans="11:18" ht="15" thickTop="1" thickBot="1" x14ac:dyDescent="0.2">
      <c r="K77" s="4" t="s">
        <v>335</v>
      </c>
      <c r="L77" s="2">
        <v>0</v>
      </c>
      <c r="M77" s="55" t="s">
        <v>339</v>
      </c>
      <c r="O77" s="18"/>
      <c r="P77" s="46"/>
      <c r="R77" s="18"/>
    </row>
    <row r="78" spans="11:18" ht="15" thickTop="1" thickBot="1" x14ac:dyDescent="0.2">
      <c r="K78" s="4" t="s">
        <v>336</v>
      </c>
      <c r="L78" s="62">
        <v>2.8000000000000001E-2</v>
      </c>
      <c r="M78" s="55"/>
      <c r="O78" s="18"/>
      <c r="P78" s="46"/>
      <c r="R78" s="18"/>
    </row>
    <row r="79" spans="11:18" ht="15" thickTop="1" thickBot="1" x14ac:dyDescent="0.2">
      <c r="K79" s="4" t="s">
        <v>337</v>
      </c>
      <c r="L79" s="62">
        <v>8.3000000000000004E-2</v>
      </c>
      <c r="M79" s="55"/>
      <c r="O79" s="18"/>
      <c r="P79" s="46"/>
      <c r="R79" s="18"/>
    </row>
    <row r="80" spans="11:18" ht="14.25" thickTop="1" x14ac:dyDescent="0.15">
      <c r="K80" s="55" t="s">
        <v>338</v>
      </c>
      <c r="L80" s="55">
        <v>0.30559999999999998</v>
      </c>
    </row>
    <row r="81" spans="11:13" x14ac:dyDescent="0.15">
      <c r="K81" s="55" t="s">
        <v>339</v>
      </c>
      <c r="L81" s="55">
        <v>0.17</v>
      </c>
    </row>
    <row r="87" spans="11:13" x14ac:dyDescent="0.15">
      <c r="K87" s="18" t="s">
        <v>317</v>
      </c>
      <c r="L87" s="18" t="s">
        <v>318</v>
      </c>
      <c r="M87" s="18" t="s">
        <v>319</v>
      </c>
    </row>
    <row r="88" spans="11:13" x14ac:dyDescent="0.15">
      <c r="K88" s="18" t="s">
        <v>326</v>
      </c>
      <c r="L88" s="18" t="s">
        <v>327</v>
      </c>
      <c r="M88" s="18" t="s">
        <v>320</v>
      </c>
    </row>
    <row r="89" spans="11:13" x14ac:dyDescent="0.15">
      <c r="K89" s="18" t="s">
        <v>326</v>
      </c>
      <c r="L89" s="18" t="s">
        <v>328</v>
      </c>
      <c r="M89" s="18" t="s">
        <v>321</v>
      </c>
    </row>
    <row r="90" spans="11:13" x14ac:dyDescent="0.15">
      <c r="K90" s="18" t="s">
        <v>326</v>
      </c>
      <c r="L90" s="18" t="s">
        <v>329</v>
      </c>
      <c r="M90" s="18" t="s">
        <v>322</v>
      </c>
    </row>
    <row r="91" spans="11:13" x14ac:dyDescent="0.15">
      <c r="K91" s="18" t="s">
        <v>326</v>
      </c>
      <c r="L91" s="18" t="s">
        <v>328</v>
      </c>
      <c r="M91" s="18" t="s">
        <v>323</v>
      </c>
    </row>
    <row r="92" spans="11:13" x14ac:dyDescent="0.15">
      <c r="K92" s="18" t="s">
        <v>326</v>
      </c>
      <c r="L92" s="18" t="s">
        <v>328</v>
      </c>
      <c r="M92" s="18" t="s">
        <v>324</v>
      </c>
    </row>
    <row r="93" spans="11:13" x14ac:dyDescent="0.15">
      <c r="K93" s="18" t="s">
        <v>326</v>
      </c>
      <c r="L93" s="18" t="s">
        <v>330</v>
      </c>
      <c r="M93" s="18" t="s">
        <v>325</v>
      </c>
    </row>
    <row r="96" spans="11:13" x14ac:dyDescent="0.15">
      <c r="K96" s="18" t="s">
        <v>342</v>
      </c>
      <c r="M96" s="18" t="s">
        <v>353</v>
      </c>
    </row>
    <row r="97" spans="11:13" x14ac:dyDescent="0.15">
      <c r="K97" s="18" t="s">
        <v>343</v>
      </c>
      <c r="M97" s="18" t="s">
        <v>354</v>
      </c>
    </row>
    <row r="98" spans="11:13" x14ac:dyDescent="0.15">
      <c r="K98" s="18" t="s">
        <v>344</v>
      </c>
      <c r="M98" s="18" t="s">
        <v>355</v>
      </c>
    </row>
    <row r="99" spans="11:13" x14ac:dyDescent="0.15">
      <c r="K99" s="18" t="s">
        <v>345</v>
      </c>
      <c r="M99" s="18" t="s">
        <v>352</v>
      </c>
    </row>
    <row r="100" spans="11:13" x14ac:dyDescent="0.15">
      <c r="K100" s="18" t="s">
        <v>345</v>
      </c>
      <c r="M100" s="18" t="s">
        <v>352</v>
      </c>
    </row>
    <row r="101" spans="11:13" x14ac:dyDescent="0.15">
      <c r="K101" s="18" t="s">
        <v>346</v>
      </c>
      <c r="M101" s="18" t="s">
        <v>356</v>
      </c>
    </row>
    <row r="102" spans="11:13" x14ac:dyDescent="0.15">
      <c r="K102" s="18" t="s">
        <v>347</v>
      </c>
      <c r="M102" s="18" t="s">
        <v>357</v>
      </c>
    </row>
    <row r="103" spans="11:13" x14ac:dyDescent="0.15">
      <c r="K103" s="18" t="s">
        <v>348</v>
      </c>
      <c r="M103" s="18" t="s">
        <v>358</v>
      </c>
    </row>
    <row r="104" spans="11:13" x14ac:dyDescent="0.15">
      <c r="K104" s="18" t="s">
        <v>345</v>
      </c>
      <c r="M104" s="18" t="s">
        <v>352</v>
      </c>
    </row>
    <row r="105" spans="11:13" x14ac:dyDescent="0.15">
      <c r="K105" s="18" t="s">
        <v>345</v>
      </c>
      <c r="M105" s="18" t="s">
        <v>352</v>
      </c>
    </row>
    <row r="106" spans="11:13" x14ac:dyDescent="0.15">
      <c r="K106" s="18" t="s">
        <v>349</v>
      </c>
      <c r="M106" s="18" t="s">
        <v>359</v>
      </c>
    </row>
    <row r="107" spans="11:13" x14ac:dyDescent="0.15">
      <c r="K107" s="18" t="s">
        <v>350</v>
      </c>
      <c r="M107" s="18" t="s">
        <v>360</v>
      </c>
    </row>
    <row r="108" spans="11:13" x14ac:dyDescent="0.15">
      <c r="K108" s="18" t="s">
        <v>351</v>
      </c>
      <c r="M108" s="18" t="s">
        <v>361</v>
      </c>
    </row>
    <row r="113" spans="11:11" x14ac:dyDescent="0.15">
      <c r="K113" s="18" t="s">
        <v>363</v>
      </c>
    </row>
    <row r="114" spans="11:11" x14ac:dyDescent="0.15">
      <c r="K114" s="18" t="s">
        <v>362</v>
      </c>
    </row>
  </sheetData>
  <mergeCells count="29"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  <mergeCell ref="A14:A18"/>
    <mergeCell ref="B14:B18"/>
    <mergeCell ref="C14:C18"/>
    <mergeCell ref="A19:A23"/>
    <mergeCell ref="B19:B23"/>
    <mergeCell ref="C19:C23"/>
    <mergeCell ref="A4:A8"/>
    <mergeCell ref="B4:B8"/>
    <mergeCell ref="C4:C8"/>
    <mergeCell ref="A9:A13"/>
    <mergeCell ref="B9:B13"/>
    <mergeCell ref="C9:C13"/>
    <mergeCell ref="A1:A3"/>
    <mergeCell ref="B1:C1"/>
    <mergeCell ref="D1:AA1"/>
    <mergeCell ref="B2:B3"/>
    <mergeCell ref="C2:C3"/>
    <mergeCell ref="D2:L2"/>
    <mergeCell ref="M2:U2"/>
    <mergeCell ref="V2:AA2"/>
  </mergeCells>
  <phoneticPr fontId="1" type="noConversion"/>
  <dataValidations disablePrompts="1"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tabSelected="1" topLeftCell="D106" zoomScale="85" zoomScaleNormal="85" workbookViewId="0">
      <selection activeCell="L118" sqref="L118:N118"/>
    </sheetView>
  </sheetViews>
  <sheetFormatPr defaultRowHeight="13.5" x14ac:dyDescent="0.15"/>
  <cols>
    <col min="1" max="1" width="18.75" customWidth="1"/>
    <col min="8" max="8" width="11.625" bestFit="1" customWidth="1"/>
    <col min="9" max="9" width="9.5" bestFit="1" customWidth="1"/>
    <col min="12" max="12" width="11.875" bestFit="1" customWidth="1"/>
    <col min="13" max="13" width="10.875" bestFit="1" customWidth="1"/>
    <col min="14" max="14" width="11.875" bestFit="1" customWidth="1"/>
    <col min="15" max="15" width="11.375" bestFit="1" customWidth="1"/>
    <col min="16" max="16" width="9.125" bestFit="1" customWidth="1"/>
    <col min="17" max="17" width="11.375" bestFit="1" customWidth="1"/>
    <col min="18" max="18" width="10.25" bestFit="1" customWidth="1"/>
    <col min="19" max="19" width="9.125" bestFit="1" customWidth="1"/>
    <col min="20" max="20" width="11.375" bestFit="1" customWidth="1"/>
    <col min="21" max="21" width="9.5" bestFit="1" customWidth="1"/>
  </cols>
  <sheetData>
    <row r="1" spans="1:12" x14ac:dyDescent="0.15">
      <c r="A1" t="s">
        <v>364</v>
      </c>
    </row>
    <row r="2" spans="1:12" x14ac:dyDescent="0.15">
      <c r="A2" t="s">
        <v>365</v>
      </c>
    </row>
    <row r="3" spans="1:12" x14ac:dyDescent="0.15">
      <c r="A3" t="s">
        <v>366</v>
      </c>
      <c r="H3" t="s">
        <v>487</v>
      </c>
      <c r="I3" t="s">
        <v>488</v>
      </c>
    </row>
    <row r="4" spans="1:12" x14ac:dyDescent="0.15">
      <c r="A4" t="s">
        <v>367</v>
      </c>
      <c r="G4" t="s">
        <v>448</v>
      </c>
      <c r="H4" s="75">
        <v>240216.6814</v>
      </c>
      <c r="I4" s="75">
        <f>H4/1.44</f>
        <v>166817.13986111112</v>
      </c>
      <c r="K4" t="s">
        <v>457</v>
      </c>
      <c r="L4" s="75">
        <f>I4*4+I6</f>
        <v>705982.16993055562</v>
      </c>
    </row>
    <row r="5" spans="1:12" x14ac:dyDescent="0.15">
      <c r="A5" t="s">
        <v>368</v>
      </c>
      <c r="G5" t="s">
        <v>449</v>
      </c>
      <c r="H5" s="75">
        <v>21425.6001</v>
      </c>
      <c r="I5" s="75">
        <f>H5/1.44</f>
        <v>14878.888958333333</v>
      </c>
      <c r="K5" t="s">
        <v>458</v>
      </c>
      <c r="L5" s="75">
        <f>I5*4+I6</f>
        <v>98229.166319444441</v>
      </c>
    </row>
    <row r="6" spans="1:12" x14ac:dyDescent="0.15">
      <c r="A6" t="s">
        <v>369</v>
      </c>
      <c r="G6" t="s">
        <v>450</v>
      </c>
      <c r="H6" s="75">
        <v>55747.599099999999</v>
      </c>
      <c r="I6" s="75">
        <f>H6/1.44</f>
        <v>38713.610486111109</v>
      </c>
      <c r="K6" t="s">
        <v>459</v>
      </c>
      <c r="L6" s="75">
        <f>SUM(L4:L5)+I6*2</f>
        <v>881638.55722222221</v>
      </c>
    </row>
    <row r="7" spans="1:12" x14ac:dyDescent="0.15">
      <c r="A7" t="s">
        <v>370</v>
      </c>
      <c r="G7" t="s">
        <v>454</v>
      </c>
      <c r="H7" s="75">
        <v>3741.2</v>
      </c>
      <c r="I7" s="75">
        <f>H7/1.44</f>
        <v>2598.0555555555557</v>
      </c>
    </row>
    <row r="8" spans="1:12" x14ac:dyDescent="0.15">
      <c r="A8" t="s">
        <v>371</v>
      </c>
      <c r="E8" t="s">
        <v>496</v>
      </c>
      <c r="F8" t="s">
        <v>489</v>
      </c>
      <c r="G8" t="s">
        <v>451</v>
      </c>
      <c r="H8" s="75">
        <v>2422.8000000000002</v>
      </c>
      <c r="I8" s="75">
        <f t="shared" ref="I8:I12" si="0">H8/1.44</f>
        <v>1682.5000000000002</v>
      </c>
    </row>
    <row r="9" spans="1:12" x14ac:dyDescent="0.15">
      <c r="A9" t="s">
        <v>372</v>
      </c>
      <c r="E9" t="s">
        <v>496</v>
      </c>
      <c r="F9" t="s">
        <v>490</v>
      </c>
      <c r="G9" t="s">
        <v>456</v>
      </c>
      <c r="H9" s="75">
        <v>531.6</v>
      </c>
      <c r="I9" s="75">
        <f t="shared" si="0"/>
        <v>369.16666666666669</v>
      </c>
    </row>
    <row r="10" spans="1:12" x14ac:dyDescent="0.15">
      <c r="A10" t="s">
        <v>373</v>
      </c>
      <c r="E10" t="s">
        <v>496</v>
      </c>
      <c r="F10" t="s">
        <v>491</v>
      </c>
      <c r="G10" t="s">
        <v>455</v>
      </c>
      <c r="H10" s="75">
        <v>7762</v>
      </c>
      <c r="I10" s="75">
        <f t="shared" si="0"/>
        <v>5390.2777777777783</v>
      </c>
    </row>
    <row r="11" spans="1:12" x14ac:dyDescent="0.15">
      <c r="A11" t="s">
        <v>374</v>
      </c>
      <c r="E11" t="s">
        <v>495</v>
      </c>
      <c r="F11" t="s">
        <v>492</v>
      </c>
      <c r="G11" t="s">
        <v>452</v>
      </c>
      <c r="H11" s="75">
        <v>223275.48130000001</v>
      </c>
      <c r="I11" s="75">
        <f t="shared" si="0"/>
        <v>155052.41756944446</v>
      </c>
    </row>
    <row r="12" spans="1:12" x14ac:dyDescent="0.15">
      <c r="A12" t="s">
        <v>375</v>
      </c>
      <c r="E12" t="s">
        <v>494</v>
      </c>
      <c r="F12" t="s">
        <v>493</v>
      </c>
      <c r="G12" t="s">
        <v>453</v>
      </c>
      <c r="H12" s="75">
        <v>4281.6000000000004</v>
      </c>
      <c r="I12" s="75">
        <f t="shared" si="0"/>
        <v>2973.3333333333335</v>
      </c>
    </row>
    <row r="13" spans="1:12" x14ac:dyDescent="0.15">
      <c r="A13" t="s">
        <v>376</v>
      </c>
    </row>
    <row r="14" spans="1:12" x14ac:dyDescent="0.15">
      <c r="A14" t="s">
        <v>377</v>
      </c>
    </row>
    <row r="15" spans="1:12" x14ac:dyDescent="0.15">
      <c r="A15" t="s">
        <v>378</v>
      </c>
    </row>
    <row r="16" spans="1:12" x14ac:dyDescent="0.15">
      <c r="A16" t="s">
        <v>379</v>
      </c>
      <c r="I16">
        <f>I7+I8+I10+I11</f>
        <v>164723.2509027778</v>
      </c>
    </row>
    <row r="17" spans="1:9" x14ac:dyDescent="0.15">
      <c r="A17" t="s">
        <v>380</v>
      </c>
      <c r="I17">
        <f>I7+I8+I10+I12</f>
        <v>12644.166666666668</v>
      </c>
    </row>
    <row r="18" spans="1:9" x14ac:dyDescent="0.15">
      <c r="A18" t="s">
        <v>381</v>
      </c>
    </row>
    <row r="19" spans="1:9" x14ac:dyDescent="0.15">
      <c r="A19" t="s">
        <v>382</v>
      </c>
    </row>
    <row r="20" spans="1:9" x14ac:dyDescent="0.15">
      <c r="A20" t="s">
        <v>383</v>
      </c>
      <c r="G20" t="s">
        <v>460</v>
      </c>
      <c r="H20" s="75">
        <f>H21+I12</f>
        <v>10415.277777777779</v>
      </c>
    </row>
    <row r="21" spans="1:9" x14ac:dyDescent="0.15">
      <c r="A21" t="s">
        <v>384</v>
      </c>
      <c r="G21" t="s">
        <v>464</v>
      </c>
      <c r="H21" s="75">
        <f>I8+I9+I10</f>
        <v>7441.9444444444453</v>
      </c>
    </row>
    <row r="22" spans="1:9" x14ac:dyDescent="0.15">
      <c r="A22" t="s">
        <v>385</v>
      </c>
      <c r="G22" t="s">
        <v>461</v>
      </c>
      <c r="H22" s="75">
        <f>H21+I11</f>
        <v>162494.36201388889</v>
      </c>
    </row>
    <row r="23" spans="1:9" x14ac:dyDescent="0.15">
      <c r="A23" t="s">
        <v>386</v>
      </c>
      <c r="G23" t="s">
        <v>462</v>
      </c>
      <c r="H23" s="75">
        <f>H20+8000</f>
        <v>18415.277777777781</v>
      </c>
    </row>
    <row r="24" spans="1:9" x14ac:dyDescent="0.15">
      <c r="A24" t="s">
        <v>387</v>
      </c>
      <c r="G24" t="s">
        <v>463</v>
      </c>
      <c r="H24" s="75">
        <f>H21+8000</f>
        <v>15441.944444444445</v>
      </c>
    </row>
    <row r="25" spans="1:9" x14ac:dyDescent="0.15">
      <c r="A25" t="s">
        <v>388</v>
      </c>
      <c r="H25" s="75"/>
    </row>
    <row r="26" spans="1:9" x14ac:dyDescent="0.15">
      <c r="A26" t="s">
        <v>389</v>
      </c>
      <c r="G26" t="s">
        <v>465</v>
      </c>
      <c r="H26" s="75">
        <f>H20*2+H21*2</f>
        <v>35714.444444444453</v>
      </c>
    </row>
    <row r="27" spans="1:9" x14ac:dyDescent="0.15">
      <c r="A27" t="s">
        <v>390</v>
      </c>
      <c r="G27" t="s">
        <v>466</v>
      </c>
      <c r="H27" s="75">
        <f>H22*4</f>
        <v>649977.44805555558</v>
      </c>
    </row>
    <row r="28" spans="1:9" x14ac:dyDescent="0.15">
      <c r="A28" t="s">
        <v>391</v>
      </c>
      <c r="G28" t="s">
        <v>467</v>
      </c>
      <c r="H28" s="75">
        <f>H23*2+H24*2</f>
        <v>67714.444444444453</v>
      </c>
    </row>
    <row r="29" spans="1:9" x14ac:dyDescent="0.15">
      <c r="A29" t="s">
        <v>392</v>
      </c>
      <c r="G29" t="s">
        <v>450</v>
      </c>
      <c r="H29" s="75">
        <f>I6*3</f>
        <v>116140.83145833333</v>
      </c>
    </row>
    <row r="30" spans="1:9" x14ac:dyDescent="0.15">
      <c r="A30" t="s">
        <v>393</v>
      </c>
      <c r="H30" s="75">
        <f>SUM(H26:H29)+I6*3</f>
        <v>985687.99986111117</v>
      </c>
    </row>
    <row r="31" spans="1:9" x14ac:dyDescent="0.15">
      <c r="A31" t="s">
        <v>394</v>
      </c>
    </row>
    <row r="32" spans="1:9" x14ac:dyDescent="0.15">
      <c r="A32" t="s">
        <v>395</v>
      </c>
    </row>
    <row r="33" spans="1:23" x14ac:dyDescent="0.15">
      <c r="A33" t="s">
        <v>396</v>
      </c>
      <c r="G33">
        <v>112667</v>
      </c>
    </row>
    <row r="34" spans="1:23" x14ac:dyDescent="0.15">
      <c r="A34" t="s">
        <v>397</v>
      </c>
      <c r="F34" t="s">
        <v>485</v>
      </c>
      <c r="G34">
        <v>6126</v>
      </c>
      <c r="H34" s="75">
        <f>0.011*1000000/1.8772</f>
        <v>5859.7911783507352</v>
      </c>
    </row>
    <row r="35" spans="1:23" x14ac:dyDescent="0.15">
      <c r="A35" t="s">
        <v>398</v>
      </c>
    </row>
    <row r="36" spans="1:23" x14ac:dyDescent="0.15">
      <c r="A36" t="s">
        <v>399</v>
      </c>
    </row>
    <row r="39" spans="1:23" ht="14.25" thickBot="1" x14ac:dyDescent="0.2"/>
    <row r="40" spans="1:23" ht="14.25" customHeight="1" thickBot="1" x14ac:dyDescent="0.2">
      <c r="A40" s="158" t="s">
        <v>400</v>
      </c>
      <c r="B40" s="164" t="s">
        <v>50</v>
      </c>
      <c r="C40" s="164" t="s">
        <v>468</v>
      </c>
      <c r="D40" s="166" t="s">
        <v>401</v>
      </c>
      <c r="E40" s="167"/>
      <c r="F40" s="167"/>
      <c r="G40" s="167"/>
      <c r="H40" s="167"/>
      <c r="I40" s="168"/>
      <c r="K40" s="69" t="s">
        <v>400</v>
      </c>
      <c r="L40" s="169" t="s">
        <v>407</v>
      </c>
      <c r="M40" s="170"/>
      <c r="N40" s="171"/>
      <c r="O40" s="169" t="s">
        <v>469</v>
      </c>
      <c r="P40" s="170"/>
      <c r="Q40" s="171"/>
      <c r="R40" s="161" t="s">
        <v>470</v>
      </c>
      <c r="S40" s="162"/>
      <c r="T40" s="163"/>
    </row>
    <row r="41" spans="1:23" ht="15" thickBot="1" x14ac:dyDescent="0.2">
      <c r="A41" s="160"/>
      <c r="B41" s="165"/>
      <c r="C41" s="165"/>
      <c r="D41" s="63" t="s">
        <v>402</v>
      </c>
      <c r="E41" s="63" t="s">
        <v>403</v>
      </c>
      <c r="F41" s="63" t="s">
        <v>184</v>
      </c>
      <c r="G41" s="63" t="s">
        <v>404</v>
      </c>
      <c r="H41" s="63" t="s">
        <v>405</v>
      </c>
      <c r="I41" s="63" t="s">
        <v>406</v>
      </c>
      <c r="K41" s="70" t="s">
        <v>474</v>
      </c>
      <c r="L41" s="161">
        <v>65</v>
      </c>
      <c r="M41" s="162"/>
      <c r="N41" s="163"/>
      <c r="O41" s="161">
        <v>65</v>
      </c>
      <c r="P41" s="162"/>
      <c r="Q41" s="163"/>
      <c r="R41" s="161">
        <v>45</v>
      </c>
      <c r="S41" s="162"/>
      <c r="T41" s="163"/>
    </row>
    <row r="42" spans="1:23" ht="15" thickBot="1" x14ac:dyDescent="0.2">
      <c r="A42" s="158" t="s">
        <v>407</v>
      </c>
      <c r="B42" s="64" t="s">
        <v>408</v>
      </c>
      <c r="C42" s="64">
        <v>3</v>
      </c>
      <c r="D42" s="63">
        <v>12</v>
      </c>
      <c r="E42" s="63">
        <v>12</v>
      </c>
      <c r="F42" s="63">
        <v>4</v>
      </c>
      <c r="G42" s="63">
        <v>12</v>
      </c>
      <c r="H42" s="63">
        <v>4</v>
      </c>
      <c r="I42" s="63">
        <v>4</v>
      </c>
      <c r="K42" s="70" t="s">
        <v>486</v>
      </c>
      <c r="L42" s="161">
        <f>1/3.97</f>
        <v>0.25188916876574308</v>
      </c>
      <c r="M42" s="162"/>
      <c r="N42" s="163"/>
      <c r="O42" s="161">
        <f>1/3.97</f>
        <v>0.25188916876574308</v>
      </c>
      <c r="P42" s="162"/>
      <c r="Q42" s="163"/>
      <c r="R42" s="161">
        <v>1</v>
      </c>
      <c r="S42" s="162"/>
      <c r="T42" s="163"/>
    </row>
    <row r="43" spans="1:23" ht="24" thickBot="1" x14ac:dyDescent="0.2">
      <c r="A43" s="159"/>
      <c r="B43" s="64" t="s">
        <v>409</v>
      </c>
      <c r="C43" s="64">
        <v>3</v>
      </c>
      <c r="D43" s="63">
        <v>12</v>
      </c>
      <c r="E43" s="63">
        <v>12</v>
      </c>
      <c r="F43" s="63">
        <v>4</v>
      </c>
      <c r="G43" s="63">
        <v>12</v>
      </c>
      <c r="H43" s="63">
        <v>4</v>
      </c>
      <c r="I43" s="63">
        <v>0</v>
      </c>
      <c r="K43" s="71"/>
      <c r="L43" s="72" t="s">
        <v>476</v>
      </c>
      <c r="M43" s="72" t="s">
        <v>477</v>
      </c>
      <c r="N43" s="72" t="s">
        <v>478</v>
      </c>
      <c r="O43" s="72" t="s">
        <v>479</v>
      </c>
      <c r="P43" s="72" t="s">
        <v>480</v>
      </c>
      <c r="Q43" s="72" t="s">
        <v>481</v>
      </c>
      <c r="R43" s="72" t="s">
        <v>479</v>
      </c>
      <c r="S43" s="72" t="s">
        <v>480</v>
      </c>
      <c r="T43" s="72" t="s">
        <v>481</v>
      </c>
    </row>
    <row r="44" spans="1:23" ht="15" thickBot="1" x14ac:dyDescent="0.2">
      <c r="A44" s="159"/>
      <c r="B44" s="64" t="s">
        <v>417</v>
      </c>
      <c r="C44" s="64">
        <v>3</v>
      </c>
      <c r="D44" s="63">
        <v>12</v>
      </c>
      <c r="E44" s="63">
        <v>12</v>
      </c>
      <c r="F44" s="63">
        <v>4</v>
      </c>
      <c r="G44" s="63">
        <v>12</v>
      </c>
      <c r="H44" s="63">
        <v>4</v>
      </c>
      <c r="I44" s="63">
        <v>0</v>
      </c>
      <c r="K44" s="64" t="s">
        <v>408</v>
      </c>
      <c r="L44" s="76">
        <f>C42/3*H30</f>
        <v>985687.99986111117</v>
      </c>
      <c r="M44" s="76">
        <v>32.2418136</v>
      </c>
      <c r="N44" s="77">
        <f>M44/L44*1000000</f>
        <v>32.709958531039284</v>
      </c>
      <c r="O44" s="78">
        <f>C57/2*L6</f>
        <v>1763277.1144444444</v>
      </c>
      <c r="P44" s="76">
        <v>32.2418136</v>
      </c>
      <c r="Q44" s="79">
        <f>P44/O44*1000000</f>
        <v>18.285165352559133</v>
      </c>
      <c r="R44" s="78">
        <f>G33*2</f>
        <v>225334</v>
      </c>
      <c r="S44" s="78">
        <v>128</v>
      </c>
      <c r="T44" s="79">
        <f>S44/R44*1000000</f>
        <v>568.04565666965482</v>
      </c>
      <c r="U44" s="80">
        <f>(N44-Q44)/Q44</f>
        <v>0.78887955894045569</v>
      </c>
      <c r="V44">
        <f>N44/T44</f>
        <v>5.7583326528384424E-2</v>
      </c>
      <c r="W44">
        <f>Q44/T44</f>
        <v>3.2189605074637188E-2</v>
      </c>
    </row>
    <row r="45" spans="1:23" ht="15" thickBot="1" x14ac:dyDescent="0.2">
      <c r="A45" s="159"/>
      <c r="B45" s="64" t="s">
        <v>416</v>
      </c>
      <c r="C45" s="64">
        <v>6</v>
      </c>
      <c r="D45" s="63">
        <v>24</v>
      </c>
      <c r="E45" s="63">
        <v>24</v>
      </c>
      <c r="F45" s="63">
        <v>8</v>
      </c>
      <c r="G45" s="63">
        <v>24</v>
      </c>
      <c r="H45" s="63">
        <v>8</v>
      </c>
      <c r="I45" s="63">
        <v>8</v>
      </c>
      <c r="K45" s="64" t="s">
        <v>409</v>
      </c>
      <c r="L45" s="76">
        <f>C43/3*H30</f>
        <v>985687.99986111117</v>
      </c>
      <c r="M45" s="76">
        <v>16.1209068</v>
      </c>
      <c r="N45" s="77">
        <f t="shared" ref="N45:N51" si="1">M45/L45*1000000</f>
        <v>16.354979265519642</v>
      </c>
      <c r="O45" s="78">
        <f>C58*L6/2</f>
        <v>1763277.1144444444</v>
      </c>
      <c r="P45" s="76">
        <v>16.1209068</v>
      </c>
      <c r="Q45" s="79">
        <f t="shared" ref="Q45:Q51" si="2">P45/O45*1000000</f>
        <v>9.1425826762795666</v>
      </c>
      <c r="R45" s="78">
        <f>3*G33</f>
        <v>338001</v>
      </c>
      <c r="S45" s="78">
        <v>64</v>
      </c>
      <c r="T45" s="79">
        <f t="shared" ref="T45:T51" si="3">S45/R45*1000000</f>
        <v>189.34855222321826</v>
      </c>
      <c r="U45" s="80">
        <f t="shared" ref="U45:U51" si="4">(N45-Q45)/Q45</f>
        <v>0.78887955894045569</v>
      </c>
      <c r="V45">
        <f t="shared" ref="V45:V51" si="5">N45/T45</f>
        <v>8.6374989792576642E-2</v>
      </c>
      <c r="W45">
        <f t="shared" ref="W45:W51" si="6">Q45/T45</f>
        <v>4.8284407611955779E-2</v>
      </c>
    </row>
    <row r="46" spans="1:23" ht="15" thickBot="1" x14ac:dyDescent="0.2">
      <c r="A46" s="159"/>
      <c r="B46" s="64" t="s">
        <v>414</v>
      </c>
      <c r="C46" s="64">
        <v>4</v>
      </c>
      <c r="D46" s="63">
        <v>16</v>
      </c>
      <c r="E46" s="63">
        <v>16</v>
      </c>
      <c r="F46" s="63">
        <v>5.33</v>
      </c>
      <c r="G46" s="63">
        <v>16</v>
      </c>
      <c r="H46" s="63">
        <v>5.33</v>
      </c>
      <c r="I46" s="63">
        <v>0</v>
      </c>
      <c r="K46" s="64" t="s">
        <v>417</v>
      </c>
      <c r="L46" s="76">
        <f>C44/3*H30</f>
        <v>985687.99986111117</v>
      </c>
      <c r="M46" s="76">
        <v>32.2418136</v>
      </c>
      <c r="N46" s="77">
        <f t="shared" si="1"/>
        <v>32.709958531039284</v>
      </c>
      <c r="O46" s="78">
        <f>C59/2*L6</f>
        <v>1763277.1144444444</v>
      </c>
      <c r="P46" s="76">
        <v>32.2418136</v>
      </c>
      <c r="Q46" s="79">
        <f t="shared" si="2"/>
        <v>18.285165352559133</v>
      </c>
      <c r="R46" s="78">
        <f>4*G33</f>
        <v>450668</v>
      </c>
      <c r="S46" s="78">
        <v>128</v>
      </c>
      <c r="T46" s="79">
        <f t="shared" si="3"/>
        <v>284.02282833482741</v>
      </c>
      <c r="U46" s="80">
        <f t="shared" si="4"/>
        <v>0.78887955894045569</v>
      </c>
      <c r="V46">
        <f t="shared" si="5"/>
        <v>0.11516665305676885</v>
      </c>
      <c r="W46">
        <f t="shared" si="6"/>
        <v>6.4379210149274377E-2</v>
      </c>
    </row>
    <row r="47" spans="1:23" ht="15" thickBot="1" x14ac:dyDescent="0.2">
      <c r="A47" s="159"/>
      <c r="B47" s="64" t="s">
        <v>412</v>
      </c>
      <c r="C47" s="64">
        <v>6</v>
      </c>
      <c r="D47" s="63">
        <v>24</v>
      </c>
      <c r="E47" s="63">
        <v>24</v>
      </c>
      <c r="F47" s="63">
        <v>8</v>
      </c>
      <c r="G47" s="63">
        <v>24</v>
      </c>
      <c r="H47" s="63">
        <v>8</v>
      </c>
      <c r="I47" s="63">
        <v>0</v>
      </c>
      <c r="K47" s="64" t="s">
        <v>416</v>
      </c>
      <c r="L47" s="76">
        <f>C45/3*H30</f>
        <v>1971375.9997222223</v>
      </c>
      <c r="M47" s="76">
        <v>32.2418136</v>
      </c>
      <c r="N47" s="77">
        <f t="shared" si="1"/>
        <v>16.354979265519642</v>
      </c>
      <c r="O47" s="78">
        <f>C60/2*L6</f>
        <v>2644915.6716666669</v>
      </c>
      <c r="P47" s="76">
        <v>32.2418136</v>
      </c>
      <c r="Q47" s="79">
        <f t="shared" si="2"/>
        <v>12.190110235039421</v>
      </c>
      <c r="R47" s="78">
        <f>5*G33</f>
        <v>563335</v>
      </c>
      <c r="S47" s="78">
        <v>128</v>
      </c>
      <c r="T47" s="79">
        <f t="shared" si="3"/>
        <v>227.21826266786195</v>
      </c>
      <c r="U47" s="80">
        <f t="shared" si="4"/>
        <v>0.34165966920534185</v>
      </c>
      <c r="V47">
        <f t="shared" si="5"/>
        <v>7.1979158160480519E-2</v>
      </c>
      <c r="W47">
        <f t="shared" si="6"/>
        <v>5.3649341791061969E-2</v>
      </c>
    </row>
    <row r="48" spans="1:23" ht="15" thickBot="1" x14ac:dyDescent="0.2">
      <c r="A48" s="159"/>
      <c r="B48" s="64" t="s">
        <v>419</v>
      </c>
      <c r="C48" s="64">
        <v>9</v>
      </c>
      <c r="D48" s="63">
        <v>36</v>
      </c>
      <c r="E48" s="63">
        <v>36</v>
      </c>
      <c r="F48" s="63">
        <v>12</v>
      </c>
      <c r="G48" s="63">
        <v>36</v>
      </c>
      <c r="H48" s="63">
        <v>12</v>
      </c>
      <c r="I48" s="63">
        <v>0</v>
      </c>
      <c r="K48" s="64" t="s">
        <v>414</v>
      </c>
      <c r="L48" s="76">
        <f>C46/3*H30</f>
        <v>1314250.6664814814</v>
      </c>
      <c r="M48" s="76">
        <v>16.1209068</v>
      </c>
      <c r="N48" s="77">
        <f t="shared" si="1"/>
        <v>12.266234449139732</v>
      </c>
      <c r="O48" s="78">
        <f>C61/2*L6</f>
        <v>1763277.1144444444</v>
      </c>
      <c r="P48" s="76">
        <v>16.1209068</v>
      </c>
      <c r="Q48" s="79">
        <f t="shared" si="2"/>
        <v>9.1425826762795666</v>
      </c>
      <c r="R48" s="78">
        <f>4*G33</f>
        <v>450668</v>
      </c>
      <c r="S48" s="78">
        <v>64</v>
      </c>
      <c r="T48" s="79">
        <f t="shared" si="3"/>
        <v>142.0114141674137</v>
      </c>
      <c r="U48" s="80">
        <f t="shared" si="4"/>
        <v>0.34165966920534185</v>
      </c>
      <c r="V48">
        <f t="shared" si="5"/>
        <v>8.6374989792576642E-2</v>
      </c>
      <c r="W48">
        <f t="shared" si="6"/>
        <v>6.4379210149274377E-2</v>
      </c>
    </row>
    <row r="49" spans="1:23" ht="15" thickBot="1" x14ac:dyDescent="0.2">
      <c r="A49" s="159"/>
      <c r="B49" s="64" t="s">
        <v>411</v>
      </c>
      <c r="C49" s="64">
        <v>3</v>
      </c>
      <c r="D49" s="63">
        <v>12</v>
      </c>
      <c r="E49" s="63">
        <v>12</v>
      </c>
      <c r="F49" s="63">
        <v>4</v>
      </c>
      <c r="G49" s="63">
        <v>12</v>
      </c>
      <c r="H49" s="63">
        <v>4</v>
      </c>
      <c r="I49" s="63">
        <v>0</v>
      </c>
      <c r="K49" s="64" t="s">
        <v>412</v>
      </c>
      <c r="L49" s="76">
        <f>C47/3*H30</f>
        <v>1971375.9997222223</v>
      </c>
      <c r="M49" s="76">
        <v>16.1209068</v>
      </c>
      <c r="N49" s="77">
        <f t="shared" si="1"/>
        <v>8.177489632759821</v>
      </c>
      <c r="O49" s="78">
        <f>C62/2*L6</f>
        <v>2204096.3930555554</v>
      </c>
      <c r="P49" s="76">
        <v>16.1209068</v>
      </c>
      <c r="Q49" s="79">
        <f t="shared" si="2"/>
        <v>7.3140661410236536</v>
      </c>
      <c r="R49" s="78">
        <f>5*G33</f>
        <v>563335</v>
      </c>
      <c r="S49" s="78">
        <v>64</v>
      </c>
      <c r="T49" s="79">
        <f t="shared" si="3"/>
        <v>113.60913133393097</v>
      </c>
      <c r="U49" s="80">
        <f t="shared" si="4"/>
        <v>0.11804972433778475</v>
      </c>
      <c r="V49">
        <f t="shared" si="5"/>
        <v>7.1979158160480519E-2</v>
      </c>
      <c r="W49">
        <f t="shared" si="6"/>
        <v>6.4379210149274363E-2</v>
      </c>
    </row>
    <row r="50" spans="1:23" ht="15" thickBot="1" x14ac:dyDescent="0.2">
      <c r="A50" s="159"/>
      <c r="B50" s="64" t="s">
        <v>415</v>
      </c>
      <c r="C50" s="67"/>
      <c r="D50" s="66"/>
      <c r="E50" s="66"/>
      <c r="F50" s="66"/>
      <c r="G50" s="66"/>
      <c r="H50" s="66"/>
      <c r="I50" s="66"/>
      <c r="K50" s="64" t="s">
        <v>419</v>
      </c>
      <c r="L50" s="76">
        <f>C48/3*H30</f>
        <v>2957063.9995833337</v>
      </c>
      <c r="M50" s="76">
        <v>32.2418136</v>
      </c>
      <c r="N50" s="77">
        <f t="shared" si="1"/>
        <v>10.903319510346428</v>
      </c>
      <c r="O50" s="78">
        <f>C63*L6/2</f>
        <v>3526554.2288888888</v>
      </c>
      <c r="P50" s="76">
        <v>32.2418136</v>
      </c>
      <c r="Q50" s="79">
        <f t="shared" si="2"/>
        <v>9.1425826762795666</v>
      </c>
      <c r="R50" s="78">
        <f>7*G33</f>
        <v>788669</v>
      </c>
      <c r="S50" s="78">
        <v>128</v>
      </c>
      <c r="T50" s="79">
        <f t="shared" si="3"/>
        <v>162.29875904847279</v>
      </c>
      <c r="U50" s="80">
        <f t="shared" si="4"/>
        <v>0.19258637262697045</v>
      </c>
      <c r="V50">
        <f t="shared" si="5"/>
        <v>6.7180547616448497E-2</v>
      </c>
      <c r="W50">
        <f t="shared" si="6"/>
        <v>5.6331808880615078E-2</v>
      </c>
    </row>
    <row r="51" spans="1:23" ht="15" thickBot="1" x14ac:dyDescent="0.2">
      <c r="A51" s="159"/>
      <c r="B51" s="64" t="s">
        <v>418</v>
      </c>
      <c r="C51" s="67"/>
      <c r="D51" s="66"/>
      <c r="E51" s="66"/>
      <c r="F51" s="66"/>
      <c r="G51" s="66"/>
      <c r="H51" s="66"/>
      <c r="I51" s="66"/>
      <c r="K51" s="64" t="s">
        <v>411</v>
      </c>
      <c r="L51" s="76">
        <f>3/C49*H30</f>
        <v>985687.99986111117</v>
      </c>
      <c r="M51" s="76">
        <v>16.1209068</v>
      </c>
      <c r="N51" s="77">
        <f t="shared" si="1"/>
        <v>16.354979265519642</v>
      </c>
      <c r="O51" s="78">
        <f>C64/2*L6</f>
        <v>1763277.1144444444</v>
      </c>
      <c r="P51" s="76">
        <v>16.1209068</v>
      </c>
      <c r="Q51" s="79">
        <f t="shared" si="2"/>
        <v>9.1425826762795666</v>
      </c>
      <c r="R51" s="78">
        <f>3*G33</f>
        <v>338001</v>
      </c>
      <c r="S51" s="78">
        <v>64</v>
      </c>
      <c r="T51" s="79">
        <f t="shared" si="3"/>
        <v>189.34855222321826</v>
      </c>
      <c r="U51" s="80">
        <f t="shared" si="4"/>
        <v>0.78887955894045569</v>
      </c>
      <c r="V51">
        <f t="shared" si="5"/>
        <v>8.6374989792576642E-2</v>
      </c>
      <c r="W51">
        <f t="shared" si="6"/>
        <v>4.8284407611955779E-2</v>
      </c>
    </row>
    <row r="52" spans="1:23" ht="15" thickBot="1" x14ac:dyDescent="0.2">
      <c r="A52" s="159"/>
      <c r="B52" s="64" t="s">
        <v>410</v>
      </c>
      <c r="C52" s="67"/>
      <c r="D52" s="66"/>
      <c r="E52" s="66"/>
      <c r="F52" s="66"/>
      <c r="G52" s="66"/>
      <c r="H52" s="66"/>
      <c r="I52" s="66"/>
      <c r="K52" s="64" t="s">
        <v>415</v>
      </c>
      <c r="L52" s="66"/>
      <c r="M52" s="66"/>
      <c r="N52" s="66"/>
      <c r="O52" s="63"/>
      <c r="P52" s="63"/>
      <c r="Q52" s="63"/>
      <c r="R52" s="63"/>
      <c r="S52" s="63"/>
      <c r="T52" s="63"/>
    </row>
    <row r="53" spans="1:23" ht="15" thickBot="1" x14ac:dyDescent="0.2">
      <c r="A53" s="159"/>
      <c r="B53" s="64" t="s">
        <v>210</v>
      </c>
      <c r="C53" s="67"/>
      <c r="D53" s="66"/>
      <c r="E53" s="66"/>
      <c r="F53" s="66"/>
      <c r="G53" s="66"/>
      <c r="H53" s="66"/>
      <c r="I53" s="66"/>
      <c r="K53" s="64" t="s">
        <v>418</v>
      </c>
      <c r="L53" s="66"/>
      <c r="M53" s="66"/>
      <c r="N53" s="66"/>
      <c r="O53" s="63"/>
      <c r="P53" s="63"/>
      <c r="Q53" s="63"/>
      <c r="R53" s="63"/>
      <c r="S53" s="63"/>
      <c r="T53" s="63"/>
      <c r="U53" s="81">
        <f>AVERAGE(U44:U52)</f>
        <v>0.51868420889215772</v>
      </c>
    </row>
    <row r="54" spans="1:23" ht="15" thickBot="1" x14ac:dyDescent="0.2">
      <c r="A54" s="159"/>
      <c r="B54" s="64" t="s">
        <v>413</v>
      </c>
      <c r="C54" s="67"/>
      <c r="D54" s="66"/>
      <c r="E54" s="66"/>
      <c r="F54" s="66"/>
      <c r="G54" s="66"/>
      <c r="H54" s="66"/>
      <c r="I54" s="66"/>
      <c r="K54" s="64" t="s">
        <v>410</v>
      </c>
      <c r="L54" s="66"/>
      <c r="M54" s="66"/>
      <c r="N54" s="66"/>
      <c r="O54" s="63"/>
      <c r="P54" s="63"/>
      <c r="Q54" s="63"/>
      <c r="R54" s="63"/>
      <c r="S54" s="63"/>
      <c r="T54" s="63"/>
    </row>
    <row r="55" spans="1:23" ht="15" thickBot="1" x14ac:dyDescent="0.2">
      <c r="A55" s="159"/>
      <c r="B55" s="64" t="s">
        <v>420</v>
      </c>
      <c r="C55" s="67"/>
      <c r="D55" s="66"/>
      <c r="E55" s="66"/>
      <c r="F55" s="66"/>
      <c r="G55" s="66"/>
      <c r="H55" s="66"/>
      <c r="I55" s="66"/>
      <c r="K55" s="64" t="s">
        <v>210</v>
      </c>
      <c r="L55" s="66"/>
      <c r="M55" s="66"/>
      <c r="N55" s="66"/>
      <c r="O55" s="63"/>
      <c r="P55" s="63"/>
      <c r="Q55" s="63"/>
      <c r="R55" s="63"/>
      <c r="S55" s="63"/>
      <c r="T55" s="63"/>
    </row>
    <row r="56" spans="1:23" ht="15" thickBot="1" x14ac:dyDescent="0.2">
      <c r="A56" s="160"/>
      <c r="B56" s="67" t="s">
        <v>445</v>
      </c>
      <c r="C56" s="67"/>
      <c r="D56" s="66"/>
      <c r="E56" s="66"/>
      <c r="F56" s="66"/>
      <c r="G56" s="66"/>
      <c r="H56" s="66"/>
      <c r="I56" s="66"/>
      <c r="K56" s="64" t="s">
        <v>413</v>
      </c>
      <c r="L56" s="66"/>
      <c r="M56" s="66"/>
      <c r="N56" s="66"/>
      <c r="O56" s="63"/>
      <c r="P56" s="63"/>
      <c r="Q56" s="63"/>
      <c r="R56" s="63"/>
      <c r="S56" s="63"/>
      <c r="T56" s="63"/>
    </row>
    <row r="57" spans="1:23" ht="15" thickBot="1" x14ac:dyDescent="0.2">
      <c r="A57" s="158" t="s">
        <v>469</v>
      </c>
      <c r="B57" s="64" t="s">
        <v>408</v>
      </c>
      <c r="C57" s="64">
        <v>4</v>
      </c>
      <c r="D57" s="63">
        <v>16</v>
      </c>
      <c r="E57" s="63">
        <v>16</v>
      </c>
      <c r="F57" s="63">
        <v>8</v>
      </c>
      <c r="G57" s="63">
        <v>96</v>
      </c>
      <c r="H57" s="63">
        <v>8</v>
      </c>
      <c r="I57" s="63">
        <v>0</v>
      </c>
      <c r="K57" s="64" t="s">
        <v>420</v>
      </c>
      <c r="L57" s="66"/>
      <c r="M57" s="66"/>
      <c r="N57" s="66"/>
      <c r="O57" s="63"/>
      <c r="P57" s="63"/>
      <c r="Q57" s="63"/>
      <c r="R57" s="63"/>
      <c r="S57" s="63"/>
      <c r="T57" s="63"/>
    </row>
    <row r="58" spans="1:23" ht="15" thickBot="1" x14ac:dyDescent="0.2">
      <c r="A58" s="159"/>
      <c r="B58" s="64" t="s">
        <v>409</v>
      </c>
      <c r="C58" s="64">
        <v>4</v>
      </c>
      <c r="D58" s="63">
        <v>16</v>
      </c>
      <c r="E58" s="63">
        <v>16</v>
      </c>
      <c r="F58" s="63">
        <v>8</v>
      </c>
      <c r="G58" s="63">
        <v>96</v>
      </c>
      <c r="H58" s="63">
        <v>8</v>
      </c>
      <c r="I58" s="63">
        <v>0</v>
      </c>
      <c r="K58" s="73" t="s">
        <v>421</v>
      </c>
      <c r="L58" s="66"/>
      <c r="M58" s="66"/>
      <c r="N58" s="66"/>
      <c r="O58" s="63"/>
      <c r="P58" s="63"/>
      <c r="Q58" s="63"/>
      <c r="R58" s="63"/>
      <c r="S58" s="63"/>
      <c r="T58" s="63"/>
    </row>
    <row r="59" spans="1:23" ht="15" thickBot="1" x14ac:dyDescent="0.2">
      <c r="A59" s="159"/>
      <c r="B59" s="64" t="s">
        <v>417</v>
      </c>
      <c r="C59" s="64">
        <v>4</v>
      </c>
      <c r="D59" s="63">
        <v>16</v>
      </c>
      <c r="E59" s="63">
        <v>16</v>
      </c>
      <c r="F59" s="63">
        <v>8</v>
      </c>
      <c r="G59" s="63">
        <v>96</v>
      </c>
      <c r="H59" s="63">
        <v>8</v>
      </c>
      <c r="I59" s="63">
        <v>0</v>
      </c>
      <c r="K59" s="73" t="s">
        <v>422</v>
      </c>
      <c r="L59" s="66"/>
      <c r="M59" s="66"/>
      <c r="N59" s="66"/>
      <c r="O59" s="63"/>
      <c r="P59" s="63"/>
      <c r="Q59" s="63"/>
      <c r="R59" s="63"/>
      <c r="S59" s="63"/>
      <c r="T59" s="63"/>
    </row>
    <row r="60" spans="1:23" ht="15" thickBot="1" x14ac:dyDescent="0.2">
      <c r="A60" s="159"/>
      <c r="B60" s="64" t="s">
        <v>416</v>
      </c>
      <c r="C60" s="64">
        <v>6</v>
      </c>
      <c r="D60" s="63">
        <v>24</v>
      </c>
      <c r="E60" s="63">
        <v>24</v>
      </c>
      <c r="F60" s="63">
        <v>12</v>
      </c>
      <c r="G60" s="63">
        <v>144</v>
      </c>
      <c r="H60" s="63">
        <v>12</v>
      </c>
      <c r="I60" s="63">
        <v>0</v>
      </c>
      <c r="K60" s="73" t="s">
        <v>224</v>
      </c>
      <c r="L60" s="66"/>
      <c r="M60" s="66"/>
      <c r="N60" s="66"/>
      <c r="O60" s="63"/>
      <c r="P60" s="63"/>
      <c r="Q60" s="63"/>
      <c r="R60" s="63"/>
      <c r="S60" s="63"/>
      <c r="T60" s="63"/>
    </row>
    <row r="61" spans="1:23" ht="15" thickBot="1" x14ac:dyDescent="0.2">
      <c r="A61" s="159"/>
      <c r="B61" s="64" t="s">
        <v>414</v>
      </c>
      <c r="C61" s="64">
        <v>4</v>
      </c>
      <c r="D61" s="63">
        <v>16</v>
      </c>
      <c r="E61" s="63">
        <v>16</v>
      </c>
      <c r="F61" s="63">
        <v>8</v>
      </c>
      <c r="G61" s="63">
        <v>96</v>
      </c>
      <c r="H61" s="63">
        <v>8</v>
      </c>
      <c r="I61" s="63">
        <v>0</v>
      </c>
      <c r="K61" s="73" t="s">
        <v>423</v>
      </c>
      <c r="L61" s="66"/>
      <c r="M61" s="66"/>
      <c r="N61" s="66"/>
      <c r="O61" s="63"/>
      <c r="P61" s="63"/>
      <c r="Q61" s="63"/>
      <c r="R61" s="63"/>
      <c r="S61" s="63"/>
      <c r="T61" s="63"/>
    </row>
    <row r="62" spans="1:23" ht="15" thickBot="1" x14ac:dyDescent="0.2">
      <c r="A62" s="159"/>
      <c r="B62" s="64" t="s">
        <v>412</v>
      </c>
      <c r="C62" s="64">
        <v>5</v>
      </c>
      <c r="D62" s="63">
        <v>20</v>
      </c>
      <c r="E62" s="63">
        <v>20</v>
      </c>
      <c r="F62" s="63">
        <v>10</v>
      </c>
      <c r="G62" s="63">
        <v>120</v>
      </c>
      <c r="H62" s="63">
        <v>10</v>
      </c>
      <c r="I62" s="63">
        <v>0</v>
      </c>
      <c r="K62" s="73" t="s">
        <v>424</v>
      </c>
      <c r="L62" s="66"/>
      <c r="M62" s="66"/>
      <c r="N62" s="66"/>
      <c r="O62" s="63"/>
      <c r="P62" s="63"/>
      <c r="Q62" s="63"/>
      <c r="R62" s="63"/>
      <c r="S62" s="63"/>
      <c r="T62" s="63"/>
    </row>
    <row r="63" spans="1:23" ht="15" thickBot="1" x14ac:dyDescent="0.2">
      <c r="A63" s="159"/>
      <c r="B63" s="64" t="s">
        <v>419</v>
      </c>
      <c r="C63" s="64">
        <v>8</v>
      </c>
      <c r="D63" s="63">
        <v>32</v>
      </c>
      <c r="E63" s="63">
        <v>32</v>
      </c>
      <c r="F63" s="63">
        <v>16</v>
      </c>
      <c r="G63" s="63">
        <v>192</v>
      </c>
      <c r="H63" s="63">
        <v>16</v>
      </c>
      <c r="I63" s="63">
        <v>0</v>
      </c>
      <c r="K63" s="65" t="s">
        <v>445</v>
      </c>
      <c r="L63" s="66"/>
      <c r="M63" s="66"/>
      <c r="N63" s="66"/>
      <c r="O63" s="63"/>
      <c r="P63" s="63"/>
      <c r="Q63" s="63"/>
      <c r="R63" s="63"/>
      <c r="S63" s="63"/>
      <c r="T63" s="63"/>
    </row>
    <row r="64" spans="1:23" ht="15" thickBot="1" x14ac:dyDescent="0.2">
      <c r="A64" s="159"/>
      <c r="B64" s="64" t="s">
        <v>411</v>
      </c>
      <c r="C64" s="64">
        <v>4</v>
      </c>
      <c r="D64" s="63">
        <v>16</v>
      </c>
      <c r="E64" s="63">
        <v>16</v>
      </c>
      <c r="F64" s="63">
        <v>8</v>
      </c>
      <c r="G64" s="63">
        <v>96</v>
      </c>
      <c r="H64" s="63">
        <v>8</v>
      </c>
      <c r="I64" s="63">
        <v>0</v>
      </c>
      <c r="K64" s="74"/>
    </row>
    <row r="65" spans="1:20" ht="15" thickBot="1" x14ac:dyDescent="0.2">
      <c r="A65" s="159"/>
      <c r="B65" s="64" t="s">
        <v>415</v>
      </c>
      <c r="C65" s="67"/>
      <c r="D65" s="66"/>
      <c r="E65" s="66"/>
      <c r="F65" s="66"/>
      <c r="G65" s="66"/>
      <c r="H65" s="66"/>
      <c r="I65" s="66"/>
      <c r="K65" s="74"/>
    </row>
    <row r="66" spans="1:20" ht="15" customHeight="1" thickBot="1" x14ac:dyDescent="0.2">
      <c r="A66" s="159"/>
      <c r="B66" s="64" t="s">
        <v>418</v>
      </c>
      <c r="C66" s="67"/>
      <c r="D66" s="66"/>
      <c r="E66" s="66"/>
      <c r="F66" s="66"/>
      <c r="G66" s="66"/>
      <c r="H66" s="66"/>
      <c r="I66" s="66"/>
      <c r="K66" s="69" t="s">
        <v>400</v>
      </c>
      <c r="L66" s="161" t="s">
        <v>471</v>
      </c>
      <c r="M66" s="162"/>
      <c r="N66" s="163"/>
      <c r="O66" s="161" t="s">
        <v>482</v>
      </c>
      <c r="P66" s="162"/>
      <c r="Q66" s="163"/>
      <c r="R66" s="161" t="s">
        <v>483</v>
      </c>
      <c r="S66" s="162"/>
      <c r="T66" s="163"/>
    </row>
    <row r="67" spans="1:20" ht="15" thickBot="1" x14ac:dyDescent="0.2">
      <c r="A67" s="159"/>
      <c r="B67" s="64" t="s">
        <v>410</v>
      </c>
      <c r="C67" s="67"/>
      <c r="D67" s="66"/>
      <c r="E67" s="66"/>
      <c r="F67" s="66"/>
      <c r="G67" s="66"/>
      <c r="H67" s="66"/>
      <c r="I67" s="66"/>
      <c r="K67" s="70" t="s">
        <v>474</v>
      </c>
      <c r="L67" s="161"/>
      <c r="M67" s="162"/>
      <c r="N67" s="163"/>
      <c r="O67" s="161"/>
      <c r="P67" s="162"/>
      <c r="Q67" s="163"/>
      <c r="R67" s="161"/>
      <c r="S67" s="162"/>
      <c r="T67" s="163"/>
    </row>
    <row r="68" spans="1:20" ht="15" thickBot="1" x14ac:dyDescent="0.2">
      <c r="A68" s="159"/>
      <c r="B68" s="64" t="s">
        <v>210</v>
      </c>
      <c r="C68" s="67"/>
      <c r="D68" s="66"/>
      <c r="E68" s="66"/>
      <c r="F68" s="66"/>
      <c r="G68" s="66"/>
      <c r="H68" s="66"/>
      <c r="I68" s="66"/>
      <c r="K68" s="70" t="s">
        <v>475</v>
      </c>
      <c r="L68" s="161"/>
      <c r="M68" s="162"/>
      <c r="N68" s="163"/>
      <c r="O68" s="161"/>
      <c r="P68" s="162"/>
      <c r="Q68" s="163"/>
      <c r="R68" s="161"/>
      <c r="S68" s="162"/>
      <c r="T68" s="163"/>
    </row>
    <row r="69" spans="1:20" ht="24" thickBot="1" x14ac:dyDescent="0.2">
      <c r="A69" s="159"/>
      <c r="B69" s="64" t="s">
        <v>413</v>
      </c>
      <c r="C69" s="67"/>
      <c r="D69" s="66"/>
      <c r="E69" s="66"/>
      <c r="F69" s="66"/>
      <c r="G69" s="66"/>
      <c r="H69" s="66"/>
      <c r="I69" s="66"/>
      <c r="K69" s="71"/>
      <c r="L69" s="72" t="s">
        <v>484</v>
      </c>
      <c r="M69" s="72" t="s">
        <v>477</v>
      </c>
      <c r="N69" s="72" t="s">
        <v>478</v>
      </c>
      <c r="O69" s="72" t="s">
        <v>479</v>
      </c>
      <c r="P69" s="72" t="s">
        <v>480</v>
      </c>
      <c r="Q69" s="72" t="s">
        <v>481</v>
      </c>
      <c r="R69" s="72" t="s">
        <v>479</v>
      </c>
      <c r="S69" s="72" t="s">
        <v>480</v>
      </c>
      <c r="T69" s="72" t="s">
        <v>481</v>
      </c>
    </row>
    <row r="70" spans="1:20" ht="15" thickBot="1" x14ac:dyDescent="0.2">
      <c r="A70" s="159"/>
      <c r="B70" s="64" t="s">
        <v>420</v>
      </c>
      <c r="C70" s="67"/>
      <c r="D70" s="66"/>
      <c r="E70" s="66"/>
      <c r="F70" s="66"/>
      <c r="G70" s="66"/>
      <c r="H70" s="66"/>
      <c r="I70" s="66"/>
      <c r="K70" s="73" t="s">
        <v>408</v>
      </c>
      <c r="L70" s="66"/>
      <c r="M70" s="66"/>
      <c r="N70" s="66"/>
      <c r="O70" s="63"/>
      <c r="P70" s="63"/>
      <c r="Q70" s="63"/>
      <c r="R70" s="63"/>
      <c r="S70" s="63"/>
      <c r="T70" s="63"/>
    </row>
    <row r="71" spans="1:20" ht="15" thickBot="1" x14ac:dyDescent="0.2">
      <c r="A71" s="160"/>
      <c r="B71" s="67" t="s">
        <v>445</v>
      </c>
      <c r="C71" s="67"/>
      <c r="D71" s="66"/>
      <c r="E71" s="66"/>
      <c r="F71" s="66"/>
      <c r="G71" s="66"/>
      <c r="H71" s="66"/>
      <c r="I71" s="66"/>
      <c r="K71" s="73" t="s">
        <v>409</v>
      </c>
      <c r="L71" s="66"/>
      <c r="M71" s="66"/>
      <c r="N71" s="66"/>
      <c r="O71" s="63"/>
      <c r="P71" s="63"/>
      <c r="Q71" s="63"/>
      <c r="R71" s="63"/>
      <c r="S71" s="63"/>
      <c r="T71" s="63"/>
    </row>
    <row r="72" spans="1:20" ht="15" thickBot="1" x14ac:dyDescent="0.2">
      <c r="A72" s="155" t="s">
        <v>470</v>
      </c>
      <c r="B72" s="64" t="s">
        <v>408</v>
      </c>
      <c r="C72" s="64">
        <v>2</v>
      </c>
      <c r="D72" s="63">
        <v>8</v>
      </c>
      <c r="E72" s="63">
        <v>8</v>
      </c>
      <c r="F72" s="63">
        <v>8</v>
      </c>
      <c r="G72" s="63">
        <v>48</v>
      </c>
      <c r="H72" s="63">
        <v>8</v>
      </c>
      <c r="I72" s="63">
        <v>0</v>
      </c>
      <c r="K72" s="73" t="s">
        <v>417</v>
      </c>
      <c r="L72" s="66"/>
      <c r="M72" s="66"/>
      <c r="N72" s="66"/>
      <c r="O72" s="63"/>
      <c r="P72" s="63"/>
      <c r="Q72" s="63"/>
      <c r="R72" s="63"/>
      <c r="S72" s="63"/>
      <c r="T72" s="63"/>
    </row>
    <row r="73" spans="1:20" ht="15" thickBot="1" x14ac:dyDescent="0.2">
      <c r="A73" s="156"/>
      <c r="B73" s="64" t="s">
        <v>409</v>
      </c>
      <c r="C73" s="64">
        <v>3</v>
      </c>
      <c r="D73" s="63">
        <v>12</v>
      </c>
      <c r="E73" s="63">
        <v>12</v>
      </c>
      <c r="F73" s="63">
        <v>12</v>
      </c>
      <c r="G73" s="63">
        <v>72</v>
      </c>
      <c r="H73" s="63">
        <v>12</v>
      </c>
      <c r="I73" s="63">
        <v>0</v>
      </c>
      <c r="K73" s="73" t="s">
        <v>416</v>
      </c>
      <c r="L73" s="66"/>
      <c r="M73" s="66"/>
      <c r="N73" s="66"/>
      <c r="O73" s="63"/>
      <c r="P73" s="63"/>
      <c r="Q73" s="63"/>
      <c r="R73" s="63"/>
      <c r="S73" s="63"/>
      <c r="T73" s="63"/>
    </row>
    <row r="74" spans="1:20" ht="15" thickBot="1" x14ac:dyDescent="0.2">
      <c r="A74" s="156"/>
      <c r="B74" s="64" t="s">
        <v>417</v>
      </c>
      <c r="C74" s="64">
        <v>4</v>
      </c>
      <c r="D74" s="63">
        <v>16</v>
      </c>
      <c r="E74" s="63">
        <v>16</v>
      </c>
      <c r="F74" s="63">
        <v>16</v>
      </c>
      <c r="G74" s="63">
        <v>96</v>
      </c>
      <c r="H74" s="63">
        <v>16</v>
      </c>
      <c r="I74" s="63">
        <v>0</v>
      </c>
      <c r="K74" s="73" t="s">
        <v>414</v>
      </c>
      <c r="L74" s="66"/>
      <c r="M74" s="66"/>
      <c r="N74" s="66"/>
      <c r="O74" s="63"/>
      <c r="P74" s="63"/>
      <c r="Q74" s="63"/>
      <c r="R74" s="63"/>
      <c r="S74" s="63"/>
      <c r="T74" s="63"/>
    </row>
    <row r="75" spans="1:20" ht="15" thickBot="1" x14ac:dyDescent="0.2">
      <c r="A75" s="156"/>
      <c r="B75" s="64" t="s">
        <v>416</v>
      </c>
      <c r="C75" s="64">
        <v>5</v>
      </c>
      <c r="D75" s="63">
        <v>20</v>
      </c>
      <c r="E75" s="63">
        <v>20</v>
      </c>
      <c r="F75" s="63">
        <v>20</v>
      </c>
      <c r="G75" s="63">
        <v>120</v>
      </c>
      <c r="H75" s="63">
        <v>20</v>
      </c>
      <c r="I75" s="63">
        <v>0</v>
      </c>
      <c r="K75" s="73" t="s">
        <v>412</v>
      </c>
      <c r="L75" s="66"/>
      <c r="M75" s="66"/>
      <c r="N75" s="66"/>
      <c r="O75" s="63"/>
      <c r="P75" s="63"/>
      <c r="Q75" s="63"/>
      <c r="R75" s="63"/>
      <c r="S75" s="63"/>
      <c r="T75" s="63"/>
    </row>
    <row r="76" spans="1:20" ht="15" thickBot="1" x14ac:dyDescent="0.2">
      <c r="A76" s="156"/>
      <c r="B76" s="64" t="s">
        <v>414</v>
      </c>
      <c r="C76" s="64">
        <v>4</v>
      </c>
      <c r="D76" s="63">
        <v>16</v>
      </c>
      <c r="E76" s="63">
        <v>16</v>
      </c>
      <c r="F76" s="63">
        <v>16</v>
      </c>
      <c r="G76" s="63">
        <v>96</v>
      </c>
      <c r="H76" s="63">
        <v>16</v>
      </c>
      <c r="I76" s="63">
        <v>0</v>
      </c>
      <c r="K76" s="73" t="s">
        <v>419</v>
      </c>
      <c r="L76" s="66"/>
      <c r="M76" s="66"/>
      <c r="N76" s="66"/>
      <c r="O76" s="63"/>
      <c r="P76" s="63"/>
      <c r="Q76" s="63"/>
      <c r="R76" s="63"/>
      <c r="S76" s="63"/>
      <c r="T76" s="63"/>
    </row>
    <row r="77" spans="1:20" ht="15" thickBot="1" x14ac:dyDescent="0.2">
      <c r="A77" s="156"/>
      <c r="B77" s="64" t="s">
        <v>412</v>
      </c>
      <c r="C77" s="64">
        <v>5</v>
      </c>
      <c r="D77" s="63">
        <v>20</v>
      </c>
      <c r="E77" s="63">
        <v>20</v>
      </c>
      <c r="F77" s="63">
        <v>20</v>
      </c>
      <c r="G77" s="63">
        <v>120</v>
      </c>
      <c r="H77" s="63">
        <v>20</v>
      </c>
      <c r="I77" s="63">
        <v>0</v>
      </c>
      <c r="K77" s="73" t="s">
        <v>418</v>
      </c>
      <c r="L77" s="66"/>
      <c r="M77" s="66"/>
      <c r="N77" s="66"/>
      <c r="O77" s="63"/>
      <c r="P77" s="63"/>
      <c r="Q77" s="63"/>
      <c r="R77" s="63"/>
      <c r="S77" s="63"/>
      <c r="T77" s="63"/>
    </row>
    <row r="78" spans="1:20" ht="15" thickBot="1" x14ac:dyDescent="0.2">
      <c r="A78" s="156"/>
      <c r="B78" s="64" t="s">
        <v>419</v>
      </c>
      <c r="C78" s="64">
        <v>7</v>
      </c>
      <c r="D78" s="63">
        <v>28</v>
      </c>
      <c r="E78" s="63">
        <v>28</v>
      </c>
      <c r="F78" s="63">
        <v>28</v>
      </c>
      <c r="G78" s="63">
        <v>168</v>
      </c>
      <c r="H78" s="63">
        <v>28</v>
      </c>
      <c r="I78" s="63">
        <v>0</v>
      </c>
      <c r="K78" s="73" t="s">
        <v>415</v>
      </c>
      <c r="L78" s="66"/>
      <c r="M78" s="66"/>
      <c r="N78" s="66"/>
      <c r="O78" s="63"/>
      <c r="P78" s="63"/>
      <c r="Q78" s="63"/>
      <c r="R78" s="63"/>
      <c r="S78" s="63"/>
      <c r="T78" s="63"/>
    </row>
    <row r="79" spans="1:20" ht="15" thickBot="1" x14ac:dyDescent="0.2">
      <c r="A79" s="156"/>
      <c r="B79" s="64" t="s">
        <v>411</v>
      </c>
      <c r="C79" s="64">
        <v>3</v>
      </c>
      <c r="D79" s="63">
        <v>12</v>
      </c>
      <c r="E79" s="63">
        <v>12</v>
      </c>
      <c r="F79" s="63">
        <v>12</v>
      </c>
      <c r="G79" s="63">
        <v>72</v>
      </c>
      <c r="H79" s="63">
        <v>12</v>
      </c>
      <c r="I79" s="63">
        <v>0</v>
      </c>
      <c r="K79" s="73" t="s">
        <v>411</v>
      </c>
      <c r="L79" s="66"/>
      <c r="M79" s="66"/>
      <c r="N79" s="66"/>
      <c r="O79" s="63"/>
      <c r="P79" s="63"/>
      <c r="Q79" s="63"/>
      <c r="R79" s="63"/>
      <c r="S79" s="63"/>
      <c r="T79" s="63"/>
    </row>
    <row r="80" spans="1:20" ht="15" thickBot="1" x14ac:dyDescent="0.2">
      <c r="A80" s="156"/>
      <c r="B80" s="64" t="s">
        <v>415</v>
      </c>
      <c r="C80" s="67"/>
      <c r="D80" s="66"/>
      <c r="E80" s="66"/>
      <c r="F80" s="66"/>
      <c r="G80" s="66"/>
      <c r="H80" s="66"/>
      <c r="I80" s="66"/>
      <c r="K80" s="73" t="s">
        <v>410</v>
      </c>
      <c r="L80" s="66"/>
      <c r="M80" s="66"/>
      <c r="N80" s="66"/>
      <c r="O80" s="63"/>
      <c r="P80" s="63"/>
      <c r="Q80" s="63"/>
      <c r="R80" s="63"/>
      <c r="S80" s="63"/>
      <c r="T80" s="63"/>
    </row>
    <row r="81" spans="1:20" ht="15" thickBot="1" x14ac:dyDescent="0.2">
      <c r="A81" s="156"/>
      <c r="B81" s="64" t="s">
        <v>418</v>
      </c>
      <c r="C81" s="67"/>
      <c r="D81" s="66"/>
      <c r="E81" s="66"/>
      <c r="F81" s="66"/>
      <c r="G81" s="66"/>
      <c r="H81" s="66"/>
      <c r="I81" s="66"/>
      <c r="K81" s="73" t="s">
        <v>210</v>
      </c>
      <c r="L81" s="66"/>
      <c r="M81" s="66"/>
      <c r="N81" s="66"/>
      <c r="O81" s="63"/>
      <c r="P81" s="63"/>
      <c r="Q81" s="63"/>
      <c r="R81" s="63"/>
      <c r="S81" s="63"/>
      <c r="T81" s="63"/>
    </row>
    <row r="82" spans="1:20" ht="15" thickBot="1" x14ac:dyDescent="0.2">
      <c r="A82" s="156"/>
      <c r="B82" s="64" t="s">
        <v>410</v>
      </c>
      <c r="C82" s="67"/>
      <c r="D82" s="66"/>
      <c r="E82" s="66"/>
      <c r="F82" s="66"/>
      <c r="G82" s="66"/>
      <c r="H82" s="66"/>
      <c r="I82" s="66"/>
      <c r="K82" s="73" t="s">
        <v>413</v>
      </c>
      <c r="L82" s="66"/>
      <c r="M82" s="66"/>
      <c r="N82" s="66"/>
      <c r="O82" s="63"/>
      <c r="P82" s="63"/>
      <c r="Q82" s="63"/>
      <c r="R82" s="63"/>
      <c r="S82" s="63"/>
      <c r="T82" s="63"/>
    </row>
    <row r="83" spans="1:20" ht="15" thickBot="1" x14ac:dyDescent="0.2">
      <c r="A83" s="156"/>
      <c r="B83" s="64" t="s">
        <v>210</v>
      </c>
      <c r="C83" s="67"/>
      <c r="D83" s="66"/>
      <c r="E83" s="66"/>
      <c r="F83" s="66"/>
      <c r="G83" s="66"/>
      <c r="H83" s="66"/>
      <c r="I83" s="66"/>
      <c r="K83" s="73" t="s">
        <v>420</v>
      </c>
      <c r="L83" s="66"/>
      <c r="M83" s="66"/>
      <c r="N83" s="66"/>
      <c r="O83" s="63"/>
      <c r="P83" s="63"/>
      <c r="Q83" s="63"/>
      <c r="R83" s="63"/>
      <c r="S83" s="63"/>
      <c r="T83" s="63"/>
    </row>
    <row r="84" spans="1:20" ht="15" thickBot="1" x14ac:dyDescent="0.2">
      <c r="A84" s="156"/>
      <c r="B84" s="64" t="s">
        <v>413</v>
      </c>
      <c r="C84" s="67"/>
      <c r="D84" s="66"/>
      <c r="E84" s="66"/>
      <c r="F84" s="66"/>
      <c r="G84" s="66"/>
      <c r="H84" s="66"/>
      <c r="I84" s="66"/>
      <c r="K84" s="73" t="s">
        <v>421</v>
      </c>
      <c r="L84" s="66"/>
      <c r="M84" s="66"/>
      <c r="N84" s="66"/>
      <c r="O84" s="63"/>
      <c r="P84" s="63"/>
      <c r="Q84" s="63"/>
      <c r="R84" s="63"/>
      <c r="S84" s="63"/>
      <c r="T84" s="63"/>
    </row>
    <row r="85" spans="1:20" ht="15" thickBot="1" x14ac:dyDescent="0.2">
      <c r="A85" s="156"/>
      <c r="B85" s="64" t="s">
        <v>420</v>
      </c>
      <c r="C85" s="67"/>
      <c r="D85" s="66"/>
      <c r="E85" s="66"/>
      <c r="F85" s="66"/>
      <c r="G85" s="66"/>
      <c r="H85" s="66"/>
      <c r="I85" s="66"/>
      <c r="K85" s="73" t="s">
        <v>422</v>
      </c>
      <c r="L85" s="66"/>
      <c r="M85" s="66"/>
      <c r="N85" s="66"/>
      <c r="O85" s="63"/>
      <c r="P85" s="63"/>
      <c r="Q85" s="63"/>
      <c r="R85" s="63"/>
      <c r="S85" s="63"/>
      <c r="T85" s="63"/>
    </row>
    <row r="86" spans="1:20" ht="15" thickBot="1" x14ac:dyDescent="0.2">
      <c r="A86" s="157"/>
      <c r="B86" s="67" t="s">
        <v>445</v>
      </c>
      <c r="C86" s="67"/>
      <c r="D86" s="66"/>
      <c r="E86" s="66"/>
      <c r="F86" s="66"/>
      <c r="G86" s="66"/>
      <c r="H86" s="66"/>
      <c r="I86" s="66"/>
      <c r="K86" s="73" t="s">
        <v>224</v>
      </c>
      <c r="L86" s="66"/>
      <c r="M86" s="66"/>
      <c r="N86" s="66"/>
      <c r="O86" s="63"/>
      <c r="P86" s="63"/>
      <c r="Q86" s="63"/>
      <c r="R86" s="63"/>
      <c r="S86" s="63"/>
      <c r="T86" s="63"/>
    </row>
    <row r="87" spans="1:20" ht="15" thickBot="1" x14ac:dyDescent="0.2">
      <c r="A87" s="155" t="s">
        <v>471</v>
      </c>
      <c r="B87" s="64" t="s">
        <v>408</v>
      </c>
      <c r="C87" s="64">
        <v>2</v>
      </c>
      <c r="D87" s="63">
        <v>8</v>
      </c>
      <c r="E87" s="63">
        <v>8</v>
      </c>
      <c r="F87" s="63">
        <v>8</v>
      </c>
      <c r="G87" s="63">
        <v>16</v>
      </c>
      <c r="H87" s="63">
        <v>8</v>
      </c>
      <c r="I87" s="63">
        <v>8</v>
      </c>
      <c r="K87" s="73" t="s">
        <v>423</v>
      </c>
      <c r="L87" s="66"/>
      <c r="M87" s="66"/>
      <c r="N87" s="66"/>
      <c r="O87" s="63"/>
      <c r="P87" s="63"/>
      <c r="Q87" s="63"/>
      <c r="R87" s="63"/>
      <c r="S87" s="63"/>
      <c r="T87" s="63"/>
    </row>
    <row r="88" spans="1:20" ht="15" thickBot="1" x14ac:dyDescent="0.2">
      <c r="A88" s="156"/>
      <c r="B88" s="64" t="s">
        <v>409</v>
      </c>
      <c r="C88" s="64">
        <v>3</v>
      </c>
      <c r="D88" s="63">
        <v>12</v>
      </c>
      <c r="E88" s="63">
        <v>12</v>
      </c>
      <c r="F88" s="63">
        <v>12</v>
      </c>
      <c r="G88" s="63">
        <v>24</v>
      </c>
      <c r="H88" s="63">
        <v>12</v>
      </c>
      <c r="I88" s="63">
        <v>0</v>
      </c>
      <c r="K88" s="73" t="s">
        <v>424</v>
      </c>
      <c r="L88" s="66"/>
      <c r="M88" s="66"/>
      <c r="N88" s="66"/>
      <c r="O88" s="63"/>
      <c r="P88" s="63"/>
      <c r="Q88" s="63"/>
      <c r="R88" s="63"/>
      <c r="S88" s="63"/>
      <c r="T88" s="63"/>
    </row>
    <row r="89" spans="1:20" ht="15" thickBot="1" x14ac:dyDescent="0.2">
      <c r="A89" s="156"/>
      <c r="B89" s="64" t="s">
        <v>417</v>
      </c>
      <c r="C89" s="64">
        <v>12</v>
      </c>
      <c r="D89" s="63">
        <v>48</v>
      </c>
      <c r="E89" s="63">
        <v>48</v>
      </c>
      <c r="F89" s="63">
        <v>48</v>
      </c>
      <c r="G89" s="63">
        <v>96</v>
      </c>
      <c r="H89" s="63">
        <v>48</v>
      </c>
      <c r="I89" s="63">
        <v>0</v>
      </c>
      <c r="K89" s="65" t="s">
        <v>445</v>
      </c>
      <c r="L89" s="66"/>
      <c r="M89" s="66"/>
      <c r="N89" s="66"/>
      <c r="O89" s="63"/>
      <c r="P89" s="63"/>
      <c r="Q89" s="63"/>
      <c r="R89" s="63"/>
      <c r="S89" s="63"/>
      <c r="T89" s="63"/>
    </row>
    <row r="90" spans="1:20" ht="15" thickBot="1" x14ac:dyDescent="0.2">
      <c r="A90" s="156"/>
      <c r="B90" s="64" t="s">
        <v>416</v>
      </c>
      <c r="C90" s="64">
        <v>6</v>
      </c>
      <c r="D90" s="63">
        <v>24</v>
      </c>
      <c r="E90" s="63">
        <v>24</v>
      </c>
      <c r="F90" s="63">
        <v>24</v>
      </c>
      <c r="G90" s="63">
        <v>48</v>
      </c>
      <c r="H90" s="63">
        <v>24</v>
      </c>
      <c r="I90" s="63">
        <v>24</v>
      </c>
    </row>
    <row r="91" spans="1:20" ht="15" thickBot="1" x14ac:dyDescent="0.2">
      <c r="A91" s="156"/>
      <c r="B91" s="64" t="s">
        <v>414</v>
      </c>
      <c r="C91" s="64">
        <v>4</v>
      </c>
      <c r="D91" s="63">
        <v>16</v>
      </c>
      <c r="E91" s="63">
        <v>16</v>
      </c>
      <c r="F91" s="63">
        <v>16</v>
      </c>
      <c r="G91" s="63">
        <v>32</v>
      </c>
      <c r="H91" s="63">
        <v>16</v>
      </c>
      <c r="I91" s="63">
        <v>0</v>
      </c>
    </row>
    <row r="92" spans="1:20" ht="15" thickBot="1" x14ac:dyDescent="0.2">
      <c r="A92" s="156"/>
      <c r="B92" s="64" t="s">
        <v>412</v>
      </c>
      <c r="C92" s="64">
        <v>5</v>
      </c>
      <c r="D92" s="63">
        <v>20</v>
      </c>
      <c r="E92" s="63">
        <v>20</v>
      </c>
      <c r="F92" s="63">
        <v>20</v>
      </c>
      <c r="G92" s="63">
        <v>20</v>
      </c>
      <c r="H92" s="63">
        <v>20</v>
      </c>
      <c r="I92" s="63">
        <v>0</v>
      </c>
    </row>
    <row r="93" spans="1:20" ht="15" thickBot="1" x14ac:dyDescent="0.2">
      <c r="A93" s="156"/>
      <c r="B93" s="64" t="s">
        <v>419</v>
      </c>
      <c r="C93" s="64">
        <v>7</v>
      </c>
      <c r="D93" s="63">
        <v>28</v>
      </c>
      <c r="E93" s="63">
        <v>28</v>
      </c>
      <c r="F93" s="63">
        <v>28</v>
      </c>
      <c r="G93" s="63">
        <v>56</v>
      </c>
      <c r="H93" s="63">
        <v>28</v>
      </c>
      <c r="I93" s="63">
        <v>0</v>
      </c>
    </row>
    <row r="94" spans="1:20" ht="15" thickBot="1" x14ac:dyDescent="0.2">
      <c r="A94" s="156"/>
      <c r="B94" s="64" t="s">
        <v>411</v>
      </c>
      <c r="C94" s="64">
        <v>3</v>
      </c>
      <c r="D94" s="63">
        <v>12</v>
      </c>
      <c r="E94" s="63">
        <v>12</v>
      </c>
      <c r="F94" s="63">
        <v>12</v>
      </c>
      <c r="G94" s="63">
        <v>24</v>
      </c>
      <c r="H94" s="63">
        <v>12</v>
      </c>
      <c r="I94" s="63">
        <v>0</v>
      </c>
    </row>
    <row r="95" spans="1:20" ht="15" thickBot="1" x14ac:dyDescent="0.2">
      <c r="A95" s="156"/>
      <c r="B95" s="64" t="s">
        <v>415</v>
      </c>
      <c r="C95" s="67"/>
      <c r="D95" s="66"/>
      <c r="E95" s="66"/>
      <c r="F95" s="66"/>
      <c r="G95" s="66"/>
      <c r="H95" s="66"/>
      <c r="I95" s="66"/>
    </row>
    <row r="96" spans="1:20" ht="15" thickBot="1" x14ac:dyDescent="0.2">
      <c r="A96" s="156"/>
      <c r="B96" s="64" t="s">
        <v>418</v>
      </c>
      <c r="C96" s="67"/>
      <c r="D96" s="66"/>
      <c r="E96" s="66"/>
      <c r="F96" s="66"/>
      <c r="G96" s="66"/>
      <c r="H96" s="66"/>
      <c r="I96" s="66"/>
    </row>
    <row r="97" spans="1:9" ht="15" thickBot="1" x14ac:dyDescent="0.2">
      <c r="A97" s="156"/>
      <c r="B97" s="64" t="s">
        <v>410</v>
      </c>
      <c r="C97" s="67"/>
      <c r="D97" s="66"/>
      <c r="E97" s="66"/>
      <c r="F97" s="66"/>
      <c r="G97" s="66"/>
      <c r="H97" s="66"/>
      <c r="I97" s="66"/>
    </row>
    <row r="98" spans="1:9" ht="15" thickBot="1" x14ac:dyDescent="0.2">
      <c r="A98" s="156"/>
      <c r="B98" s="64" t="s">
        <v>210</v>
      </c>
      <c r="C98" s="67"/>
      <c r="D98" s="66"/>
      <c r="E98" s="66"/>
      <c r="F98" s="66"/>
      <c r="G98" s="66"/>
      <c r="H98" s="66"/>
      <c r="I98" s="66"/>
    </row>
    <row r="99" spans="1:9" ht="15" thickBot="1" x14ac:dyDescent="0.2">
      <c r="A99" s="156"/>
      <c r="B99" s="64" t="s">
        <v>413</v>
      </c>
      <c r="C99" s="67"/>
      <c r="D99" s="66"/>
      <c r="E99" s="66"/>
      <c r="F99" s="66"/>
      <c r="G99" s="66"/>
      <c r="H99" s="66"/>
      <c r="I99" s="66"/>
    </row>
    <row r="100" spans="1:9" ht="15" thickBot="1" x14ac:dyDescent="0.2">
      <c r="A100" s="156"/>
      <c r="B100" s="64" t="s">
        <v>420</v>
      </c>
      <c r="C100" s="67"/>
      <c r="D100" s="66"/>
      <c r="E100" s="66"/>
      <c r="F100" s="66"/>
      <c r="G100" s="66"/>
      <c r="H100" s="66"/>
      <c r="I100" s="66"/>
    </row>
    <row r="101" spans="1:9" ht="14.25" thickBot="1" x14ac:dyDescent="0.2">
      <c r="A101" s="157"/>
      <c r="B101" s="67" t="s">
        <v>445</v>
      </c>
      <c r="C101" s="67"/>
      <c r="D101" s="66"/>
      <c r="E101" s="66"/>
      <c r="F101" s="66"/>
      <c r="G101" s="66"/>
      <c r="H101" s="66"/>
      <c r="I101" s="66"/>
    </row>
    <row r="102" spans="1:9" ht="15" thickBot="1" x14ac:dyDescent="0.2">
      <c r="A102" s="155" t="s">
        <v>472</v>
      </c>
      <c r="B102" s="64" t="s">
        <v>408</v>
      </c>
      <c r="C102" s="68"/>
      <c r="D102" s="66"/>
      <c r="E102" s="66"/>
      <c r="F102" s="66"/>
      <c r="G102" s="66"/>
      <c r="H102" s="66"/>
      <c r="I102" s="66"/>
    </row>
    <row r="103" spans="1:9" ht="15" thickBot="1" x14ac:dyDescent="0.2">
      <c r="A103" s="156"/>
      <c r="B103" s="64" t="s">
        <v>409</v>
      </c>
      <c r="C103" s="68"/>
      <c r="D103" s="66"/>
      <c r="E103" s="66"/>
      <c r="F103" s="66"/>
      <c r="G103" s="66"/>
      <c r="H103" s="66"/>
      <c r="I103" s="66"/>
    </row>
    <row r="104" spans="1:9" ht="15" thickBot="1" x14ac:dyDescent="0.2">
      <c r="A104" s="156"/>
      <c r="B104" s="64" t="s">
        <v>417</v>
      </c>
      <c r="C104" s="68"/>
      <c r="D104" s="66"/>
      <c r="E104" s="66"/>
      <c r="F104" s="66"/>
      <c r="G104" s="66"/>
      <c r="H104" s="66"/>
      <c r="I104" s="66"/>
    </row>
    <row r="105" spans="1:9" ht="15" thickBot="1" x14ac:dyDescent="0.2">
      <c r="A105" s="156"/>
      <c r="B105" s="64" t="s">
        <v>416</v>
      </c>
      <c r="C105" s="68"/>
      <c r="D105" s="66"/>
      <c r="E105" s="66"/>
      <c r="F105" s="66"/>
      <c r="G105" s="66"/>
      <c r="H105" s="66"/>
      <c r="I105" s="66"/>
    </row>
    <row r="106" spans="1:9" ht="15" thickBot="1" x14ac:dyDescent="0.2">
      <c r="A106" s="156"/>
      <c r="B106" s="64" t="s">
        <v>414</v>
      </c>
      <c r="C106" s="68"/>
      <c r="D106" s="66"/>
      <c r="E106" s="66"/>
      <c r="F106" s="66"/>
      <c r="G106" s="66"/>
      <c r="H106" s="66"/>
      <c r="I106" s="66"/>
    </row>
    <row r="107" spans="1:9" ht="15" thickBot="1" x14ac:dyDescent="0.2">
      <c r="A107" s="156"/>
      <c r="B107" s="64" t="s">
        <v>412</v>
      </c>
      <c r="C107" s="68"/>
      <c r="D107" s="66"/>
      <c r="E107" s="66"/>
      <c r="F107" s="66"/>
      <c r="G107" s="66"/>
      <c r="H107" s="66"/>
      <c r="I107" s="66"/>
    </row>
    <row r="108" spans="1:9" ht="15" thickBot="1" x14ac:dyDescent="0.2">
      <c r="A108" s="156"/>
      <c r="B108" s="64" t="s">
        <v>419</v>
      </c>
      <c r="C108" s="68"/>
      <c r="D108" s="66"/>
      <c r="E108" s="66"/>
      <c r="F108" s="66"/>
      <c r="G108" s="66"/>
      <c r="H108" s="66"/>
      <c r="I108" s="66"/>
    </row>
    <row r="109" spans="1:9" ht="15" thickBot="1" x14ac:dyDescent="0.2">
      <c r="A109" s="156"/>
      <c r="B109" s="64" t="s">
        <v>411</v>
      </c>
      <c r="C109" s="68"/>
      <c r="D109" s="66"/>
      <c r="E109" s="66"/>
      <c r="F109" s="66"/>
      <c r="G109" s="66"/>
      <c r="H109" s="66"/>
      <c r="I109" s="66"/>
    </row>
    <row r="110" spans="1:9" ht="15" thickBot="1" x14ac:dyDescent="0.2">
      <c r="A110" s="156"/>
      <c r="B110" s="64" t="s">
        <v>415</v>
      </c>
      <c r="C110" s="67"/>
      <c r="D110" s="66"/>
      <c r="E110" s="66"/>
      <c r="F110" s="66"/>
      <c r="G110" s="66"/>
      <c r="H110" s="66"/>
      <c r="I110" s="66"/>
    </row>
    <row r="111" spans="1:9" ht="15" thickBot="1" x14ac:dyDescent="0.2">
      <c r="A111" s="156"/>
      <c r="B111" s="64" t="s">
        <v>418</v>
      </c>
      <c r="C111" s="67"/>
      <c r="D111" s="66"/>
      <c r="E111" s="66"/>
      <c r="F111" s="66"/>
      <c r="G111" s="66"/>
      <c r="H111" s="66"/>
      <c r="I111" s="66"/>
    </row>
    <row r="112" spans="1:9" ht="15" thickBot="1" x14ac:dyDescent="0.2">
      <c r="A112" s="156"/>
      <c r="B112" s="64" t="s">
        <v>410</v>
      </c>
      <c r="C112" s="67"/>
      <c r="D112" s="66"/>
      <c r="E112" s="66"/>
      <c r="F112" s="66"/>
      <c r="G112" s="66"/>
      <c r="H112" s="66"/>
      <c r="I112" s="66"/>
    </row>
    <row r="113" spans="1:14" ht="15" thickBot="1" x14ac:dyDescent="0.2">
      <c r="A113" s="156"/>
      <c r="B113" s="64" t="s">
        <v>210</v>
      </c>
      <c r="C113" s="67"/>
      <c r="D113" s="66"/>
      <c r="E113" s="66"/>
      <c r="F113" s="66"/>
      <c r="G113" s="66"/>
      <c r="H113" s="66"/>
      <c r="I113" s="66"/>
    </row>
    <row r="114" spans="1:14" ht="15" thickBot="1" x14ac:dyDescent="0.2">
      <c r="A114" s="156"/>
      <c r="B114" s="64" t="s">
        <v>413</v>
      </c>
      <c r="C114" s="67"/>
      <c r="D114" s="66"/>
      <c r="E114" s="66"/>
      <c r="F114" s="66"/>
      <c r="G114" s="66"/>
      <c r="H114" s="66"/>
      <c r="I114" s="66"/>
    </row>
    <row r="115" spans="1:14" ht="16.5" thickBot="1" x14ac:dyDescent="0.2">
      <c r="A115" s="156"/>
      <c r="B115" s="64" t="s">
        <v>420</v>
      </c>
      <c r="C115" s="67"/>
      <c r="D115" s="66"/>
      <c r="E115" s="66"/>
      <c r="F115" s="66"/>
      <c r="G115" s="66"/>
      <c r="H115" s="66"/>
      <c r="I115" s="66"/>
      <c r="L115" s="192">
        <v>0.27</v>
      </c>
      <c r="M115" s="192">
        <v>0.14000000000000001</v>
      </c>
      <c r="N115" s="192">
        <v>0.21</v>
      </c>
    </row>
    <row r="116" spans="1:14" ht="16.5" thickBot="1" x14ac:dyDescent="0.2">
      <c r="A116" s="157"/>
      <c r="B116" s="67" t="s">
        <v>445</v>
      </c>
      <c r="C116" s="67"/>
      <c r="D116" s="66"/>
      <c r="E116" s="66"/>
      <c r="F116" s="66"/>
      <c r="G116" s="66"/>
      <c r="H116" s="66"/>
      <c r="I116" s="66"/>
      <c r="L116" s="192">
        <v>0.08</v>
      </c>
      <c r="M116" s="192">
        <v>0.05</v>
      </c>
      <c r="N116" s="192">
        <v>0.08</v>
      </c>
    </row>
    <row r="117" spans="1:14" ht="16.5" thickBot="1" x14ac:dyDescent="0.2">
      <c r="A117" s="158" t="s">
        <v>473</v>
      </c>
      <c r="B117" s="64" t="s">
        <v>408</v>
      </c>
      <c r="C117" s="68"/>
      <c r="D117" s="66"/>
      <c r="E117" s="66"/>
      <c r="F117" s="66"/>
      <c r="G117" s="66"/>
      <c r="H117" s="66"/>
      <c r="I117" s="66"/>
      <c r="L117" s="192">
        <v>7.0000000000000007E-2</v>
      </c>
      <c r="M117" s="192">
        <v>0.1</v>
      </c>
      <c r="N117" s="192">
        <v>0.05</v>
      </c>
    </row>
    <row r="118" spans="1:14" ht="15" thickBot="1" x14ac:dyDescent="0.2">
      <c r="A118" s="159"/>
      <c r="B118" s="64" t="s">
        <v>409</v>
      </c>
      <c r="C118" s="68"/>
      <c r="D118" s="66"/>
      <c r="E118" s="66"/>
      <c r="F118" s="66"/>
      <c r="G118" s="66"/>
      <c r="H118" s="66"/>
      <c r="I118" s="66"/>
      <c r="L118" s="98">
        <f>AVERAGE(L115:L117)</f>
        <v>0.14000000000000001</v>
      </c>
      <c r="M118" s="98">
        <f t="shared" ref="M118:N118" si="7">AVERAGE(M115:M117)</f>
        <v>9.6666666666666679E-2</v>
      </c>
      <c r="N118" s="98">
        <f t="shared" si="7"/>
        <v>0.11333333333333333</v>
      </c>
    </row>
    <row r="119" spans="1:14" ht="15" thickBot="1" x14ac:dyDescent="0.2">
      <c r="A119" s="159"/>
      <c r="B119" s="64" t="s">
        <v>417</v>
      </c>
      <c r="C119" s="68"/>
      <c r="D119" s="66"/>
      <c r="E119" s="66"/>
      <c r="F119" s="66"/>
      <c r="G119" s="66"/>
      <c r="H119" s="66"/>
      <c r="I119" s="66"/>
    </row>
    <row r="120" spans="1:14" ht="15" thickBot="1" x14ac:dyDescent="0.2">
      <c r="A120" s="159"/>
      <c r="B120" s="64" t="s">
        <v>416</v>
      </c>
      <c r="C120" s="68"/>
      <c r="D120" s="66"/>
      <c r="E120" s="66"/>
      <c r="F120" s="66"/>
      <c r="G120" s="66"/>
      <c r="H120" s="66"/>
      <c r="I120" s="66"/>
    </row>
    <row r="121" spans="1:14" ht="15" thickBot="1" x14ac:dyDescent="0.2">
      <c r="A121" s="159"/>
      <c r="B121" s="64" t="s">
        <v>414</v>
      </c>
      <c r="C121" s="68"/>
      <c r="D121" s="66"/>
      <c r="E121" s="66"/>
      <c r="F121" s="66"/>
      <c r="G121" s="66"/>
      <c r="H121" s="66"/>
      <c r="I121" s="66"/>
    </row>
    <row r="122" spans="1:14" ht="15" thickBot="1" x14ac:dyDescent="0.2">
      <c r="A122" s="159"/>
      <c r="B122" s="64" t="s">
        <v>412</v>
      </c>
      <c r="C122" s="68"/>
      <c r="D122" s="66"/>
      <c r="E122" s="66"/>
      <c r="F122" s="66"/>
      <c r="G122" s="66"/>
      <c r="H122" s="66"/>
      <c r="I122" s="66"/>
    </row>
    <row r="123" spans="1:14" ht="15" thickBot="1" x14ac:dyDescent="0.2">
      <c r="A123" s="159"/>
      <c r="B123" s="64" t="s">
        <v>419</v>
      </c>
      <c r="C123" s="68"/>
      <c r="D123" s="66"/>
      <c r="E123" s="66"/>
      <c r="F123" s="66"/>
      <c r="G123" s="66"/>
      <c r="H123" s="66"/>
      <c r="I123" s="66"/>
    </row>
    <row r="124" spans="1:14" ht="15" thickBot="1" x14ac:dyDescent="0.2">
      <c r="A124" s="159"/>
      <c r="B124" s="64" t="s">
        <v>411</v>
      </c>
      <c r="C124" s="68"/>
      <c r="D124" s="66"/>
      <c r="E124" s="66"/>
      <c r="F124" s="66"/>
      <c r="G124" s="66"/>
      <c r="H124" s="66"/>
      <c r="I124" s="66"/>
    </row>
    <row r="125" spans="1:14" ht="15" thickBot="1" x14ac:dyDescent="0.2">
      <c r="A125" s="159"/>
      <c r="B125" s="64" t="s">
        <v>415</v>
      </c>
      <c r="C125" s="67"/>
      <c r="D125" s="66"/>
      <c r="E125" s="66"/>
      <c r="F125" s="66"/>
      <c r="G125" s="66"/>
      <c r="H125" s="66"/>
      <c r="I125" s="66"/>
    </row>
    <row r="126" spans="1:14" ht="15" thickBot="1" x14ac:dyDescent="0.2">
      <c r="A126" s="159"/>
      <c r="B126" s="64" t="s">
        <v>418</v>
      </c>
      <c r="C126" s="67"/>
      <c r="D126" s="66"/>
      <c r="E126" s="66"/>
      <c r="F126" s="66"/>
      <c r="G126" s="66"/>
      <c r="H126" s="66"/>
      <c r="I126" s="66"/>
    </row>
    <row r="127" spans="1:14" ht="15" thickBot="1" x14ac:dyDescent="0.2">
      <c r="A127" s="159"/>
      <c r="B127" s="64" t="s">
        <v>410</v>
      </c>
      <c r="C127" s="67"/>
      <c r="D127" s="66"/>
      <c r="E127" s="66"/>
      <c r="F127" s="66"/>
      <c r="G127" s="66"/>
      <c r="H127" s="66"/>
      <c r="I127" s="66"/>
    </row>
    <row r="128" spans="1:14" ht="15" thickBot="1" x14ac:dyDescent="0.2">
      <c r="A128" s="159"/>
      <c r="B128" s="64" t="s">
        <v>210</v>
      </c>
      <c r="C128" s="67"/>
      <c r="D128" s="66"/>
      <c r="E128" s="66"/>
      <c r="F128" s="66"/>
      <c r="G128" s="66"/>
      <c r="H128" s="66"/>
      <c r="I128" s="66"/>
    </row>
    <row r="129" spans="1:9" ht="15" thickBot="1" x14ac:dyDescent="0.2">
      <c r="A129" s="159"/>
      <c r="B129" s="64" t="s">
        <v>413</v>
      </c>
      <c r="C129" s="67"/>
      <c r="D129" s="66"/>
      <c r="E129" s="66"/>
      <c r="F129" s="66"/>
      <c r="G129" s="66"/>
      <c r="H129" s="66"/>
      <c r="I129" s="66"/>
    </row>
    <row r="130" spans="1:9" ht="15" thickBot="1" x14ac:dyDescent="0.2">
      <c r="A130" s="159"/>
      <c r="B130" s="64" t="s">
        <v>420</v>
      </c>
      <c r="C130" s="67"/>
      <c r="D130" s="66"/>
      <c r="E130" s="66"/>
      <c r="F130" s="66"/>
      <c r="G130" s="66"/>
      <c r="H130" s="66"/>
      <c r="I130" s="66"/>
    </row>
    <row r="131" spans="1:9" ht="14.25" thickBot="1" x14ac:dyDescent="0.2">
      <c r="A131" s="160"/>
      <c r="B131" s="67" t="s">
        <v>445</v>
      </c>
      <c r="C131" s="67"/>
      <c r="D131" s="66"/>
      <c r="E131" s="66"/>
      <c r="F131" s="66"/>
      <c r="G131" s="66"/>
      <c r="H131" s="66"/>
      <c r="I131" s="66"/>
    </row>
  </sheetData>
  <mergeCells count="28">
    <mergeCell ref="R40:T40"/>
    <mergeCell ref="A72:A86"/>
    <mergeCell ref="A87:A101"/>
    <mergeCell ref="L68:N68"/>
    <mergeCell ref="O68:Q68"/>
    <mergeCell ref="R68:T68"/>
    <mergeCell ref="R41:T41"/>
    <mergeCell ref="L42:N42"/>
    <mergeCell ref="O42:Q42"/>
    <mergeCell ref="R42:T42"/>
    <mergeCell ref="L66:N66"/>
    <mergeCell ref="O66:Q66"/>
    <mergeCell ref="R66:T66"/>
    <mergeCell ref="L67:N67"/>
    <mergeCell ref="O67:Q67"/>
    <mergeCell ref="R67:T67"/>
    <mergeCell ref="A102:A116"/>
    <mergeCell ref="A117:A131"/>
    <mergeCell ref="L41:N41"/>
    <mergeCell ref="O41:Q41"/>
    <mergeCell ref="A40:A41"/>
    <mergeCell ref="B40:B41"/>
    <mergeCell ref="C40:C41"/>
    <mergeCell ref="D40:I40"/>
    <mergeCell ref="A42:A56"/>
    <mergeCell ref="A57:A71"/>
    <mergeCell ref="L40:N40"/>
    <mergeCell ref="O40:Q4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2"/>
  <sheetViews>
    <sheetView topLeftCell="F265" workbookViewId="0">
      <selection activeCell="M274" sqref="M274"/>
    </sheetView>
  </sheetViews>
  <sheetFormatPr defaultRowHeight="13.5" x14ac:dyDescent="0.15"/>
  <cols>
    <col min="2" max="3" width="9.5" bestFit="1" customWidth="1"/>
  </cols>
  <sheetData>
    <row r="1" spans="1:8" ht="14.25" thickBot="1" x14ac:dyDescent="0.2">
      <c r="A1" s="158" t="s">
        <v>400</v>
      </c>
      <c r="B1" s="187" t="s">
        <v>442</v>
      </c>
      <c r="C1" s="189" t="s">
        <v>401</v>
      </c>
      <c r="D1" s="190"/>
      <c r="E1" s="190"/>
      <c r="F1" s="190"/>
      <c r="G1" s="190"/>
      <c r="H1" s="191"/>
    </row>
    <row r="2" spans="1:8" ht="15" thickBot="1" x14ac:dyDescent="0.2">
      <c r="A2" s="160"/>
      <c r="B2" s="188"/>
      <c r="C2" s="63" t="s">
        <v>402</v>
      </c>
      <c r="D2" s="63" t="s">
        <v>403</v>
      </c>
      <c r="E2" s="63" t="s">
        <v>184</v>
      </c>
      <c r="F2" s="63" t="s">
        <v>404</v>
      </c>
      <c r="G2" s="63" t="s">
        <v>405</v>
      </c>
      <c r="H2" s="63" t="s">
        <v>406</v>
      </c>
    </row>
    <row r="3" spans="1:8" ht="15" thickBot="1" x14ac:dyDescent="0.2">
      <c r="A3" s="158" t="s">
        <v>407</v>
      </c>
      <c r="B3" s="64" t="s">
        <v>408</v>
      </c>
      <c r="C3" s="63"/>
      <c r="D3" s="63"/>
      <c r="E3" s="63"/>
      <c r="F3" s="63"/>
      <c r="G3" s="63"/>
      <c r="H3" s="63"/>
    </row>
    <row r="4" spans="1:8" ht="15" thickBot="1" x14ac:dyDescent="0.2">
      <c r="A4" s="159"/>
      <c r="B4" s="64" t="s">
        <v>409</v>
      </c>
      <c r="C4" s="63"/>
      <c r="D4" s="63"/>
      <c r="E4" s="63"/>
      <c r="F4" s="63"/>
      <c r="G4" s="63"/>
      <c r="H4" s="63"/>
    </row>
    <row r="5" spans="1:8" ht="15" thickBot="1" x14ac:dyDescent="0.2">
      <c r="A5" s="159"/>
      <c r="B5" s="64" t="s">
        <v>410</v>
      </c>
      <c r="C5" s="63"/>
      <c r="D5" s="63"/>
      <c r="E5" s="63"/>
      <c r="F5" s="63"/>
      <c r="G5" s="63"/>
      <c r="H5" s="63"/>
    </row>
    <row r="6" spans="1:8" ht="15" thickBot="1" x14ac:dyDescent="0.2">
      <c r="A6" s="159"/>
      <c r="B6" s="64" t="s">
        <v>411</v>
      </c>
      <c r="C6" s="63"/>
      <c r="D6" s="63"/>
      <c r="E6" s="63"/>
      <c r="F6" s="63"/>
      <c r="G6" s="63"/>
      <c r="H6" s="63"/>
    </row>
    <row r="7" spans="1:8" ht="15" thickBot="1" x14ac:dyDescent="0.2">
      <c r="A7" s="159"/>
      <c r="B7" s="64" t="s">
        <v>210</v>
      </c>
      <c r="C7" s="63"/>
      <c r="D7" s="63"/>
      <c r="E7" s="63"/>
      <c r="F7" s="63"/>
      <c r="G7" s="63"/>
      <c r="H7" s="63"/>
    </row>
    <row r="8" spans="1:8" ht="15" thickBot="1" x14ac:dyDescent="0.2">
      <c r="A8" s="159"/>
      <c r="B8" s="64" t="s">
        <v>412</v>
      </c>
      <c r="C8" s="63"/>
      <c r="D8" s="63"/>
      <c r="E8" s="63"/>
      <c r="F8" s="63"/>
      <c r="G8" s="63"/>
      <c r="H8" s="63"/>
    </row>
    <row r="9" spans="1:8" ht="15" thickBot="1" x14ac:dyDescent="0.2">
      <c r="A9" s="159"/>
      <c r="B9" s="64" t="s">
        <v>413</v>
      </c>
      <c r="C9" s="63"/>
      <c r="D9" s="63"/>
      <c r="E9" s="63"/>
      <c r="F9" s="63"/>
      <c r="G9" s="63"/>
      <c r="H9" s="63"/>
    </row>
    <row r="10" spans="1:8" ht="15" thickBot="1" x14ac:dyDescent="0.2">
      <c r="A10" s="159"/>
      <c r="B10" s="64" t="s">
        <v>414</v>
      </c>
      <c r="C10" s="63"/>
      <c r="D10" s="63"/>
      <c r="E10" s="63"/>
      <c r="F10" s="63"/>
      <c r="G10" s="63"/>
      <c r="H10" s="63"/>
    </row>
    <row r="11" spans="1:8" ht="15" thickBot="1" x14ac:dyDescent="0.2">
      <c r="A11" s="159"/>
      <c r="B11" s="64" t="s">
        <v>415</v>
      </c>
      <c r="C11" s="63"/>
      <c r="D11" s="63"/>
      <c r="E11" s="63"/>
      <c r="F11" s="63"/>
      <c r="G11" s="63"/>
      <c r="H11" s="63"/>
    </row>
    <row r="12" spans="1:8" ht="15" thickBot="1" x14ac:dyDescent="0.2">
      <c r="A12" s="159"/>
      <c r="B12" s="64" t="s">
        <v>416</v>
      </c>
      <c r="C12" s="63"/>
      <c r="D12" s="63"/>
      <c r="E12" s="63"/>
      <c r="F12" s="63"/>
      <c r="G12" s="63"/>
      <c r="H12" s="63"/>
    </row>
    <row r="13" spans="1:8" ht="15" thickBot="1" x14ac:dyDescent="0.2">
      <c r="A13" s="159"/>
      <c r="B13" s="64" t="s">
        <v>417</v>
      </c>
      <c r="C13" s="63"/>
      <c r="D13" s="63"/>
      <c r="E13" s="63"/>
      <c r="F13" s="63"/>
      <c r="G13" s="63"/>
      <c r="H13" s="63"/>
    </row>
    <row r="14" spans="1:8" ht="15" thickBot="1" x14ac:dyDescent="0.2">
      <c r="A14" s="159"/>
      <c r="B14" s="64" t="s">
        <v>418</v>
      </c>
      <c r="C14" s="63"/>
      <c r="D14" s="63"/>
      <c r="E14" s="63"/>
      <c r="F14" s="63"/>
      <c r="G14" s="63"/>
      <c r="H14" s="63"/>
    </row>
    <row r="15" spans="1:8" ht="15" thickBot="1" x14ac:dyDescent="0.2">
      <c r="A15" s="159"/>
      <c r="B15" s="64" t="s">
        <v>419</v>
      </c>
      <c r="C15" s="63"/>
      <c r="D15" s="63"/>
      <c r="E15" s="63"/>
      <c r="F15" s="63"/>
      <c r="G15" s="63"/>
      <c r="H15" s="63"/>
    </row>
    <row r="16" spans="1:8" ht="15" thickBot="1" x14ac:dyDescent="0.2">
      <c r="A16" s="159"/>
      <c r="B16" s="64" t="s">
        <v>420</v>
      </c>
      <c r="C16" s="63"/>
      <c r="D16" s="63"/>
      <c r="E16" s="63"/>
      <c r="F16" s="63"/>
      <c r="G16" s="63"/>
      <c r="H16" s="63"/>
    </row>
    <row r="17" spans="1:8" ht="15" thickBot="1" x14ac:dyDescent="0.2">
      <c r="A17" s="159"/>
      <c r="B17" s="64" t="s">
        <v>421</v>
      </c>
      <c r="C17" s="63"/>
      <c r="D17" s="63"/>
      <c r="E17" s="63"/>
      <c r="F17" s="63"/>
      <c r="G17" s="63"/>
      <c r="H17" s="63"/>
    </row>
    <row r="18" spans="1:8" ht="15" thickBot="1" x14ac:dyDescent="0.2">
      <c r="A18" s="159"/>
      <c r="B18" s="64" t="s">
        <v>422</v>
      </c>
      <c r="C18" s="63"/>
      <c r="D18" s="63"/>
      <c r="E18" s="63"/>
      <c r="F18" s="63"/>
      <c r="G18" s="63"/>
      <c r="H18" s="63"/>
    </row>
    <row r="19" spans="1:8" ht="15" thickBot="1" x14ac:dyDescent="0.2">
      <c r="A19" s="159"/>
      <c r="B19" s="64" t="s">
        <v>224</v>
      </c>
      <c r="C19" s="63"/>
      <c r="D19" s="63"/>
      <c r="E19" s="63"/>
      <c r="F19" s="63"/>
      <c r="G19" s="63"/>
      <c r="H19" s="63"/>
    </row>
    <row r="20" spans="1:8" ht="15" thickBot="1" x14ac:dyDescent="0.2">
      <c r="A20" s="159"/>
      <c r="B20" s="64" t="s">
        <v>423</v>
      </c>
      <c r="C20" s="63"/>
      <c r="D20" s="63"/>
      <c r="E20" s="63"/>
      <c r="F20" s="63"/>
      <c r="G20" s="63"/>
      <c r="H20" s="63"/>
    </row>
    <row r="21" spans="1:8" ht="15" thickBot="1" x14ac:dyDescent="0.2">
      <c r="A21" s="159"/>
      <c r="B21" s="64" t="s">
        <v>424</v>
      </c>
      <c r="C21" s="63"/>
      <c r="D21" s="63"/>
      <c r="E21" s="63"/>
      <c r="F21" s="63"/>
      <c r="G21" s="63"/>
      <c r="H21" s="63"/>
    </row>
    <row r="22" spans="1:8" ht="15" thickBot="1" x14ac:dyDescent="0.2">
      <c r="A22" s="159"/>
      <c r="B22" s="64" t="s">
        <v>425</v>
      </c>
      <c r="C22" s="63"/>
      <c r="D22" s="63"/>
      <c r="E22" s="63"/>
      <c r="F22" s="63"/>
      <c r="G22" s="63"/>
      <c r="H22" s="63"/>
    </row>
    <row r="23" spans="1:8" ht="15" thickBot="1" x14ac:dyDescent="0.2">
      <c r="A23" s="159"/>
      <c r="B23" s="64" t="s">
        <v>426</v>
      </c>
      <c r="C23" s="63"/>
      <c r="D23" s="63"/>
      <c r="E23" s="63"/>
      <c r="F23" s="63"/>
      <c r="G23" s="63"/>
      <c r="H23" s="63"/>
    </row>
    <row r="24" spans="1:8" ht="15" thickBot="1" x14ac:dyDescent="0.2">
      <c r="A24" s="159"/>
      <c r="B24" s="64" t="s">
        <v>427</v>
      </c>
      <c r="C24" s="63"/>
      <c r="D24" s="63"/>
      <c r="E24" s="63"/>
      <c r="F24" s="63"/>
      <c r="G24" s="63"/>
      <c r="H24" s="63"/>
    </row>
    <row r="25" spans="1:8" ht="15" thickBot="1" x14ac:dyDescent="0.2">
      <c r="A25" s="159"/>
      <c r="B25" s="64" t="s">
        <v>428</v>
      </c>
      <c r="C25" s="63"/>
      <c r="D25" s="63"/>
      <c r="E25" s="63"/>
      <c r="F25" s="63"/>
      <c r="G25" s="63"/>
      <c r="H25" s="63"/>
    </row>
    <row r="26" spans="1:8" ht="15" thickBot="1" x14ac:dyDescent="0.2">
      <c r="A26" s="159"/>
      <c r="B26" s="64" t="s">
        <v>429</v>
      </c>
      <c r="C26" s="63"/>
      <c r="D26" s="63"/>
      <c r="E26" s="63"/>
      <c r="F26" s="63"/>
      <c r="G26" s="63"/>
      <c r="H26" s="63"/>
    </row>
    <row r="27" spans="1:8" ht="15" thickBot="1" x14ac:dyDescent="0.2">
      <c r="A27" s="159"/>
      <c r="B27" s="64" t="s">
        <v>430</v>
      </c>
      <c r="C27" s="63"/>
      <c r="D27" s="63"/>
      <c r="E27" s="63"/>
      <c r="F27" s="63"/>
      <c r="G27" s="63"/>
      <c r="H27" s="63"/>
    </row>
    <row r="28" spans="1:8" ht="15" thickBot="1" x14ac:dyDescent="0.2">
      <c r="A28" s="159"/>
      <c r="B28" s="64" t="s">
        <v>431</v>
      </c>
      <c r="C28" s="63"/>
      <c r="D28" s="63"/>
      <c r="E28" s="63"/>
      <c r="F28" s="63"/>
      <c r="G28" s="63"/>
      <c r="H28" s="63"/>
    </row>
    <row r="29" spans="1:8" ht="15" thickBot="1" x14ac:dyDescent="0.2">
      <c r="A29" s="159"/>
      <c r="B29" s="64" t="s">
        <v>432</v>
      </c>
      <c r="C29" s="63"/>
      <c r="D29" s="63"/>
      <c r="E29" s="63"/>
      <c r="F29" s="63"/>
      <c r="G29" s="63"/>
      <c r="H29" s="63"/>
    </row>
    <row r="30" spans="1:8" ht="15" thickBot="1" x14ac:dyDescent="0.2">
      <c r="A30" s="159"/>
      <c r="B30" s="64" t="s">
        <v>433</v>
      </c>
      <c r="C30" s="63"/>
      <c r="D30" s="63"/>
      <c r="E30" s="63"/>
      <c r="F30" s="63"/>
      <c r="G30" s="63"/>
      <c r="H30" s="63"/>
    </row>
    <row r="31" spans="1:8" ht="15" thickBot="1" x14ac:dyDescent="0.2">
      <c r="A31" s="159"/>
      <c r="B31" s="64" t="s">
        <v>434</v>
      </c>
      <c r="C31" s="63"/>
      <c r="D31" s="63"/>
      <c r="E31" s="63"/>
      <c r="F31" s="63"/>
      <c r="G31" s="63"/>
      <c r="H31" s="63"/>
    </row>
    <row r="32" spans="1:8" ht="15" thickBot="1" x14ac:dyDescent="0.2">
      <c r="A32" s="159"/>
      <c r="B32" s="64" t="s">
        <v>435</v>
      </c>
      <c r="C32" s="63"/>
      <c r="D32" s="63"/>
      <c r="E32" s="63"/>
      <c r="F32" s="63"/>
      <c r="G32" s="63"/>
      <c r="H32" s="63"/>
    </row>
    <row r="33" spans="1:8" ht="29.25" thickBot="1" x14ac:dyDescent="0.2">
      <c r="A33" s="159"/>
      <c r="B33" s="64" t="s">
        <v>436</v>
      </c>
      <c r="C33" s="63"/>
      <c r="D33" s="63"/>
      <c r="E33" s="63"/>
      <c r="F33" s="63"/>
      <c r="G33" s="63"/>
      <c r="H33" s="63"/>
    </row>
    <row r="34" spans="1:8" ht="15" thickBot="1" x14ac:dyDescent="0.2">
      <c r="A34" s="159"/>
      <c r="B34" s="64" t="s">
        <v>437</v>
      </c>
      <c r="C34" s="63"/>
      <c r="D34" s="63"/>
      <c r="E34" s="63"/>
      <c r="F34" s="63"/>
      <c r="G34" s="63"/>
      <c r="H34" s="63"/>
    </row>
    <row r="35" spans="1:8" ht="15" thickBot="1" x14ac:dyDescent="0.2">
      <c r="A35" s="159"/>
      <c r="B35" s="64" t="s">
        <v>438</v>
      </c>
      <c r="C35" s="63"/>
      <c r="D35" s="63"/>
      <c r="E35" s="63"/>
      <c r="F35" s="63"/>
      <c r="G35" s="63"/>
      <c r="H35" s="63"/>
    </row>
    <row r="36" spans="1:8" ht="15" thickBot="1" x14ac:dyDescent="0.2">
      <c r="A36" s="159"/>
      <c r="B36" s="64" t="s">
        <v>439</v>
      </c>
      <c r="C36" s="63"/>
      <c r="D36" s="63"/>
      <c r="E36" s="63"/>
      <c r="F36" s="63"/>
      <c r="G36" s="63"/>
      <c r="H36" s="63"/>
    </row>
    <row r="37" spans="1:8" ht="29.25" thickBot="1" x14ac:dyDescent="0.2">
      <c r="A37" s="159"/>
      <c r="B37" s="64" t="s">
        <v>398</v>
      </c>
      <c r="C37" s="63"/>
      <c r="D37" s="63"/>
      <c r="E37" s="63"/>
      <c r="F37" s="63"/>
      <c r="G37" s="63"/>
      <c r="H37" s="63"/>
    </row>
    <row r="38" spans="1:8" ht="29.25" thickBot="1" x14ac:dyDescent="0.2">
      <c r="A38" s="160"/>
      <c r="B38" s="64" t="s">
        <v>440</v>
      </c>
      <c r="C38" s="63"/>
      <c r="D38" s="63"/>
      <c r="E38" s="63"/>
      <c r="F38" s="63"/>
      <c r="G38" s="63"/>
      <c r="H38" s="63"/>
    </row>
    <row r="39" spans="1:8" ht="15" thickBot="1" x14ac:dyDescent="0.2">
      <c r="A39" s="158" t="s">
        <v>441</v>
      </c>
      <c r="B39" s="64" t="s">
        <v>408</v>
      </c>
      <c r="C39" s="63"/>
      <c r="D39" s="63"/>
      <c r="E39" s="63"/>
      <c r="F39" s="63"/>
      <c r="G39" s="63"/>
      <c r="H39" s="63"/>
    </row>
    <row r="40" spans="1:8" ht="15" thickBot="1" x14ac:dyDescent="0.2">
      <c r="A40" s="159"/>
      <c r="B40" s="64" t="s">
        <v>409</v>
      </c>
      <c r="C40" s="63"/>
      <c r="D40" s="63"/>
      <c r="E40" s="63"/>
      <c r="F40" s="63"/>
      <c r="G40" s="63"/>
      <c r="H40" s="63"/>
    </row>
    <row r="41" spans="1:8" ht="15" thickBot="1" x14ac:dyDescent="0.2">
      <c r="A41" s="159"/>
      <c r="B41" s="64" t="s">
        <v>410</v>
      </c>
      <c r="C41" s="63"/>
      <c r="D41" s="63"/>
      <c r="E41" s="63"/>
      <c r="F41" s="63"/>
      <c r="G41" s="63"/>
      <c r="H41" s="63"/>
    </row>
    <row r="42" spans="1:8" ht="15" thickBot="1" x14ac:dyDescent="0.2">
      <c r="A42" s="159"/>
      <c r="B42" s="64" t="s">
        <v>411</v>
      </c>
      <c r="C42" s="63"/>
      <c r="D42" s="63"/>
      <c r="E42" s="63"/>
      <c r="F42" s="63"/>
      <c r="G42" s="63"/>
      <c r="H42" s="63"/>
    </row>
    <row r="43" spans="1:8" ht="15" thickBot="1" x14ac:dyDescent="0.2">
      <c r="A43" s="159"/>
      <c r="B43" s="64" t="s">
        <v>210</v>
      </c>
      <c r="C43" s="63"/>
      <c r="D43" s="63"/>
      <c r="E43" s="63"/>
      <c r="F43" s="63"/>
      <c r="G43" s="63"/>
      <c r="H43" s="63"/>
    </row>
    <row r="44" spans="1:8" ht="15" thickBot="1" x14ac:dyDescent="0.2">
      <c r="A44" s="159"/>
      <c r="B44" s="64" t="s">
        <v>412</v>
      </c>
      <c r="C44" s="63"/>
      <c r="D44" s="63"/>
      <c r="E44" s="63"/>
      <c r="F44" s="63"/>
      <c r="G44" s="63"/>
      <c r="H44" s="63"/>
    </row>
    <row r="45" spans="1:8" ht="15" thickBot="1" x14ac:dyDescent="0.2">
      <c r="A45" s="159"/>
      <c r="B45" s="64" t="s">
        <v>413</v>
      </c>
      <c r="C45" s="63"/>
      <c r="D45" s="63"/>
      <c r="E45" s="63"/>
      <c r="F45" s="63"/>
      <c r="G45" s="63"/>
      <c r="H45" s="63"/>
    </row>
    <row r="46" spans="1:8" ht="15" thickBot="1" x14ac:dyDescent="0.2">
      <c r="A46" s="159"/>
      <c r="B46" s="64" t="s">
        <v>414</v>
      </c>
      <c r="C46" s="63"/>
      <c r="D46" s="63"/>
      <c r="E46" s="63"/>
      <c r="F46" s="63"/>
      <c r="G46" s="63"/>
      <c r="H46" s="63"/>
    </row>
    <row r="47" spans="1:8" ht="15" thickBot="1" x14ac:dyDescent="0.2">
      <c r="A47" s="159"/>
      <c r="B47" s="64" t="s">
        <v>415</v>
      </c>
      <c r="C47" s="63"/>
      <c r="D47" s="63"/>
      <c r="E47" s="63"/>
      <c r="F47" s="63"/>
      <c r="G47" s="63"/>
      <c r="H47" s="63"/>
    </row>
    <row r="48" spans="1:8" ht="15" thickBot="1" x14ac:dyDescent="0.2">
      <c r="A48" s="159"/>
      <c r="B48" s="64" t="s">
        <v>416</v>
      </c>
      <c r="C48" s="63"/>
      <c r="D48" s="63"/>
      <c r="E48" s="63"/>
      <c r="F48" s="63"/>
      <c r="G48" s="63"/>
      <c r="H48" s="63"/>
    </row>
    <row r="49" spans="1:8" ht="15" thickBot="1" x14ac:dyDescent="0.2">
      <c r="A49" s="159"/>
      <c r="B49" s="64" t="s">
        <v>417</v>
      </c>
      <c r="C49" s="63"/>
      <c r="D49" s="63"/>
      <c r="E49" s="63"/>
      <c r="F49" s="63"/>
      <c r="G49" s="63"/>
      <c r="H49" s="63"/>
    </row>
    <row r="50" spans="1:8" ht="15" thickBot="1" x14ac:dyDescent="0.2">
      <c r="A50" s="159"/>
      <c r="B50" s="64" t="s">
        <v>418</v>
      </c>
      <c r="C50" s="63"/>
      <c r="D50" s="63"/>
      <c r="E50" s="63"/>
      <c r="F50" s="63"/>
      <c r="G50" s="63"/>
      <c r="H50" s="63"/>
    </row>
    <row r="51" spans="1:8" ht="15" thickBot="1" x14ac:dyDescent="0.2">
      <c r="A51" s="159"/>
      <c r="B51" s="64" t="s">
        <v>419</v>
      </c>
      <c r="C51" s="63"/>
      <c r="D51" s="63"/>
      <c r="E51" s="63"/>
      <c r="F51" s="63"/>
      <c r="G51" s="63"/>
      <c r="H51" s="63"/>
    </row>
    <row r="52" spans="1:8" ht="15" thickBot="1" x14ac:dyDescent="0.2">
      <c r="A52" s="159"/>
      <c r="B52" s="64" t="s">
        <v>420</v>
      </c>
      <c r="C52" s="63"/>
      <c r="D52" s="63"/>
      <c r="E52" s="63"/>
      <c r="F52" s="63"/>
      <c r="G52" s="63"/>
      <c r="H52" s="63"/>
    </row>
    <row r="53" spans="1:8" ht="15" thickBot="1" x14ac:dyDescent="0.2">
      <c r="A53" s="159"/>
      <c r="B53" s="64" t="s">
        <v>421</v>
      </c>
      <c r="C53" s="63"/>
      <c r="D53" s="63"/>
      <c r="E53" s="63"/>
      <c r="F53" s="63"/>
      <c r="G53" s="63"/>
      <c r="H53" s="63"/>
    </row>
    <row r="54" spans="1:8" ht="15" thickBot="1" x14ac:dyDescent="0.2">
      <c r="A54" s="159"/>
      <c r="B54" s="64" t="s">
        <v>422</v>
      </c>
      <c r="C54" s="63"/>
      <c r="D54" s="63"/>
      <c r="E54" s="63"/>
      <c r="F54" s="63"/>
      <c r="G54" s="63"/>
      <c r="H54" s="63"/>
    </row>
    <row r="55" spans="1:8" ht="15" thickBot="1" x14ac:dyDescent="0.2">
      <c r="A55" s="159"/>
      <c r="B55" s="64" t="s">
        <v>224</v>
      </c>
      <c r="C55" s="63"/>
      <c r="D55" s="63"/>
      <c r="E55" s="63"/>
      <c r="F55" s="63"/>
      <c r="G55" s="63"/>
      <c r="H55" s="63"/>
    </row>
    <row r="56" spans="1:8" ht="15" thickBot="1" x14ac:dyDescent="0.2">
      <c r="A56" s="159"/>
      <c r="B56" s="64" t="s">
        <v>423</v>
      </c>
      <c r="C56" s="63"/>
      <c r="D56" s="63"/>
      <c r="E56" s="63"/>
      <c r="F56" s="63"/>
      <c r="G56" s="63"/>
      <c r="H56" s="63"/>
    </row>
    <row r="57" spans="1:8" ht="15" thickBot="1" x14ac:dyDescent="0.2">
      <c r="A57" s="159"/>
      <c r="B57" s="64" t="s">
        <v>424</v>
      </c>
      <c r="C57" s="63"/>
      <c r="D57" s="63"/>
      <c r="E57" s="63"/>
      <c r="F57" s="63"/>
      <c r="G57" s="63"/>
      <c r="H57" s="63"/>
    </row>
    <row r="58" spans="1:8" ht="15" thickBot="1" x14ac:dyDescent="0.2">
      <c r="A58" s="159"/>
      <c r="B58" s="64" t="s">
        <v>425</v>
      </c>
      <c r="C58" s="63"/>
      <c r="D58" s="63"/>
      <c r="E58" s="63"/>
      <c r="F58" s="63"/>
      <c r="G58" s="63"/>
      <c r="H58" s="63"/>
    </row>
    <row r="59" spans="1:8" ht="15" thickBot="1" x14ac:dyDescent="0.2">
      <c r="A59" s="159"/>
      <c r="B59" s="64" t="s">
        <v>426</v>
      </c>
      <c r="C59" s="63"/>
      <c r="D59" s="63"/>
      <c r="E59" s="63"/>
      <c r="F59" s="63"/>
      <c r="G59" s="63"/>
      <c r="H59" s="63"/>
    </row>
    <row r="60" spans="1:8" ht="15" thickBot="1" x14ac:dyDescent="0.2">
      <c r="A60" s="159"/>
      <c r="B60" s="64" t="s">
        <v>427</v>
      </c>
      <c r="C60" s="63"/>
      <c r="D60" s="63"/>
      <c r="E60" s="63"/>
      <c r="F60" s="63"/>
      <c r="G60" s="63"/>
      <c r="H60" s="63"/>
    </row>
    <row r="61" spans="1:8" ht="15" thickBot="1" x14ac:dyDescent="0.2">
      <c r="A61" s="159"/>
      <c r="B61" s="64" t="s">
        <v>428</v>
      </c>
      <c r="C61" s="63"/>
      <c r="D61" s="63"/>
      <c r="E61" s="63"/>
      <c r="F61" s="63"/>
      <c r="G61" s="63"/>
      <c r="H61" s="63"/>
    </row>
    <row r="62" spans="1:8" ht="15" thickBot="1" x14ac:dyDescent="0.2">
      <c r="A62" s="159"/>
      <c r="B62" s="64" t="s">
        <v>429</v>
      </c>
      <c r="C62" s="63"/>
      <c r="D62" s="63"/>
      <c r="E62" s="63"/>
      <c r="F62" s="63"/>
      <c r="G62" s="63"/>
      <c r="H62" s="63"/>
    </row>
    <row r="63" spans="1:8" ht="15" thickBot="1" x14ac:dyDescent="0.2">
      <c r="A63" s="159"/>
      <c r="B63" s="64" t="s">
        <v>430</v>
      </c>
      <c r="C63" s="63"/>
      <c r="D63" s="63"/>
      <c r="E63" s="63"/>
      <c r="F63" s="63"/>
      <c r="G63" s="63"/>
      <c r="H63" s="63"/>
    </row>
    <row r="64" spans="1:8" ht="15" thickBot="1" x14ac:dyDescent="0.2">
      <c r="A64" s="159"/>
      <c r="B64" s="64" t="s">
        <v>431</v>
      </c>
      <c r="C64" s="63"/>
      <c r="D64" s="63"/>
      <c r="E64" s="63"/>
      <c r="F64" s="63"/>
      <c r="G64" s="63"/>
      <c r="H64" s="63"/>
    </row>
    <row r="65" spans="1:8" ht="15" thickBot="1" x14ac:dyDescent="0.2">
      <c r="A65" s="159"/>
      <c r="B65" s="64" t="s">
        <v>432</v>
      </c>
      <c r="C65" s="63"/>
      <c r="D65" s="63"/>
      <c r="E65" s="63"/>
      <c r="F65" s="63"/>
      <c r="G65" s="63"/>
      <c r="H65" s="63"/>
    </row>
    <row r="66" spans="1:8" ht="15" thickBot="1" x14ac:dyDescent="0.2">
      <c r="A66" s="159"/>
      <c r="B66" s="64" t="s">
        <v>433</v>
      </c>
      <c r="C66" s="63"/>
      <c r="D66" s="63"/>
      <c r="E66" s="63"/>
      <c r="F66" s="63"/>
      <c r="G66" s="63"/>
      <c r="H66" s="63"/>
    </row>
    <row r="67" spans="1:8" ht="15" thickBot="1" x14ac:dyDescent="0.2">
      <c r="A67" s="159"/>
      <c r="B67" s="64" t="s">
        <v>434</v>
      </c>
      <c r="C67" s="63"/>
      <c r="D67" s="63"/>
      <c r="E67" s="63"/>
      <c r="F67" s="63"/>
      <c r="G67" s="63"/>
      <c r="H67" s="63"/>
    </row>
    <row r="68" spans="1:8" ht="15" thickBot="1" x14ac:dyDescent="0.2">
      <c r="A68" s="159"/>
      <c r="B68" s="64" t="s">
        <v>435</v>
      </c>
      <c r="C68" s="63"/>
      <c r="D68" s="63"/>
      <c r="E68" s="63"/>
      <c r="F68" s="63"/>
      <c r="G68" s="63"/>
      <c r="H68" s="63"/>
    </row>
    <row r="69" spans="1:8" ht="29.25" thickBot="1" x14ac:dyDescent="0.2">
      <c r="A69" s="159"/>
      <c r="B69" s="64" t="s">
        <v>436</v>
      </c>
      <c r="C69" s="63"/>
      <c r="D69" s="63"/>
      <c r="E69" s="63"/>
      <c r="F69" s="63"/>
      <c r="G69" s="63"/>
      <c r="H69" s="63"/>
    </row>
    <row r="70" spans="1:8" ht="15" thickBot="1" x14ac:dyDescent="0.2">
      <c r="A70" s="159"/>
      <c r="B70" s="64" t="s">
        <v>437</v>
      </c>
      <c r="C70" s="63"/>
      <c r="D70" s="63"/>
      <c r="E70" s="63"/>
      <c r="F70" s="63"/>
      <c r="G70" s="63"/>
      <c r="H70" s="63"/>
    </row>
    <row r="71" spans="1:8" ht="15" thickBot="1" x14ac:dyDescent="0.2">
      <c r="A71" s="159"/>
      <c r="B71" s="64" t="s">
        <v>438</v>
      </c>
      <c r="C71" s="63"/>
      <c r="D71" s="63"/>
      <c r="E71" s="63"/>
      <c r="F71" s="63"/>
      <c r="G71" s="63"/>
      <c r="H71" s="63"/>
    </row>
    <row r="72" spans="1:8" ht="15" thickBot="1" x14ac:dyDescent="0.2">
      <c r="A72" s="159"/>
      <c r="B72" s="64" t="s">
        <v>439</v>
      </c>
      <c r="C72" s="63"/>
      <c r="D72" s="63"/>
      <c r="E72" s="63"/>
      <c r="F72" s="63"/>
      <c r="G72" s="63"/>
      <c r="H72" s="63"/>
    </row>
    <row r="73" spans="1:8" ht="29.25" thickBot="1" x14ac:dyDescent="0.2">
      <c r="A73" s="159"/>
      <c r="B73" s="64" t="s">
        <v>398</v>
      </c>
      <c r="C73" s="63"/>
      <c r="D73" s="63"/>
      <c r="E73" s="63"/>
      <c r="F73" s="63"/>
      <c r="G73" s="63"/>
      <c r="H73" s="63"/>
    </row>
    <row r="74" spans="1:8" ht="29.25" thickBot="1" x14ac:dyDescent="0.2">
      <c r="A74" s="160"/>
      <c r="B74" s="64" t="s">
        <v>440</v>
      </c>
      <c r="C74" s="63"/>
      <c r="D74" s="63"/>
      <c r="E74" s="63"/>
      <c r="F74" s="63"/>
      <c r="G74" s="63"/>
      <c r="H74" s="63"/>
    </row>
    <row r="75" spans="1:8" ht="15" thickBot="1" x14ac:dyDescent="0.2">
      <c r="A75" s="158" t="s">
        <v>443</v>
      </c>
      <c r="B75" s="64" t="s">
        <v>408</v>
      </c>
      <c r="C75" s="63"/>
      <c r="D75" s="63"/>
      <c r="E75" s="63"/>
      <c r="F75" s="63"/>
      <c r="G75" s="63"/>
      <c r="H75" s="63"/>
    </row>
    <row r="76" spans="1:8" ht="15" thickBot="1" x14ac:dyDescent="0.2">
      <c r="A76" s="159"/>
      <c r="B76" s="64" t="s">
        <v>409</v>
      </c>
      <c r="C76" s="63"/>
      <c r="D76" s="63"/>
      <c r="E76" s="63"/>
      <c r="F76" s="63"/>
      <c r="G76" s="63"/>
      <c r="H76" s="63"/>
    </row>
    <row r="77" spans="1:8" ht="15" thickBot="1" x14ac:dyDescent="0.2">
      <c r="A77" s="159"/>
      <c r="B77" s="64" t="s">
        <v>410</v>
      </c>
      <c r="C77" s="63"/>
      <c r="D77" s="63"/>
      <c r="E77" s="63"/>
      <c r="F77" s="63"/>
      <c r="G77" s="63"/>
      <c r="H77" s="63"/>
    </row>
    <row r="78" spans="1:8" ht="15" thickBot="1" x14ac:dyDescent="0.2">
      <c r="A78" s="159"/>
      <c r="B78" s="64" t="s">
        <v>411</v>
      </c>
      <c r="C78" s="63"/>
      <c r="D78" s="63"/>
      <c r="E78" s="63"/>
      <c r="F78" s="63"/>
      <c r="G78" s="63"/>
      <c r="H78" s="63"/>
    </row>
    <row r="79" spans="1:8" ht="15" thickBot="1" x14ac:dyDescent="0.2">
      <c r="A79" s="159"/>
      <c r="B79" s="64" t="s">
        <v>210</v>
      </c>
      <c r="C79" s="63"/>
      <c r="D79" s="63"/>
      <c r="E79" s="63"/>
      <c r="F79" s="63"/>
      <c r="G79" s="63"/>
      <c r="H79" s="63"/>
    </row>
    <row r="80" spans="1:8" ht="15" thickBot="1" x14ac:dyDescent="0.2">
      <c r="A80" s="159"/>
      <c r="B80" s="64" t="s">
        <v>412</v>
      </c>
      <c r="C80" s="63"/>
      <c r="D80" s="63"/>
      <c r="E80" s="63"/>
      <c r="F80" s="63"/>
      <c r="G80" s="63"/>
      <c r="H80" s="63"/>
    </row>
    <row r="81" spans="1:8" ht="15" thickBot="1" x14ac:dyDescent="0.2">
      <c r="A81" s="159"/>
      <c r="B81" s="64" t="s">
        <v>413</v>
      </c>
      <c r="C81" s="63"/>
      <c r="D81" s="63"/>
      <c r="E81" s="63"/>
      <c r="F81" s="63"/>
      <c r="G81" s="63"/>
      <c r="H81" s="63"/>
    </row>
    <row r="82" spans="1:8" ht="15" thickBot="1" x14ac:dyDescent="0.2">
      <c r="A82" s="159"/>
      <c r="B82" s="64" t="s">
        <v>414</v>
      </c>
      <c r="C82" s="63"/>
      <c r="D82" s="63"/>
      <c r="E82" s="63"/>
      <c r="F82" s="63"/>
      <c r="G82" s="63"/>
      <c r="H82" s="63"/>
    </row>
    <row r="83" spans="1:8" ht="15" thickBot="1" x14ac:dyDescent="0.2">
      <c r="A83" s="159"/>
      <c r="B83" s="64" t="s">
        <v>415</v>
      </c>
      <c r="C83" s="63"/>
      <c r="D83" s="63"/>
      <c r="E83" s="63"/>
      <c r="F83" s="63"/>
      <c r="G83" s="63"/>
      <c r="H83" s="63"/>
    </row>
    <row r="84" spans="1:8" ht="15" thickBot="1" x14ac:dyDescent="0.2">
      <c r="A84" s="159"/>
      <c r="B84" s="64" t="s">
        <v>416</v>
      </c>
      <c r="C84" s="63"/>
      <c r="D84" s="63"/>
      <c r="E84" s="63"/>
      <c r="F84" s="63"/>
      <c r="G84" s="63"/>
      <c r="H84" s="63"/>
    </row>
    <row r="85" spans="1:8" ht="15" thickBot="1" x14ac:dyDescent="0.2">
      <c r="A85" s="159"/>
      <c r="B85" s="64" t="s">
        <v>417</v>
      </c>
      <c r="C85" s="63"/>
      <c r="D85" s="63"/>
      <c r="E85" s="63"/>
      <c r="F85" s="63"/>
      <c r="G85" s="63"/>
      <c r="H85" s="63"/>
    </row>
    <row r="86" spans="1:8" ht="15" thickBot="1" x14ac:dyDescent="0.2">
      <c r="A86" s="159"/>
      <c r="B86" s="64" t="s">
        <v>418</v>
      </c>
      <c r="C86" s="63"/>
      <c r="D86" s="63"/>
      <c r="E86" s="63"/>
      <c r="F86" s="63"/>
      <c r="G86" s="63"/>
      <c r="H86" s="63"/>
    </row>
    <row r="87" spans="1:8" ht="15" thickBot="1" x14ac:dyDescent="0.2">
      <c r="A87" s="159"/>
      <c r="B87" s="64" t="s">
        <v>419</v>
      </c>
      <c r="C87" s="63"/>
      <c r="D87" s="63"/>
      <c r="E87" s="63"/>
      <c r="F87" s="63"/>
      <c r="G87" s="63"/>
      <c r="H87" s="63"/>
    </row>
    <row r="88" spans="1:8" ht="15" thickBot="1" x14ac:dyDescent="0.2">
      <c r="A88" s="159"/>
      <c r="B88" s="64" t="s">
        <v>420</v>
      </c>
      <c r="C88" s="63"/>
      <c r="D88" s="63"/>
      <c r="E88" s="63"/>
      <c r="F88" s="63"/>
      <c r="G88" s="63"/>
      <c r="H88" s="63"/>
    </row>
    <row r="89" spans="1:8" ht="15" thickBot="1" x14ac:dyDescent="0.2">
      <c r="A89" s="159"/>
      <c r="B89" s="64" t="s">
        <v>421</v>
      </c>
      <c r="C89" s="63"/>
      <c r="D89" s="63"/>
      <c r="E89" s="63"/>
      <c r="F89" s="63"/>
      <c r="G89" s="63"/>
      <c r="H89" s="63"/>
    </row>
    <row r="90" spans="1:8" ht="15" thickBot="1" x14ac:dyDescent="0.2">
      <c r="A90" s="159"/>
      <c r="B90" s="64" t="s">
        <v>422</v>
      </c>
      <c r="C90" s="63"/>
      <c r="D90" s="63"/>
      <c r="E90" s="63"/>
      <c r="F90" s="63"/>
      <c r="G90" s="63"/>
      <c r="H90" s="63"/>
    </row>
    <row r="91" spans="1:8" ht="15" thickBot="1" x14ac:dyDescent="0.2">
      <c r="A91" s="159"/>
      <c r="B91" s="64" t="s">
        <v>224</v>
      </c>
      <c r="C91" s="63"/>
      <c r="D91" s="63"/>
      <c r="E91" s="63"/>
      <c r="F91" s="63"/>
      <c r="G91" s="63"/>
      <c r="H91" s="63"/>
    </row>
    <row r="92" spans="1:8" ht="15" thickBot="1" x14ac:dyDescent="0.2">
      <c r="A92" s="159"/>
      <c r="B92" s="64" t="s">
        <v>423</v>
      </c>
      <c r="C92" s="63"/>
      <c r="D92" s="63"/>
      <c r="E92" s="63"/>
      <c r="F92" s="63"/>
      <c r="G92" s="63"/>
      <c r="H92" s="63"/>
    </row>
    <row r="93" spans="1:8" ht="15" thickBot="1" x14ac:dyDescent="0.2">
      <c r="A93" s="159"/>
      <c r="B93" s="64" t="s">
        <v>424</v>
      </c>
      <c r="C93" s="63"/>
      <c r="D93" s="63"/>
      <c r="E93" s="63"/>
      <c r="F93" s="63"/>
      <c r="G93" s="63"/>
      <c r="H93" s="63"/>
    </row>
    <row r="94" spans="1:8" ht="15" thickBot="1" x14ac:dyDescent="0.2">
      <c r="A94" s="159"/>
      <c r="B94" s="64" t="s">
        <v>425</v>
      </c>
      <c r="C94" s="63"/>
      <c r="D94" s="63"/>
      <c r="E94" s="63"/>
      <c r="F94" s="63"/>
      <c r="G94" s="63"/>
      <c r="H94" s="63"/>
    </row>
    <row r="95" spans="1:8" ht="15" thickBot="1" x14ac:dyDescent="0.2">
      <c r="A95" s="159"/>
      <c r="B95" s="64" t="s">
        <v>426</v>
      </c>
      <c r="C95" s="63"/>
      <c r="D95" s="63"/>
      <c r="E95" s="63"/>
      <c r="F95" s="63"/>
      <c r="G95" s="63"/>
      <c r="H95" s="63"/>
    </row>
    <row r="96" spans="1:8" ht="15" thickBot="1" x14ac:dyDescent="0.2">
      <c r="A96" s="159"/>
      <c r="B96" s="64" t="s">
        <v>427</v>
      </c>
      <c r="C96" s="63"/>
      <c r="D96" s="63"/>
      <c r="E96" s="63"/>
      <c r="F96" s="63"/>
      <c r="G96" s="63"/>
      <c r="H96" s="63"/>
    </row>
    <row r="97" spans="1:8" ht="15" thickBot="1" x14ac:dyDescent="0.2">
      <c r="A97" s="159"/>
      <c r="B97" s="64" t="s">
        <v>428</v>
      </c>
      <c r="C97" s="63"/>
      <c r="D97" s="63"/>
      <c r="E97" s="63"/>
      <c r="F97" s="63"/>
      <c r="G97" s="63"/>
      <c r="H97" s="63"/>
    </row>
    <row r="98" spans="1:8" ht="15" thickBot="1" x14ac:dyDescent="0.2">
      <c r="A98" s="159"/>
      <c r="B98" s="64" t="s">
        <v>429</v>
      </c>
      <c r="C98" s="63"/>
      <c r="D98" s="63"/>
      <c r="E98" s="63"/>
      <c r="F98" s="63"/>
      <c r="G98" s="63"/>
      <c r="H98" s="63"/>
    </row>
    <row r="99" spans="1:8" ht="15" thickBot="1" x14ac:dyDescent="0.2">
      <c r="A99" s="159"/>
      <c r="B99" s="64" t="s">
        <v>430</v>
      </c>
      <c r="C99" s="63"/>
      <c r="D99" s="63"/>
      <c r="E99" s="63"/>
      <c r="F99" s="63"/>
      <c r="G99" s="63"/>
      <c r="H99" s="63"/>
    </row>
    <row r="100" spans="1:8" ht="15" thickBot="1" x14ac:dyDescent="0.2">
      <c r="A100" s="159"/>
      <c r="B100" s="64" t="s">
        <v>431</v>
      </c>
      <c r="C100" s="63"/>
      <c r="D100" s="63"/>
      <c r="E100" s="63"/>
      <c r="F100" s="63"/>
      <c r="G100" s="63"/>
      <c r="H100" s="63"/>
    </row>
    <row r="101" spans="1:8" ht="15" thickBot="1" x14ac:dyDescent="0.2">
      <c r="A101" s="159"/>
      <c r="B101" s="64" t="s">
        <v>432</v>
      </c>
      <c r="C101" s="63"/>
      <c r="D101" s="63"/>
      <c r="E101" s="63"/>
      <c r="F101" s="63"/>
      <c r="G101" s="63"/>
      <c r="H101" s="63"/>
    </row>
    <row r="102" spans="1:8" ht="15" thickBot="1" x14ac:dyDescent="0.2">
      <c r="A102" s="159"/>
      <c r="B102" s="64" t="s">
        <v>433</v>
      </c>
      <c r="C102" s="63"/>
      <c r="D102" s="63"/>
      <c r="E102" s="63"/>
      <c r="F102" s="63"/>
      <c r="G102" s="63"/>
      <c r="H102" s="63"/>
    </row>
    <row r="103" spans="1:8" ht="15" thickBot="1" x14ac:dyDescent="0.2">
      <c r="A103" s="159"/>
      <c r="B103" s="64" t="s">
        <v>434</v>
      </c>
      <c r="C103" s="63"/>
      <c r="D103" s="63"/>
      <c r="E103" s="63"/>
      <c r="F103" s="63"/>
      <c r="G103" s="63"/>
      <c r="H103" s="63"/>
    </row>
    <row r="104" spans="1:8" ht="15" thickBot="1" x14ac:dyDescent="0.2">
      <c r="A104" s="159"/>
      <c r="B104" s="64" t="s">
        <v>435</v>
      </c>
      <c r="C104" s="63"/>
      <c r="D104" s="63"/>
      <c r="E104" s="63"/>
      <c r="F104" s="63"/>
      <c r="G104" s="63"/>
      <c r="H104" s="63"/>
    </row>
    <row r="105" spans="1:8" ht="29.25" thickBot="1" x14ac:dyDescent="0.2">
      <c r="A105" s="159"/>
      <c r="B105" s="64" t="s">
        <v>436</v>
      </c>
      <c r="C105" s="63"/>
      <c r="D105" s="63"/>
      <c r="E105" s="63"/>
      <c r="F105" s="63"/>
      <c r="G105" s="63"/>
      <c r="H105" s="63"/>
    </row>
    <row r="106" spans="1:8" ht="15" thickBot="1" x14ac:dyDescent="0.2">
      <c r="A106" s="159"/>
      <c r="B106" s="64" t="s">
        <v>437</v>
      </c>
      <c r="C106" s="63"/>
      <c r="D106" s="63"/>
      <c r="E106" s="63"/>
      <c r="F106" s="63"/>
      <c r="G106" s="63"/>
      <c r="H106" s="63"/>
    </row>
    <row r="107" spans="1:8" ht="15" thickBot="1" x14ac:dyDescent="0.2">
      <c r="A107" s="159"/>
      <c r="B107" s="64" t="s">
        <v>438</v>
      </c>
      <c r="C107" s="63"/>
      <c r="D107" s="63"/>
      <c r="E107" s="63"/>
      <c r="F107" s="63"/>
      <c r="G107" s="63"/>
      <c r="H107" s="63"/>
    </row>
    <row r="108" spans="1:8" ht="15" thickBot="1" x14ac:dyDescent="0.2">
      <c r="A108" s="159"/>
      <c r="B108" s="64" t="s">
        <v>439</v>
      </c>
      <c r="C108" s="63"/>
      <c r="D108" s="63"/>
      <c r="E108" s="63"/>
      <c r="F108" s="63"/>
      <c r="G108" s="63"/>
      <c r="H108" s="63"/>
    </row>
    <row r="109" spans="1:8" ht="29.25" thickBot="1" x14ac:dyDescent="0.2">
      <c r="A109" s="159"/>
      <c r="B109" s="64" t="s">
        <v>398</v>
      </c>
      <c r="C109" s="63"/>
      <c r="D109" s="63"/>
      <c r="E109" s="63"/>
      <c r="F109" s="63"/>
      <c r="G109" s="63"/>
      <c r="H109" s="63"/>
    </row>
    <row r="110" spans="1:8" ht="29.25" thickBot="1" x14ac:dyDescent="0.2">
      <c r="A110" s="160"/>
      <c r="B110" s="64" t="s">
        <v>440</v>
      </c>
      <c r="C110" s="63"/>
      <c r="D110" s="63"/>
      <c r="E110" s="63"/>
      <c r="F110" s="63"/>
      <c r="G110" s="63"/>
      <c r="H110" s="63"/>
    </row>
    <row r="111" spans="1:8" ht="15" thickBot="1" x14ac:dyDescent="0.2">
      <c r="A111" s="158" t="s">
        <v>444</v>
      </c>
      <c r="B111" s="64" t="s">
        <v>408</v>
      </c>
      <c r="C111" s="63"/>
      <c r="D111" s="63"/>
      <c r="E111" s="63"/>
      <c r="F111" s="63"/>
      <c r="G111" s="63"/>
      <c r="H111" s="63"/>
    </row>
    <row r="112" spans="1:8" ht="15" thickBot="1" x14ac:dyDescent="0.2">
      <c r="A112" s="159"/>
      <c r="B112" s="64" t="s">
        <v>409</v>
      </c>
      <c r="C112" s="63"/>
      <c r="D112" s="63"/>
      <c r="E112" s="63"/>
      <c r="F112" s="63"/>
      <c r="G112" s="63"/>
      <c r="H112" s="63"/>
    </row>
    <row r="113" spans="1:8" ht="15" thickBot="1" x14ac:dyDescent="0.2">
      <c r="A113" s="159"/>
      <c r="B113" s="64" t="s">
        <v>410</v>
      </c>
      <c r="C113" s="63"/>
      <c r="D113" s="63"/>
      <c r="E113" s="63"/>
      <c r="F113" s="63"/>
      <c r="G113" s="63"/>
      <c r="H113" s="63"/>
    </row>
    <row r="114" spans="1:8" ht="15" thickBot="1" x14ac:dyDescent="0.2">
      <c r="A114" s="159"/>
      <c r="B114" s="64" t="s">
        <v>411</v>
      </c>
      <c r="C114" s="63"/>
      <c r="D114" s="63"/>
      <c r="E114" s="63"/>
      <c r="F114" s="63"/>
      <c r="G114" s="63"/>
      <c r="H114" s="63"/>
    </row>
    <row r="115" spans="1:8" ht="15" thickBot="1" x14ac:dyDescent="0.2">
      <c r="A115" s="159"/>
      <c r="B115" s="64" t="s">
        <v>210</v>
      </c>
      <c r="C115" s="63"/>
      <c r="D115" s="63"/>
      <c r="E115" s="63"/>
      <c r="F115" s="63"/>
      <c r="G115" s="63"/>
      <c r="H115" s="63"/>
    </row>
    <row r="116" spans="1:8" ht="15" thickBot="1" x14ac:dyDescent="0.2">
      <c r="A116" s="159"/>
      <c r="B116" s="64" t="s">
        <v>412</v>
      </c>
      <c r="C116" s="63"/>
      <c r="D116" s="63"/>
      <c r="E116" s="63"/>
      <c r="F116" s="63"/>
      <c r="G116" s="63"/>
      <c r="H116" s="63"/>
    </row>
    <row r="117" spans="1:8" ht="15" thickBot="1" x14ac:dyDescent="0.2">
      <c r="A117" s="159"/>
      <c r="B117" s="64" t="s">
        <v>413</v>
      </c>
      <c r="C117" s="63"/>
      <c r="D117" s="63"/>
      <c r="E117" s="63"/>
      <c r="F117" s="63"/>
      <c r="G117" s="63"/>
      <c r="H117" s="63"/>
    </row>
    <row r="118" spans="1:8" ht="15" thickBot="1" x14ac:dyDescent="0.2">
      <c r="A118" s="159"/>
      <c r="B118" s="64" t="s">
        <v>414</v>
      </c>
      <c r="C118" s="63"/>
      <c r="D118" s="63"/>
      <c r="E118" s="63"/>
      <c r="F118" s="63"/>
      <c r="G118" s="63"/>
      <c r="H118" s="63"/>
    </row>
    <row r="119" spans="1:8" ht="15" thickBot="1" x14ac:dyDescent="0.2">
      <c r="A119" s="159"/>
      <c r="B119" s="64" t="s">
        <v>415</v>
      </c>
      <c r="C119" s="63"/>
      <c r="D119" s="63"/>
      <c r="E119" s="63"/>
      <c r="F119" s="63"/>
      <c r="G119" s="63"/>
      <c r="H119" s="63"/>
    </row>
    <row r="120" spans="1:8" ht="15" thickBot="1" x14ac:dyDescent="0.2">
      <c r="A120" s="159"/>
      <c r="B120" s="64" t="s">
        <v>416</v>
      </c>
      <c r="C120" s="63"/>
      <c r="D120" s="63"/>
      <c r="E120" s="63"/>
      <c r="F120" s="63"/>
      <c r="G120" s="63"/>
      <c r="H120" s="63"/>
    </row>
    <row r="121" spans="1:8" ht="15" thickBot="1" x14ac:dyDescent="0.2">
      <c r="A121" s="159"/>
      <c r="B121" s="64" t="s">
        <v>417</v>
      </c>
      <c r="C121" s="63"/>
      <c r="D121" s="63"/>
      <c r="E121" s="63"/>
      <c r="F121" s="63"/>
      <c r="G121" s="63"/>
      <c r="H121" s="63"/>
    </row>
    <row r="122" spans="1:8" ht="15" thickBot="1" x14ac:dyDescent="0.2">
      <c r="A122" s="159"/>
      <c r="B122" s="64" t="s">
        <v>418</v>
      </c>
      <c r="C122" s="63"/>
      <c r="D122" s="63"/>
      <c r="E122" s="63"/>
      <c r="F122" s="63"/>
      <c r="G122" s="63"/>
      <c r="H122" s="63"/>
    </row>
    <row r="123" spans="1:8" ht="15" thickBot="1" x14ac:dyDescent="0.2">
      <c r="A123" s="159"/>
      <c r="B123" s="64" t="s">
        <v>419</v>
      </c>
      <c r="C123" s="63"/>
      <c r="D123" s="63"/>
      <c r="E123" s="63"/>
      <c r="F123" s="63"/>
      <c r="G123" s="63"/>
      <c r="H123" s="63"/>
    </row>
    <row r="124" spans="1:8" ht="15" thickBot="1" x14ac:dyDescent="0.2">
      <c r="A124" s="159"/>
      <c r="B124" s="64" t="s">
        <v>420</v>
      </c>
      <c r="C124" s="63"/>
      <c r="D124" s="63"/>
      <c r="E124" s="63"/>
      <c r="F124" s="63"/>
      <c r="G124" s="63"/>
      <c r="H124" s="63"/>
    </row>
    <row r="125" spans="1:8" ht="15" thickBot="1" x14ac:dyDescent="0.2">
      <c r="A125" s="159"/>
      <c r="B125" s="64" t="s">
        <v>421</v>
      </c>
      <c r="C125" s="63"/>
      <c r="D125" s="63"/>
      <c r="E125" s="63"/>
      <c r="F125" s="63"/>
      <c r="G125" s="63"/>
      <c r="H125" s="63"/>
    </row>
    <row r="126" spans="1:8" ht="15" thickBot="1" x14ac:dyDescent="0.2">
      <c r="A126" s="159"/>
      <c r="B126" s="64" t="s">
        <v>422</v>
      </c>
      <c r="C126" s="63"/>
      <c r="D126" s="63"/>
      <c r="E126" s="63"/>
      <c r="F126" s="63"/>
      <c r="G126" s="63"/>
      <c r="H126" s="63"/>
    </row>
    <row r="127" spans="1:8" ht="15" thickBot="1" x14ac:dyDescent="0.2">
      <c r="A127" s="159"/>
      <c r="B127" s="64" t="s">
        <v>224</v>
      </c>
      <c r="C127" s="63"/>
      <c r="D127" s="63"/>
      <c r="E127" s="63"/>
      <c r="F127" s="63"/>
      <c r="G127" s="63"/>
      <c r="H127" s="63"/>
    </row>
    <row r="128" spans="1:8" ht="15" thickBot="1" x14ac:dyDescent="0.2">
      <c r="A128" s="159"/>
      <c r="B128" s="64" t="s">
        <v>423</v>
      </c>
      <c r="C128" s="63"/>
      <c r="D128" s="63"/>
      <c r="E128" s="63"/>
      <c r="F128" s="63"/>
      <c r="G128" s="63"/>
      <c r="H128" s="63"/>
    </row>
    <row r="129" spans="1:8" ht="15" thickBot="1" x14ac:dyDescent="0.2">
      <c r="A129" s="159"/>
      <c r="B129" s="64" t="s">
        <v>424</v>
      </c>
      <c r="C129" s="63"/>
      <c r="D129" s="63"/>
      <c r="E129" s="63"/>
      <c r="F129" s="63"/>
      <c r="G129" s="63"/>
      <c r="H129" s="63"/>
    </row>
    <row r="130" spans="1:8" ht="15" thickBot="1" x14ac:dyDescent="0.2">
      <c r="A130" s="159"/>
      <c r="B130" s="64" t="s">
        <v>425</v>
      </c>
      <c r="C130" s="63"/>
      <c r="D130" s="63"/>
      <c r="E130" s="63"/>
      <c r="F130" s="63"/>
      <c r="G130" s="63"/>
      <c r="H130" s="63"/>
    </row>
    <row r="131" spans="1:8" ht="15" thickBot="1" x14ac:dyDescent="0.2">
      <c r="A131" s="159"/>
      <c r="B131" s="64" t="s">
        <v>426</v>
      </c>
      <c r="C131" s="63"/>
      <c r="D131" s="63"/>
      <c r="E131" s="63"/>
      <c r="F131" s="63"/>
      <c r="G131" s="63"/>
      <c r="H131" s="63"/>
    </row>
    <row r="132" spans="1:8" ht="15" thickBot="1" x14ac:dyDescent="0.2">
      <c r="A132" s="159"/>
      <c r="B132" s="64" t="s">
        <v>427</v>
      </c>
      <c r="C132" s="63"/>
      <c r="D132" s="63"/>
      <c r="E132" s="63"/>
      <c r="F132" s="63"/>
      <c r="G132" s="63"/>
      <c r="H132" s="63"/>
    </row>
    <row r="133" spans="1:8" ht="15" thickBot="1" x14ac:dyDescent="0.2">
      <c r="A133" s="159"/>
      <c r="B133" s="64" t="s">
        <v>428</v>
      </c>
      <c r="C133" s="63"/>
      <c r="D133" s="63"/>
      <c r="E133" s="63"/>
      <c r="F133" s="63"/>
      <c r="G133" s="63"/>
      <c r="H133" s="63"/>
    </row>
    <row r="134" spans="1:8" ht="15" thickBot="1" x14ac:dyDescent="0.2">
      <c r="A134" s="159"/>
      <c r="B134" s="64" t="s">
        <v>429</v>
      </c>
      <c r="C134" s="63"/>
      <c r="D134" s="63"/>
      <c r="E134" s="63"/>
      <c r="F134" s="63"/>
      <c r="G134" s="63"/>
      <c r="H134" s="63"/>
    </row>
    <row r="135" spans="1:8" ht="15" thickBot="1" x14ac:dyDescent="0.2">
      <c r="A135" s="159"/>
      <c r="B135" s="64" t="s">
        <v>430</v>
      </c>
      <c r="C135" s="63"/>
      <c r="D135" s="63"/>
      <c r="E135" s="63"/>
      <c r="F135" s="63"/>
      <c r="G135" s="63"/>
      <c r="H135" s="63"/>
    </row>
    <row r="136" spans="1:8" ht="15" thickBot="1" x14ac:dyDescent="0.2">
      <c r="A136" s="159"/>
      <c r="B136" s="64" t="s">
        <v>431</v>
      </c>
      <c r="C136" s="63"/>
      <c r="D136" s="63"/>
      <c r="E136" s="63"/>
      <c r="F136" s="63"/>
      <c r="G136" s="63"/>
      <c r="H136" s="63"/>
    </row>
    <row r="137" spans="1:8" ht="15" thickBot="1" x14ac:dyDescent="0.2">
      <c r="A137" s="159"/>
      <c r="B137" s="64" t="s">
        <v>432</v>
      </c>
      <c r="C137" s="63"/>
      <c r="D137" s="63"/>
      <c r="E137" s="63"/>
      <c r="F137" s="63"/>
      <c r="G137" s="63"/>
      <c r="H137" s="63"/>
    </row>
    <row r="138" spans="1:8" ht="15" thickBot="1" x14ac:dyDescent="0.2">
      <c r="A138" s="159"/>
      <c r="B138" s="64" t="s">
        <v>433</v>
      </c>
      <c r="C138" s="63"/>
      <c r="D138" s="63"/>
      <c r="E138" s="63"/>
      <c r="F138" s="63"/>
      <c r="G138" s="63"/>
      <c r="H138" s="63"/>
    </row>
    <row r="139" spans="1:8" ht="15" thickBot="1" x14ac:dyDescent="0.2">
      <c r="A139" s="159"/>
      <c r="B139" s="64" t="s">
        <v>434</v>
      </c>
      <c r="C139" s="63"/>
      <c r="D139" s="63"/>
      <c r="E139" s="63"/>
      <c r="F139" s="63"/>
      <c r="G139" s="63"/>
      <c r="H139" s="63"/>
    </row>
    <row r="140" spans="1:8" ht="15" thickBot="1" x14ac:dyDescent="0.2">
      <c r="A140" s="159"/>
      <c r="B140" s="64" t="s">
        <v>435</v>
      </c>
      <c r="C140" s="63"/>
      <c r="D140" s="63"/>
      <c r="E140" s="63"/>
      <c r="F140" s="63"/>
      <c r="G140" s="63"/>
      <c r="H140" s="63"/>
    </row>
    <row r="141" spans="1:8" ht="29.25" thickBot="1" x14ac:dyDescent="0.2">
      <c r="A141" s="159"/>
      <c r="B141" s="64" t="s">
        <v>436</v>
      </c>
      <c r="C141" s="63"/>
      <c r="D141" s="63"/>
      <c r="E141" s="63"/>
      <c r="F141" s="63"/>
      <c r="G141" s="63"/>
      <c r="H141" s="63"/>
    </row>
    <row r="142" spans="1:8" ht="15" thickBot="1" x14ac:dyDescent="0.2">
      <c r="A142" s="159"/>
      <c r="B142" s="64" t="s">
        <v>437</v>
      </c>
      <c r="C142" s="63"/>
      <c r="D142" s="63"/>
      <c r="E142" s="63"/>
      <c r="F142" s="63"/>
      <c r="G142" s="63"/>
      <c r="H142" s="63"/>
    </row>
    <row r="143" spans="1:8" ht="15" thickBot="1" x14ac:dyDescent="0.2">
      <c r="A143" s="159"/>
      <c r="B143" s="64" t="s">
        <v>438</v>
      </c>
      <c r="C143" s="63"/>
      <c r="D143" s="63"/>
      <c r="E143" s="63"/>
      <c r="F143" s="63"/>
      <c r="G143" s="63"/>
      <c r="H143" s="63"/>
    </row>
    <row r="144" spans="1:8" ht="15" thickBot="1" x14ac:dyDescent="0.2">
      <c r="A144" s="159"/>
      <c r="B144" s="64" t="s">
        <v>439</v>
      </c>
      <c r="C144" s="63"/>
      <c r="D144" s="63"/>
      <c r="E144" s="63"/>
      <c r="F144" s="63"/>
      <c r="G144" s="63"/>
      <c r="H144" s="63"/>
    </row>
    <row r="145" spans="1:8" ht="29.25" thickBot="1" x14ac:dyDescent="0.2">
      <c r="A145" s="159"/>
      <c r="B145" s="64" t="s">
        <v>398</v>
      </c>
      <c r="C145" s="63"/>
      <c r="D145" s="63"/>
      <c r="E145" s="63"/>
      <c r="F145" s="63"/>
      <c r="G145" s="63"/>
      <c r="H145" s="63"/>
    </row>
    <row r="146" spans="1:8" ht="29.25" thickBot="1" x14ac:dyDescent="0.2">
      <c r="A146" s="160"/>
      <c r="B146" s="64" t="s">
        <v>440</v>
      </c>
      <c r="C146" s="63"/>
      <c r="D146" s="63"/>
      <c r="E146" s="63"/>
      <c r="F146" s="63"/>
      <c r="G146" s="63"/>
      <c r="H146" s="63"/>
    </row>
    <row r="151" spans="1:8" ht="14.25" thickBot="1" x14ac:dyDescent="0.2"/>
    <row r="152" spans="1:8" ht="14.25" thickBot="1" x14ac:dyDescent="0.2">
      <c r="A152" s="158" t="s">
        <v>400</v>
      </c>
      <c r="B152" s="164" t="s">
        <v>50</v>
      </c>
      <c r="C152" s="166" t="s">
        <v>401</v>
      </c>
      <c r="D152" s="167"/>
      <c r="E152" s="167"/>
      <c r="F152" s="167"/>
      <c r="G152" s="167"/>
      <c r="H152" s="168"/>
    </row>
    <row r="153" spans="1:8" ht="15" thickBot="1" x14ac:dyDescent="0.2">
      <c r="A153" s="160"/>
      <c r="B153" s="165"/>
      <c r="C153" s="63" t="s">
        <v>402</v>
      </c>
      <c r="D153" s="63" t="s">
        <v>403</v>
      </c>
      <c r="E153" s="63" t="s">
        <v>184</v>
      </c>
      <c r="F153" s="63" t="s">
        <v>404</v>
      </c>
      <c r="G153" s="63" t="s">
        <v>405</v>
      </c>
      <c r="H153" s="63" t="s">
        <v>406</v>
      </c>
    </row>
    <row r="154" spans="1:8" ht="15" thickBot="1" x14ac:dyDescent="0.2">
      <c r="A154" s="158" t="s">
        <v>407</v>
      </c>
      <c r="B154" s="64" t="s">
        <v>408</v>
      </c>
      <c r="C154" s="66"/>
      <c r="D154" s="66"/>
      <c r="E154" s="66"/>
      <c r="F154" s="66"/>
      <c r="G154" s="66"/>
      <c r="H154" s="66"/>
    </row>
    <row r="155" spans="1:8" ht="15" thickBot="1" x14ac:dyDescent="0.2">
      <c r="A155" s="159"/>
      <c r="B155" s="64" t="s">
        <v>409</v>
      </c>
      <c r="C155" s="66"/>
      <c r="D155" s="66"/>
      <c r="E155" s="66"/>
      <c r="F155" s="66"/>
      <c r="G155" s="66"/>
      <c r="H155" s="66"/>
    </row>
    <row r="156" spans="1:8" ht="15" thickBot="1" x14ac:dyDescent="0.2">
      <c r="A156" s="159"/>
      <c r="B156" s="64" t="s">
        <v>410</v>
      </c>
      <c r="C156" s="66"/>
      <c r="D156" s="66"/>
      <c r="E156" s="66"/>
      <c r="F156" s="66"/>
      <c r="G156" s="66"/>
      <c r="H156" s="66"/>
    </row>
    <row r="157" spans="1:8" ht="15" thickBot="1" x14ac:dyDescent="0.2">
      <c r="A157" s="159"/>
      <c r="B157" s="64" t="s">
        <v>411</v>
      </c>
      <c r="C157" s="66"/>
      <c r="D157" s="66"/>
      <c r="E157" s="66"/>
      <c r="F157" s="66"/>
      <c r="G157" s="66"/>
      <c r="H157" s="66"/>
    </row>
    <row r="158" spans="1:8" ht="15" thickBot="1" x14ac:dyDescent="0.2">
      <c r="A158" s="159"/>
      <c r="B158" s="64" t="s">
        <v>210</v>
      </c>
      <c r="C158" s="66"/>
      <c r="D158" s="66"/>
      <c r="E158" s="66"/>
      <c r="F158" s="66"/>
      <c r="G158" s="66"/>
      <c r="H158" s="66"/>
    </row>
    <row r="159" spans="1:8" ht="15" thickBot="1" x14ac:dyDescent="0.2">
      <c r="A159" s="159"/>
      <c r="B159" s="64" t="s">
        <v>412</v>
      </c>
      <c r="C159" s="66"/>
      <c r="D159" s="66"/>
      <c r="E159" s="66"/>
      <c r="F159" s="66"/>
      <c r="G159" s="66"/>
      <c r="H159" s="66"/>
    </row>
    <row r="160" spans="1:8" ht="15" thickBot="1" x14ac:dyDescent="0.2">
      <c r="A160" s="159"/>
      <c r="B160" s="64" t="s">
        <v>413</v>
      </c>
      <c r="C160" s="66"/>
      <c r="D160" s="66"/>
      <c r="E160" s="66"/>
      <c r="F160" s="66"/>
      <c r="G160" s="66"/>
      <c r="H160" s="66"/>
    </row>
    <row r="161" spans="1:8" ht="15" thickBot="1" x14ac:dyDescent="0.2">
      <c r="A161" s="159"/>
      <c r="B161" s="64" t="s">
        <v>414</v>
      </c>
      <c r="C161" s="66"/>
      <c r="D161" s="66"/>
      <c r="E161" s="66"/>
      <c r="F161" s="66"/>
      <c r="G161" s="66"/>
      <c r="H161" s="66"/>
    </row>
    <row r="162" spans="1:8" ht="15" thickBot="1" x14ac:dyDescent="0.2">
      <c r="A162" s="159"/>
      <c r="B162" s="64" t="s">
        <v>415</v>
      </c>
      <c r="C162" s="66"/>
      <c r="D162" s="66"/>
      <c r="E162" s="66"/>
      <c r="F162" s="66"/>
      <c r="G162" s="66"/>
      <c r="H162" s="66"/>
    </row>
    <row r="163" spans="1:8" ht="15" thickBot="1" x14ac:dyDescent="0.2">
      <c r="A163" s="159"/>
      <c r="B163" s="64" t="s">
        <v>416</v>
      </c>
      <c r="C163" s="66"/>
      <c r="D163" s="66"/>
      <c r="E163" s="66"/>
      <c r="F163" s="66"/>
      <c r="G163" s="66"/>
      <c r="H163" s="66"/>
    </row>
    <row r="164" spans="1:8" ht="15" thickBot="1" x14ac:dyDescent="0.2">
      <c r="A164" s="159"/>
      <c r="B164" s="64" t="s">
        <v>417</v>
      </c>
      <c r="C164" s="66"/>
      <c r="D164" s="66"/>
      <c r="E164" s="66"/>
      <c r="F164" s="66"/>
      <c r="G164" s="66"/>
      <c r="H164" s="66"/>
    </row>
    <row r="165" spans="1:8" ht="15" thickBot="1" x14ac:dyDescent="0.2">
      <c r="A165" s="159"/>
      <c r="B165" s="64" t="s">
        <v>418</v>
      </c>
      <c r="C165" s="66"/>
      <c r="D165" s="66"/>
      <c r="E165" s="66"/>
      <c r="F165" s="66"/>
      <c r="G165" s="66"/>
      <c r="H165" s="66"/>
    </row>
    <row r="166" spans="1:8" ht="15" thickBot="1" x14ac:dyDescent="0.2">
      <c r="A166" s="159"/>
      <c r="B166" s="64" t="s">
        <v>419</v>
      </c>
      <c r="C166" s="66"/>
      <c r="D166" s="66"/>
      <c r="E166" s="66"/>
      <c r="F166" s="66"/>
      <c r="G166" s="66"/>
      <c r="H166" s="66"/>
    </row>
    <row r="167" spans="1:8" ht="15" thickBot="1" x14ac:dyDescent="0.2">
      <c r="A167" s="159"/>
      <c r="B167" s="64" t="s">
        <v>420</v>
      </c>
      <c r="C167" s="66"/>
      <c r="D167" s="66"/>
      <c r="E167" s="66"/>
      <c r="F167" s="66"/>
      <c r="G167" s="66"/>
      <c r="H167" s="66"/>
    </row>
    <row r="168" spans="1:8" ht="14.25" thickBot="1" x14ac:dyDescent="0.2">
      <c r="A168" s="160"/>
      <c r="B168" s="67" t="s">
        <v>445</v>
      </c>
      <c r="C168" s="66"/>
      <c r="D168" s="66"/>
      <c r="E168" s="66"/>
      <c r="F168" s="66"/>
      <c r="G168" s="66"/>
      <c r="H168" s="66"/>
    </row>
    <row r="169" spans="1:8" ht="15" thickBot="1" x14ac:dyDescent="0.2">
      <c r="A169" s="158" t="s">
        <v>441</v>
      </c>
      <c r="B169" s="64" t="s">
        <v>408</v>
      </c>
      <c r="C169" s="66"/>
      <c r="D169" s="66"/>
      <c r="E169" s="66"/>
      <c r="F169" s="66"/>
      <c r="G169" s="66"/>
      <c r="H169" s="66"/>
    </row>
    <row r="170" spans="1:8" ht="15" thickBot="1" x14ac:dyDescent="0.2">
      <c r="A170" s="159"/>
      <c r="B170" s="64" t="s">
        <v>409</v>
      </c>
      <c r="C170" s="66"/>
      <c r="D170" s="66"/>
      <c r="E170" s="66"/>
      <c r="F170" s="66"/>
      <c r="G170" s="66"/>
      <c r="H170" s="66"/>
    </row>
    <row r="171" spans="1:8" ht="15" thickBot="1" x14ac:dyDescent="0.2">
      <c r="A171" s="159"/>
      <c r="B171" s="64" t="s">
        <v>410</v>
      </c>
      <c r="C171" s="66"/>
      <c r="D171" s="66"/>
      <c r="E171" s="66"/>
      <c r="F171" s="66"/>
      <c r="G171" s="66"/>
      <c r="H171" s="66"/>
    </row>
    <row r="172" spans="1:8" ht="15" thickBot="1" x14ac:dyDescent="0.2">
      <c r="A172" s="159"/>
      <c r="B172" s="64" t="s">
        <v>411</v>
      </c>
      <c r="C172" s="66"/>
      <c r="D172" s="66"/>
      <c r="E172" s="66"/>
      <c r="F172" s="66"/>
      <c r="G172" s="66"/>
      <c r="H172" s="66"/>
    </row>
    <row r="173" spans="1:8" ht="15" thickBot="1" x14ac:dyDescent="0.2">
      <c r="A173" s="159"/>
      <c r="B173" s="64" t="s">
        <v>210</v>
      </c>
      <c r="C173" s="66"/>
      <c r="D173" s="66"/>
      <c r="E173" s="66"/>
      <c r="F173" s="66"/>
      <c r="G173" s="66"/>
      <c r="H173" s="66"/>
    </row>
    <row r="174" spans="1:8" ht="15" thickBot="1" x14ac:dyDescent="0.2">
      <c r="A174" s="159"/>
      <c r="B174" s="64" t="s">
        <v>412</v>
      </c>
      <c r="C174" s="66"/>
      <c r="D174" s="66"/>
      <c r="E174" s="66"/>
      <c r="F174" s="66"/>
      <c r="G174" s="66"/>
      <c r="H174" s="66"/>
    </row>
    <row r="175" spans="1:8" ht="15" thickBot="1" x14ac:dyDescent="0.2">
      <c r="A175" s="159"/>
      <c r="B175" s="64" t="s">
        <v>413</v>
      </c>
      <c r="C175" s="66"/>
      <c r="D175" s="66"/>
      <c r="E175" s="66"/>
      <c r="F175" s="66"/>
      <c r="G175" s="66"/>
      <c r="H175" s="66"/>
    </row>
    <row r="176" spans="1:8" ht="15" thickBot="1" x14ac:dyDescent="0.2">
      <c r="A176" s="159"/>
      <c r="B176" s="64" t="s">
        <v>414</v>
      </c>
      <c r="C176" s="66"/>
      <c r="D176" s="66"/>
      <c r="E176" s="66"/>
      <c r="F176" s="66"/>
      <c r="G176" s="66"/>
      <c r="H176" s="66"/>
    </row>
    <row r="177" spans="1:8" ht="15" thickBot="1" x14ac:dyDescent="0.2">
      <c r="A177" s="159"/>
      <c r="B177" s="64" t="s">
        <v>415</v>
      </c>
      <c r="C177" s="66"/>
      <c r="D177" s="66"/>
      <c r="E177" s="66"/>
      <c r="F177" s="66"/>
      <c r="G177" s="66"/>
      <c r="H177" s="66"/>
    </row>
    <row r="178" spans="1:8" ht="15" thickBot="1" x14ac:dyDescent="0.2">
      <c r="A178" s="159"/>
      <c r="B178" s="64" t="s">
        <v>416</v>
      </c>
      <c r="C178" s="66"/>
      <c r="D178" s="66"/>
      <c r="E178" s="66"/>
      <c r="F178" s="66"/>
      <c r="G178" s="66"/>
      <c r="H178" s="66"/>
    </row>
    <row r="179" spans="1:8" ht="15" thickBot="1" x14ac:dyDescent="0.2">
      <c r="A179" s="159"/>
      <c r="B179" s="64" t="s">
        <v>417</v>
      </c>
      <c r="C179" s="66"/>
      <c r="D179" s="66"/>
      <c r="E179" s="66"/>
      <c r="F179" s="66"/>
      <c r="G179" s="66"/>
      <c r="H179" s="66"/>
    </row>
    <row r="180" spans="1:8" ht="15" thickBot="1" x14ac:dyDescent="0.2">
      <c r="A180" s="159"/>
      <c r="B180" s="64" t="s">
        <v>418</v>
      </c>
      <c r="C180" s="66"/>
      <c r="D180" s="66"/>
      <c r="E180" s="66"/>
      <c r="F180" s="66"/>
      <c r="G180" s="66"/>
      <c r="H180" s="66"/>
    </row>
    <row r="181" spans="1:8" ht="15" thickBot="1" x14ac:dyDescent="0.2">
      <c r="A181" s="159"/>
      <c r="B181" s="64" t="s">
        <v>419</v>
      </c>
      <c r="C181" s="66"/>
      <c r="D181" s="66"/>
      <c r="E181" s="66"/>
      <c r="F181" s="66"/>
      <c r="G181" s="66"/>
      <c r="H181" s="66"/>
    </row>
    <row r="182" spans="1:8" ht="15" thickBot="1" x14ac:dyDescent="0.2">
      <c r="A182" s="159"/>
      <c r="B182" s="64" t="s">
        <v>420</v>
      </c>
      <c r="C182" s="66"/>
      <c r="D182" s="66"/>
      <c r="E182" s="66"/>
      <c r="F182" s="66"/>
      <c r="G182" s="66"/>
      <c r="H182" s="66"/>
    </row>
    <row r="183" spans="1:8" ht="14.25" thickBot="1" x14ac:dyDescent="0.2">
      <c r="A183" s="160"/>
      <c r="B183" s="67" t="s">
        <v>445</v>
      </c>
      <c r="C183" s="66"/>
      <c r="D183" s="66"/>
      <c r="E183" s="66"/>
      <c r="F183" s="66"/>
      <c r="G183" s="66"/>
      <c r="H183" s="66"/>
    </row>
    <row r="184" spans="1:8" ht="15" thickBot="1" x14ac:dyDescent="0.2">
      <c r="A184" s="158" t="s">
        <v>446</v>
      </c>
      <c r="B184" s="64" t="s">
        <v>408</v>
      </c>
      <c r="C184" s="66"/>
      <c r="D184" s="66"/>
      <c r="E184" s="66"/>
      <c r="F184" s="66"/>
      <c r="G184" s="66"/>
      <c r="H184" s="66"/>
    </row>
    <row r="185" spans="1:8" ht="15" thickBot="1" x14ac:dyDescent="0.2">
      <c r="A185" s="159"/>
      <c r="B185" s="64" t="s">
        <v>409</v>
      </c>
      <c r="C185" s="66"/>
      <c r="D185" s="66"/>
      <c r="E185" s="66"/>
      <c r="F185" s="66"/>
      <c r="G185" s="66"/>
      <c r="H185" s="66"/>
    </row>
    <row r="186" spans="1:8" ht="15" thickBot="1" x14ac:dyDescent="0.2">
      <c r="A186" s="159"/>
      <c r="B186" s="64" t="s">
        <v>410</v>
      </c>
      <c r="C186" s="66"/>
      <c r="D186" s="66"/>
      <c r="E186" s="66"/>
      <c r="F186" s="66"/>
      <c r="G186" s="66"/>
      <c r="H186" s="66"/>
    </row>
    <row r="187" spans="1:8" ht="15" thickBot="1" x14ac:dyDescent="0.2">
      <c r="A187" s="159"/>
      <c r="B187" s="64" t="s">
        <v>411</v>
      </c>
      <c r="C187" s="66"/>
      <c r="D187" s="66"/>
      <c r="E187" s="66"/>
      <c r="F187" s="66"/>
      <c r="G187" s="66"/>
      <c r="H187" s="66"/>
    </row>
    <row r="188" spans="1:8" ht="15" thickBot="1" x14ac:dyDescent="0.2">
      <c r="A188" s="159"/>
      <c r="B188" s="64" t="s">
        <v>210</v>
      </c>
      <c r="C188" s="66"/>
      <c r="D188" s="66"/>
      <c r="E188" s="66"/>
      <c r="F188" s="66"/>
      <c r="G188" s="66"/>
      <c r="H188" s="66"/>
    </row>
    <row r="189" spans="1:8" ht="15" thickBot="1" x14ac:dyDescent="0.2">
      <c r="A189" s="159"/>
      <c r="B189" s="64" t="s">
        <v>412</v>
      </c>
      <c r="C189" s="66"/>
      <c r="D189" s="66"/>
      <c r="E189" s="66"/>
      <c r="F189" s="66"/>
      <c r="G189" s="66"/>
      <c r="H189" s="66"/>
    </row>
    <row r="190" spans="1:8" ht="15" thickBot="1" x14ac:dyDescent="0.2">
      <c r="A190" s="159"/>
      <c r="B190" s="64" t="s">
        <v>413</v>
      </c>
      <c r="C190" s="66"/>
      <c r="D190" s="66"/>
      <c r="E190" s="66"/>
      <c r="F190" s="66"/>
      <c r="G190" s="66"/>
      <c r="H190" s="66"/>
    </row>
    <row r="191" spans="1:8" ht="15" thickBot="1" x14ac:dyDescent="0.2">
      <c r="A191" s="159"/>
      <c r="B191" s="64" t="s">
        <v>414</v>
      </c>
      <c r="C191" s="66"/>
      <c r="D191" s="66"/>
      <c r="E191" s="66"/>
      <c r="F191" s="66"/>
      <c r="G191" s="66"/>
      <c r="H191" s="66"/>
    </row>
    <row r="192" spans="1:8" ht="15" thickBot="1" x14ac:dyDescent="0.2">
      <c r="A192" s="159"/>
      <c r="B192" s="64" t="s">
        <v>415</v>
      </c>
      <c r="C192" s="66"/>
      <c r="D192" s="66"/>
      <c r="E192" s="66"/>
      <c r="F192" s="66"/>
      <c r="G192" s="66"/>
      <c r="H192" s="66"/>
    </row>
    <row r="193" spans="1:8" ht="15" thickBot="1" x14ac:dyDescent="0.2">
      <c r="A193" s="159"/>
      <c r="B193" s="64" t="s">
        <v>416</v>
      </c>
      <c r="C193" s="66"/>
      <c r="D193" s="66"/>
      <c r="E193" s="66"/>
      <c r="F193" s="66"/>
      <c r="G193" s="66"/>
      <c r="H193" s="66"/>
    </row>
    <row r="194" spans="1:8" ht="15" thickBot="1" x14ac:dyDescent="0.2">
      <c r="A194" s="159"/>
      <c r="B194" s="64" t="s">
        <v>417</v>
      </c>
      <c r="C194" s="66"/>
      <c r="D194" s="66"/>
      <c r="E194" s="66"/>
      <c r="F194" s="66"/>
      <c r="G194" s="66"/>
      <c r="H194" s="66"/>
    </row>
    <row r="195" spans="1:8" ht="15" thickBot="1" x14ac:dyDescent="0.2">
      <c r="A195" s="159"/>
      <c r="B195" s="64" t="s">
        <v>418</v>
      </c>
      <c r="C195" s="66"/>
      <c r="D195" s="66"/>
      <c r="E195" s="66"/>
      <c r="F195" s="66"/>
      <c r="G195" s="66"/>
      <c r="H195" s="66"/>
    </row>
    <row r="196" spans="1:8" ht="15" thickBot="1" x14ac:dyDescent="0.2">
      <c r="A196" s="159"/>
      <c r="B196" s="64" t="s">
        <v>419</v>
      </c>
      <c r="C196" s="66"/>
      <c r="D196" s="66"/>
      <c r="E196" s="66"/>
      <c r="F196" s="66"/>
      <c r="G196" s="66"/>
      <c r="H196" s="66"/>
    </row>
    <row r="197" spans="1:8" ht="15" thickBot="1" x14ac:dyDescent="0.2">
      <c r="A197" s="159"/>
      <c r="B197" s="64" t="s">
        <v>420</v>
      </c>
      <c r="C197" s="66"/>
      <c r="D197" s="66"/>
      <c r="E197" s="66"/>
      <c r="F197" s="66"/>
      <c r="G197" s="66"/>
      <c r="H197" s="66"/>
    </row>
    <row r="198" spans="1:8" ht="14.25" thickBot="1" x14ac:dyDescent="0.2">
      <c r="A198" s="160"/>
      <c r="B198" s="67" t="s">
        <v>445</v>
      </c>
      <c r="C198" s="66"/>
      <c r="D198" s="66"/>
      <c r="E198" s="66"/>
      <c r="F198" s="66"/>
      <c r="G198" s="66"/>
      <c r="H198" s="66"/>
    </row>
    <row r="199" spans="1:8" ht="15" thickBot="1" x14ac:dyDescent="0.2">
      <c r="A199" s="158" t="s">
        <v>447</v>
      </c>
      <c r="B199" s="64" t="s">
        <v>408</v>
      </c>
      <c r="C199" s="66"/>
      <c r="D199" s="66"/>
      <c r="E199" s="66"/>
      <c r="F199" s="66"/>
      <c r="G199" s="66"/>
      <c r="H199" s="66"/>
    </row>
    <row r="200" spans="1:8" ht="15" thickBot="1" x14ac:dyDescent="0.2">
      <c r="A200" s="159"/>
      <c r="B200" s="64" t="s">
        <v>409</v>
      </c>
      <c r="C200" s="66"/>
      <c r="D200" s="66"/>
      <c r="E200" s="66"/>
      <c r="F200" s="66"/>
      <c r="G200" s="66"/>
      <c r="H200" s="66"/>
    </row>
    <row r="201" spans="1:8" ht="15" thickBot="1" x14ac:dyDescent="0.2">
      <c r="A201" s="159"/>
      <c r="B201" s="64" t="s">
        <v>410</v>
      </c>
      <c r="C201" s="66"/>
      <c r="D201" s="66"/>
      <c r="E201" s="66"/>
      <c r="F201" s="66"/>
      <c r="G201" s="66"/>
      <c r="H201" s="66"/>
    </row>
    <row r="202" spans="1:8" ht="15" thickBot="1" x14ac:dyDescent="0.2">
      <c r="A202" s="159"/>
      <c r="B202" s="64" t="s">
        <v>411</v>
      </c>
      <c r="C202" s="66"/>
      <c r="D202" s="66"/>
      <c r="E202" s="66"/>
      <c r="F202" s="66"/>
      <c r="G202" s="66"/>
      <c r="H202" s="66"/>
    </row>
    <row r="203" spans="1:8" ht="15" thickBot="1" x14ac:dyDescent="0.2">
      <c r="A203" s="159"/>
      <c r="B203" s="64" t="s">
        <v>210</v>
      </c>
      <c r="C203" s="66"/>
      <c r="D203" s="66"/>
      <c r="E203" s="66"/>
      <c r="F203" s="66"/>
      <c r="G203" s="66"/>
      <c r="H203" s="66"/>
    </row>
    <row r="204" spans="1:8" ht="15" thickBot="1" x14ac:dyDescent="0.2">
      <c r="A204" s="159"/>
      <c r="B204" s="64" t="s">
        <v>412</v>
      </c>
      <c r="C204" s="66"/>
      <c r="D204" s="66"/>
      <c r="E204" s="66"/>
      <c r="F204" s="66"/>
      <c r="G204" s="66"/>
      <c r="H204" s="66"/>
    </row>
    <row r="205" spans="1:8" ht="15" thickBot="1" x14ac:dyDescent="0.2">
      <c r="A205" s="159"/>
      <c r="B205" s="64" t="s">
        <v>413</v>
      </c>
      <c r="C205" s="66"/>
      <c r="D205" s="66"/>
      <c r="E205" s="66"/>
      <c r="F205" s="66"/>
      <c r="G205" s="66"/>
      <c r="H205" s="66"/>
    </row>
    <row r="206" spans="1:8" ht="15" thickBot="1" x14ac:dyDescent="0.2">
      <c r="A206" s="159"/>
      <c r="B206" s="64" t="s">
        <v>414</v>
      </c>
      <c r="C206" s="66"/>
      <c r="D206" s="66"/>
      <c r="E206" s="66"/>
      <c r="F206" s="66"/>
      <c r="G206" s="66"/>
      <c r="H206" s="66"/>
    </row>
    <row r="207" spans="1:8" ht="15" thickBot="1" x14ac:dyDescent="0.2">
      <c r="A207" s="159"/>
      <c r="B207" s="64" t="s">
        <v>415</v>
      </c>
      <c r="C207" s="66"/>
      <c r="D207" s="66"/>
      <c r="E207" s="66"/>
      <c r="F207" s="66"/>
      <c r="G207" s="66"/>
      <c r="H207" s="66"/>
    </row>
    <row r="208" spans="1:8" ht="15" thickBot="1" x14ac:dyDescent="0.2">
      <c r="A208" s="159"/>
      <c r="B208" s="64" t="s">
        <v>416</v>
      </c>
      <c r="C208" s="66"/>
      <c r="D208" s="66"/>
      <c r="E208" s="66"/>
      <c r="F208" s="66"/>
      <c r="G208" s="66"/>
      <c r="H208" s="66"/>
    </row>
    <row r="209" spans="1:8" ht="15" thickBot="1" x14ac:dyDescent="0.2">
      <c r="A209" s="159"/>
      <c r="B209" s="64" t="s">
        <v>417</v>
      </c>
      <c r="C209" s="66"/>
      <c r="D209" s="66"/>
      <c r="E209" s="66"/>
      <c r="F209" s="66"/>
      <c r="G209" s="66"/>
      <c r="H209" s="66"/>
    </row>
    <row r="210" spans="1:8" ht="15" thickBot="1" x14ac:dyDescent="0.2">
      <c r="A210" s="159"/>
      <c r="B210" s="64" t="s">
        <v>418</v>
      </c>
      <c r="C210" s="66"/>
      <c r="D210" s="66"/>
      <c r="E210" s="66"/>
      <c r="F210" s="66"/>
      <c r="G210" s="66"/>
      <c r="H210" s="66"/>
    </row>
    <row r="211" spans="1:8" ht="15" thickBot="1" x14ac:dyDescent="0.2">
      <c r="A211" s="159"/>
      <c r="B211" s="64" t="s">
        <v>419</v>
      </c>
      <c r="C211" s="66"/>
      <c r="D211" s="66"/>
      <c r="E211" s="66"/>
      <c r="F211" s="66"/>
      <c r="G211" s="66"/>
      <c r="H211" s="66"/>
    </row>
    <row r="212" spans="1:8" ht="15" thickBot="1" x14ac:dyDescent="0.2">
      <c r="A212" s="159"/>
      <c r="B212" s="64" t="s">
        <v>420</v>
      </c>
      <c r="C212" s="66"/>
      <c r="D212" s="66"/>
      <c r="E212" s="66"/>
      <c r="F212" s="66"/>
      <c r="G212" s="66"/>
      <c r="H212" s="66"/>
    </row>
    <row r="213" spans="1:8" ht="14.25" thickBot="1" x14ac:dyDescent="0.2">
      <c r="A213" s="160"/>
      <c r="B213" s="67" t="s">
        <v>445</v>
      </c>
      <c r="C213" s="66"/>
      <c r="D213" s="66"/>
      <c r="E213" s="66"/>
      <c r="F213" s="66"/>
      <c r="G213" s="66"/>
      <c r="H213" s="66"/>
    </row>
    <row r="247" spans="1:18" x14ac:dyDescent="0.15">
      <c r="A247">
        <v>19286</v>
      </c>
    </row>
    <row r="248" spans="1:18" x14ac:dyDescent="0.15">
      <c r="A248">
        <v>85473</v>
      </c>
    </row>
    <row r="249" spans="1:18" x14ac:dyDescent="0.15">
      <c r="A249">
        <v>12826</v>
      </c>
    </row>
    <row r="250" spans="1:18" x14ac:dyDescent="0.15">
      <c r="A250">
        <v>127260</v>
      </c>
    </row>
    <row r="251" spans="1:18" x14ac:dyDescent="0.15">
      <c r="A251">
        <v>1160372</v>
      </c>
    </row>
    <row r="252" spans="1:18" x14ac:dyDescent="0.15">
      <c r="A252">
        <v>49816</v>
      </c>
    </row>
    <row r="253" spans="1:18" x14ac:dyDescent="0.15">
      <c r="A253">
        <v>6852</v>
      </c>
    </row>
    <row r="255" spans="1:18" ht="14.25" thickBot="1" x14ac:dyDescent="0.2">
      <c r="A255">
        <f>SUM(A247:A254)</f>
        <v>1461885</v>
      </c>
      <c r="B255">
        <f>A255*16</f>
        <v>23390160</v>
      </c>
    </row>
    <row r="256" spans="1:18" ht="14.25" thickBot="1" x14ac:dyDescent="0.2">
      <c r="A256">
        <v>159571</v>
      </c>
      <c r="B256">
        <f>A256*4</f>
        <v>638284</v>
      </c>
      <c r="C256">
        <v>718592</v>
      </c>
      <c r="G256" s="88" t="s">
        <v>400</v>
      </c>
      <c r="H256" s="172" t="s">
        <v>508</v>
      </c>
      <c r="I256" s="172" t="s">
        <v>509</v>
      </c>
      <c r="J256" s="184" t="s">
        <v>510</v>
      </c>
      <c r="K256" s="185"/>
      <c r="L256" s="185"/>
      <c r="M256" s="185"/>
      <c r="N256" s="185"/>
      <c r="O256" s="185"/>
      <c r="P256" s="185"/>
      <c r="Q256" s="185"/>
      <c r="R256" s="186"/>
    </row>
    <row r="257" spans="1:18" ht="14.25" thickBot="1" x14ac:dyDescent="0.2">
      <c r="C257" s="87">
        <f>B256/C256</f>
        <v>0.88824256323477024</v>
      </c>
      <c r="G257" s="89" t="s">
        <v>507</v>
      </c>
      <c r="H257" s="176"/>
      <c r="I257" s="176"/>
      <c r="J257" s="92" t="s">
        <v>511</v>
      </c>
      <c r="K257" s="184" t="s">
        <v>513</v>
      </c>
      <c r="L257" s="185"/>
      <c r="M257" s="185"/>
      <c r="N257" s="185"/>
      <c r="O257" s="185"/>
      <c r="P257" s="185"/>
      <c r="Q257" s="185"/>
      <c r="R257" s="186"/>
    </row>
    <row r="258" spans="1:18" x14ac:dyDescent="0.15">
      <c r="A258">
        <v>4.54</v>
      </c>
      <c r="B258">
        <v>6.32</v>
      </c>
      <c r="C258" s="87">
        <f>A258/B258</f>
        <v>0.71835443037974678</v>
      </c>
      <c r="G258" s="90"/>
      <c r="H258" s="176"/>
      <c r="I258" s="176"/>
      <c r="J258" s="92" t="s">
        <v>512</v>
      </c>
      <c r="K258" s="92" t="s">
        <v>514</v>
      </c>
      <c r="L258" s="92" t="s">
        <v>516</v>
      </c>
      <c r="M258" s="92" t="s">
        <v>517</v>
      </c>
      <c r="N258" s="92" t="s">
        <v>518</v>
      </c>
      <c r="O258" s="172" t="s">
        <v>519</v>
      </c>
      <c r="P258" s="174" t="s">
        <v>520</v>
      </c>
      <c r="Q258" s="95" t="s">
        <v>521</v>
      </c>
      <c r="R258" s="174" t="s">
        <v>522</v>
      </c>
    </row>
    <row r="259" spans="1:18" ht="14.25" thickBot="1" x14ac:dyDescent="0.2">
      <c r="A259">
        <v>2692840</v>
      </c>
      <c r="B259">
        <v>6691514</v>
      </c>
      <c r="C259" s="87">
        <f>A259/B259</f>
        <v>0.40242611761702957</v>
      </c>
      <c r="G259" s="91"/>
      <c r="H259" s="173"/>
      <c r="I259" s="173"/>
      <c r="J259" s="93"/>
      <c r="K259" s="94" t="s">
        <v>515</v>
      </c>
      <c r="L259" s="94" t="s">
        <v>515</v>
      </c>
      <c r="M259" s="94" t="s">
        <v>515</v>
      </c>
      <c r="N259" s="94" t="s">
        <v>515</v>
      </c>
      <c r="O259" s="173"/>
      <c r="P259" s="175"/>
      <c r="Q259" s="96" t="s">
        <v>515</v>
      </c>
      <c r="R259" s="175"/>
    </row>
    <row r="260" spans="1:18" ht="14.25" thickBot="1" x14ac:dyDescent="0.2">
      <c r="G260" s="172" t="s">
        <v>472</v>
      </c>
      <c r="H260" s="174" t="s">
        <v>523</v>
      </c>
      <c r="I260" s="172"/>
      <c r="J260" s="97" t="s">
        <v>408</v>
      </c>
      <c r="K260" s="97"/>
      <c r="L260" s="97"/>
      <c r="M260" s="97"/>
      <c r="N260" s="97"/>
      <c r="O260" s="97"/>
      <c r="P260" s="97"/>
      <c r="Q260" s="97"/>
      <c r="R260" s="97"/>
    </row>
    <row r="261" spans="1:18" ht="14.25" thickBot="1" x14ac:dyDescent="0.2">
      <c r="G261" s="176"/>
      <c r="H261" s="177"/>
      <c r="I261" s="176"/>
      <c r="J261" s="97" t="s">
        <v>409</v>
      </c>
      <c r="K261" s="97"/>
      <c r="L261" s="97"/>
      <c r="M261" s="97"/>
      <c r="N261" s="97"/>
      <c r="O261" s="97"/>
      <c r="P261" s="97"/>
      <c r="Q261" s="97"/>
      <c r="R261" s="97"/>
    </row>
    <row r="262" spans="1:18" ht="14.25" thickBot="1" x14ac:dyDescent="0.2">
      <c r="G262" s="173"/>
      <c r="H262" s="175"/>
      <c r="I262" s="173"/>
      <c r="J262" s="97" t="s">
        <v>414</v>
      </c>
      <c r="K262" s="97"/>
      <c r="L262" s="97"/>
      <c r="M262" s="97"/>
      <c r="N262" s="97"/>
      <c r="O262" s="97"/>
      <c r="P262" s="97"/>
      <c r="Q262" s="97"/>
      <c r="R262" s="97"/>
    </row>
    <row r="263" spans="1:18" ht="14.25" thickBot="1" x14ac:dyDescent="0.2">
      <c r="G263" s="172" t="s">
        <v>524</v>
      </c>
      <c r="H263" s="174" t="s">
        <v>525</v>
      </c>
      <c r="I263" s="178">
        <v>0.89</v>
      </c>
      <c r="J263" s="97" t="s">
        <v>408</v>
      </c>
      <c r="K263" s="97"/>
      <c r="L263" s="97"/>
      <c r="M263" s="97"/>
      <c r="N263" s="97"/>
      <c r="O263" s="97"/>
      <c r="P263" s="97"/>
      <c r="Q263" s="97"/>
      <c r="R263" s="97"/>
    </row>
    <row r="264" spans="1:18" ht="14.25" thickBot="1" x14ac:dyDescent="0.2">
      <c r="G264" s="176"/>
      <c r="H264" s="177"/>
      <c r="I264" s="179"/>
      <c r="J264" s="97" t="s">
        <v>409</v>
      </c>
      <c r="K264" s="97"/>
      <c r="L264" s="97"/>
      <c r="M264" s="97"/>
      <c r="N264" s="97"/>
      <c r="O264" s="97"/>
      <c r="P264" s="97"/>
      <c r="Q264" s="97"/>
      <c r="R264" s="97"/>
    </row>
    <row r="265" spans="1:18" ht="14.25" thickBot="1" x14ac:dyDescent="0.2">
      <c r="G265" s="173"/>
      <c r="H265" s="175"/>
      <c r="I265" s="180"/>
      <c r="J265" s="97" t="s">
        <v>414</v>
      </c>
      <c r="K265" s="97"/>
      <c r="L265" s="97"/>
      <c r="M265" s="97"/>
      <c r="N265" s="97"/>
      <c r="O265" s="97"/>
      <c r="P265" s="97"/>
      <c r="Q265" s="97"/>
      <c r="R265" s="97"/>
    </row>
    <row r="266" spans="1:18" ht="14.25" thickBot="1" x14ac:dyDescent="0.2">
      <c r="G266" s="172" t="s">
        <v>471</v>
      </c>
      <c r="H266" s="174" t="s">
        <v>526</v>
      </c>
      <c r="I266" s="178">
        <v>0.9</v>
      </c>
      <c r="J266" s="97" t="s">
        <v>408</v>
      </c>
      <c r="K266" s="99">
        <v>0</v>
      </c>
      <c r="L266" s="99">
        <v>0</v>
      </c>
      <c r="M266" s="99">
        <v>0</v>
      </c>
      <c r="N266" s="99">
        <v>0.25</v>
      </c>
      <c r="O266" s="99">
        <v>0.25</v>
      </c>
      <c r="P266" s="99">
        <v>0.5</v>
      </c>
      <c r="Q266" s="99">
        <v>0</v>
      </c>
      <c r="R266" s="99">
        <f>AVERAGE(K266:Q266)</f>
        <v>0.14285714285714285</v>
      </c>
    </row>
    <row r="267" spans="1:18" ht="14.25" thickBot="1" x14ac:dyDescent="0.2">
      <c r="G267" s="176"/>
      <c r="H267" s="177"/>
      <c r="I267" s="179"/>
      <c r="J267" s="97" t="s">
        <v>409</v>
      </c>
      <c r="K267" s="99">
        <v>0</v>
      </c>
      <c r="L267" s="99">
        <v>0</v>
      </c>
      <c r="M267" s="99">
        <v>0.17</v>
      </c>
      <c r="N267" s="99">
        <v>0.08</v>
      </c>
      <c r="O267" s="99">
        <v>0.08</v>
      </c>
      <c r="P267" s="99">
        <v>0</v>
      </c>
      <c r="Q267" s="99">
        <v>0</v>
      </c>
      <c r="R267" s="99">
        <f t="shared" ref="R267:R268" si="0">AVERAGE(K267:Q267)</f>
        <v>4.7142857142857146E-2</v>
      </c>
    </row>
    <row r="268" spans="1:18" ht="14.25" thickBot="1" x14ac:dyDescent="0.2">
      <c r="G268" s="173"/>
      <c r="H268" s="175"/>
      <c r="I268" s="180"/>
      <c r="J268" s="97" t="s">
        <v>414</v>
      </c>
      <c r="K268" s="99">
        <v>0.13</v>
      </c>
      <c r="L268" s="99">
        <v>0.13</v>
      </c>
      <c r="M268" s="99">
        <v>0</v>
      </c>
      <c r="N268" s="99">
        <v>0.06</v>
      </c>
      <c r="O268" s="99">
        <v>0</v>
      </c>
      <c r="P268" s="99">
        <v>0</v>
      </c>
      <c r="Q268" s="99">
        <v>0</v>
      </c>
      <c r="R268" s="99">
        <f t="shared" si="0"/>
        <v>4.5714285714285714E-2</v>
      </c>
    </row>
    <row r="269" spans="1:18" ht="14.25" thickBot="1" x14ac:dyDescent="0.2">
      <c r="G269" s="181" t="s">
        <v>470</v>
      </c>
      <c r="H269" s="174" t="s">
        <v>526</v>
      </c>
      <c r="I269" s="178">
        <v>0.72</v>
      </c>
      <c r="J269" s="97" t="s">
        <v>408</v>
      </c>
      <c r="K269" s="99">
        <v>0</v>
      </c>
      <c r="L269" s="99">
        <v>0</v>
      </c>
      <c r="M269" s="99">
        <v>0</v>
      </c>
      <c r="N269" s="99">
        <v>0.5</v>
      </c>
      <c r="O269" s="99">
        <v>0.14000000000000001</v>
      </c>
      <c r="P269" s="97" t="s">
        <v>527</v>
      </c>
      <c r="Q269" s="97" t="s">
        <v>527</v>
      </c>
      <c r="R269" s="99">
        <f>AVERAGE(K269:O269)</f>
        <v>0.128</v>
      </c>
    </row>
    <row r="270" spans="1:18" ht="14.25" thickBot="1" x14ac:dyDescent="0.2">
      <c r="G270" s="182"/>
      <c r="H270" s="177"/>
      <c r="I270" s="179"/>
      <c r="J270" s="97" t="s">
        <v>409</v>
      </c>
      <c r="K270" s="99">
        <v>0</v>
      </c>
      <c r="L270" s="99">
        <v>0</v>
      </c>
      <c r="M270" s="99">
        <v>0.17</v>
      </c>
      <c r="N270" s="99">
        <v>0.17</v>
      </c>
      <c r="O270" s="99">
        <v>0.02</v>
      </c>
      <c r="P270" s="97" t="s">
        <v>527</v>
      </c>
      <c r="Q270" s="97" t="s">
        <v>527</v>
      </c>
      <c r="R270" s="99">
        <f t="shared" ref="R270:R271" si="1">AVERAGE(K270:O270)</f>
        <v>7.2000000000000008E-2</v>
      </c>
    </row>
    <row r="271" spans="1:18" ht="14.25" thickBot="1" x14ac:dyDescent="0.2">
      <c r="G271" s="183"/>
      <c r="H271" s="175"/>
      <c r="I271" s="180"/>
      <c r="J271" s="97" t="s">
        <v>414</v>
      </c>
      <c r="K271" s="99">
        <v>0.13</v>
      </c>
      <c r="L271" s="99">
        <v>0.13</v>
      </c>
      <c r="M271" s="99">
        <v>0</v>
      </c>
      <c r="N271" s="99">
        <v>0.13</v>
      </c>
      <c r="O271" s="99">
        <v>0</v>
      </c>
      <c r="P271" s="97" t="s">
        <v>527</v>
      </c>
      <c r="Q271" s="97" t="s">
        <v>527</v>
      </c>
      <c r="R271" s="99">
        <f t="shared" si="1"/>
        <v>7.8E-2</v>
      </c>
    </row>
    <row r="273" spans="1:15" ht="14.25" thickBot="1" x14ac:dyDescent="0.2"/>
    <row r="274" spans="1:15" x14ac:dyDescent="0.15">
      <c r="G274" s="92" t="s">
        <v>514</v>
      </c>
      <c r="H274" s="92" t="s">
        <v>516</v>
      </c>
      <c r="I274" s="92" t="s">
        <v>517</v>
      </c>
      <c r="J274" s="92" t="s">
        <v>518</v>
      </c>
      <c r="K274" s="172" t="s">
        <v>519</v>
      </c>
      <c r="L274" s="174" t="s">
        <v>520</v>
      </c>
      <c r="M274" s="95" t="s">
        <v>536</v>
      </c>
    </row>
    <row r="275" spans="1:15" ht="14.25" thickBot="1" x14ac:dyDescent="0.2">
      <c r="G275" s="94" t="s">
        <v>515</v>
      </c>
      <c r="H275" s="94" t="s">
        <v>515</v>
      </c>
      <c r="I275" s="94" t="s">
        <v>515</v>
      </c>
      <c r="J275" s="94" t="s">
        <v>515</v>
      </c>
      <c r="K275" s="173"/>
      <c r="L275" s="175"/>
      <c r="M275" s="96" t="s">
        <v>515</v>
      </c>
    </row>
    <row r="276" spans="1:15" x14ac:dyDescent="0.15">
      <c r="G276">
        <v>2</v>
      </c>
      <c r="H276">
        <v>3</v>
      </c>
      <c r="I276">
        <v>1</v>
      </c>
      <c r="J276">
        <v>3</v>
      </c>
      <c r="K276">
        <v>1</v>
      </c>
      <c r="L276">
        <v>1</v>
      </c>
      <c r="M276">
        <v>0</v>
      </c>
    </row>
    <row r="277" spans="1:15" x14ac:dyDescent="0.15">
      <c r="G277">
        <v>2</v>
      </c>
      <c r="H277">
        <v>3</v>
      </c>
      <c r="I277">
        <v>1</v>
      </c>
      <c r="J277">
        <v>3</v>
      </c>
      <c r="K277">
        <v>0</v>
      </c>
      <c r="L277">
        <v>1</v>
      </c>
      <c r="M277">
        <v>1</v>
      </c>
    </row>
    <row r="278" spans="1:15" x14ac:dyDescent="0.15">
      <c r="G278">
        <f>SUM(G276:G277)</f>
        <v>4</v>
      </c>
      <c r="H278">
        <f t="shared" ref="H278:M278" si="2">SUM(H276:H277)</f>
        <v>6</v>
      </c>
      <c r="I278">
        <f t="shared" si="2"/>
        <v>2</v>
      </c>
      <c r="J278">
        <f t="shared" si="2"/>
        <v>6</v>
      </c>
      <c r="K278">
        <f t="shared" si="2"/>
        <v>1</v>
      </c>
      <c r="L278">
        <f t="shared" si="2"/>
        <v>2</v>
      </c>
      <c r="M278">
        <f t="shared" si="2"/>
        <v>1</v>
      </c>
      <c r="N278">
        <f>SUM(G278:M278)</f>
        <v>22</v>
      </c>
    </row>
    <row r="279" spans="1:15" x14ac:dyDescent="0.15">
      <c r="G279">
        <f>G278*8</f>
        <v>32</v>
      </c>
      <c r="H279">
        <f t="shared" ref="H279:M279" si="3">H278*8</f>
        <v>48</v>
      </c>
      <c r="I279">
        <f t="shared" si="3"/>
        <v>16</v>
      </c>
      <c r="J279">
        <f>J278*8</f>
        <v>48</v>
      </c>
      <c r="K279">
        <f t="shared" si="3"/>
        <v>8</v>
      </c>
      <c r="L279">
        <f t="shared" si="3"/>
        <v>16</v>
      </c>
      <c r="M279">
        <f t="shared" si="3"/>
        <v>8</v>
      </c>
    </row>
    <row r="280" spans="1:15" ht="15" x14ac:dyDescent="0.15">
      <c r="A280" s="100">
        <v>0</v>
      </c>
      <c r="B280" s="100">
        <v>0</v>
      </c>
      <c r="C280" s="100">
        <v>0</v>
      </c>
      <c r="D280" s="100">
        <v>4</v>
      </c>
      <c r="E280" s="100">
        <v>4</v>
      </c>
      <c r="F280" s="100">
        <v>4</v>
      </c>
      <c r="G280" s="87">
        <f>A280*2/G$279</f>
        <v>0</v>
      </c>
      <c r="H280" s="87">
        <f t="shared" ref="H280:M280" si="4">B280*2/H$279</f>
        <v>0</v>
      </c>
      <c r="I280" s="87">
        <f t="shared" si="4"/>
        <v>0</v>
      </c>
      <c r="J280" s="87">
        <f>D280*2/J$279</f>
        <v>0.16666666666666666</v>
      </c>
      <c r="K280" s="87">
        <f t="shared" si="4"/>
        <v>1</v>
      </c>
      <c r="L280" s="87">
        <f t="shared" si="4"/>
        <v>0.5</v>
      </c>
      <c r="M280" s="87">
        <f t="shared" si="4"/>
        <v>0</v>
      </c>
      <c r="N280" s="98">
        <f>AVERAGE(G280:M280)</f>
        <v>0.23809523809523811</v>
      </c>
      <c r="O280">
        <v>11</v>
      </c>
    </row>
    <row r="281" spans="1:15" ht="15" x14ac:dyDescent="0.15">
      <c r="A281" s="100">
        <v>0</v>
      </c>
      <c r="B281" s="100">
        <v>0</v>
      </c>
      <c r="C281" s="100">
        <v>2</v>
      </c>
      <c r="D281" s="100">
        <v>2</v>
      </c>
      <c r="E281" s="100">
        <v>2</v>
      </c>
      <c r="F281" s="100">
        <v>0</v>
      </c>
      <c r="G281" s="87">
        <f t="shared" ref="G281" si="5">A281/G$279</f>
        <v>0</v>
      </c>
      <c r="H281" s="87">
        <f t="shared" ref="H281" si="6">B281/H$279</f>
        <v>0</v>
      </c>
      <c r="I281" s="87">
        <f t="shared" ref="I281" si="7">C281/I$279</f>
        <v>0.125</v>
      </c>
      <c r="J281" s="87">
        <f t="shared" ref="J281" si="8">D281/J$279</f>
        <v>4.1666666666666664E-2</v>
      </c>
      <c r="K281" s="87">
        <f t="shared" ref="K281" si="9">E281/K$279</f>
        <v>0.25</v>
      </c>
      <c r="L281" s="87">
        <f t="shared" ref="L281" si="10">F281/L$279</f>
        <v>0</v>
      </c>
      <c r="M281" s="87">
        <f t="shared" ref="M281" si="11">G281/M$279</f>
        <v>0</v>
      </c>
      <c r="N281" s="98">
        <f t="shared" ref="N281:N282" si="12">AVERAGE(G281:M281)</f>
        <v>5.9523809523809521E-2</v>
      </c>
      <c r="O281">
        <v>22</v>
      </c>
    </row>
    <row r="282" spans="1:15" ht="15" x14ac:dyDescent="0.15">
      <c r="A282" s="100">
        <v>2</v>
      </c>
      <c r="B282" s="100">
        <v>2</v>
      </c>
      <c r="C282" s="100">
        <v>0</v>
      </c>
      <c r="D282" s="100">
        <v>2</v>
      </c>
      <c r="E282" s="100">
        <v>0</v>
      </c>
      <c r="F282" s="100">
        <v>0</v>
      </c>
      <c r="G282" s="87">
        <f>A282*2/G$279</f>
        <v>0.125</v>
      </c>
      <c r="H282" s="87">
        <f t="shared" ref="H282:M282" si="13">B282*2/H$279</f>
        <v>8.3333333333333329E-2</v>
      </c>
      <c r="I282" s="87">
        <f t="shared" si="13"/>
        <v>0</v>
      </c>
      <c r="J282" s="87">
        <f t="shared" si="13"/>
        <v>8.3333333333333329E-2</v>
      </c>
      <c r="K282" s="87">
        <f t="shared" si="13"/>
        <v>0</v>
      </c>
      <c r="L282" s="87">
        <f t="shared" si="13"/>
        <v>0</v>
      </c>
      <c r="M282" s="87">
        <f t="shared" si="13"/>
        <v>3.125E-2</v>
      </c>
      <c r="N282" s="98">
        <f t="shared" si="12"/>
        <v>4.6130952380952377E-2</v>
      </c>
      <c r="O282">
        <v>11</v>
      </c>
    </row>
  </sheetData>
  <mergeCells count="35">
    <mergeCell ref="C152:H152"/>
    <mergeCell ref="A154:A168"/>
    <mergeCell ref="A169:A183"/>
    <mergeCell ref="A1:A2"/>
    <mergeCell ref="B1:B2"/>
    <mergeCell ref="C1:H1"/>
    <mergeCell ref="A3:A38"/>
    <mergeCell ref="A39:A74"/>
    <mergeCell ref="A75:A110"/>
    <mergeCell ref="A184:A198"/>
    <mergeCell ref="A199:A213"/>
    <mergeCell ref="A111:A146"/>
    <mergeCell ref="A152:A153"/>
    <mergeCell ref="B152:B153"/>
    <mergeCell ref="H256:H259"/>
    <mergeCell ref="I256:I259"/>
    <mergeCell ref="J256:R256"/>
    <mergeCell ref="K257:R257"/>
    <mergeCell ref="O258:O259"/>
    <mergeCell ref="P258:P259"/>
    <mergeCell ref="R258:R259"/>
    <mergeCell ref="G260:G262"/>
    <mergeCell ref="H260:H262"/>
    <mergeCell ref="I260:I262"/>
    <mergeCell ref="G263:G265"/>
    <mergeCell ref="H263:H265"/>
    <mergeCell ref="I263:I265"/>
    <mergeCell ref="K274:K275"/>
    <mergeCell ref="L274:L275"/>
    <mergeCell ref="G266:G268"/>
    <mergeCell ref="H266:H268"/>
    <mergeCell ref="I266:I268"/>
    <mergeCell ref="G269:G271"/>
    <mergeCell ref="H269:H271"/>
    <mergeCell ref="I269:I27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F21" sqref="F21"/>
    </sheetView>
  </sheetViews>
  <sheetFormatPr defaultRowHeight="13.5" x14ac:dyDescent="0.15"/>
  <cols>
    <col min="3" max="3" width="6.25" style="103" customWidth="1"/>
    <col min="4" max="4" width="12.375" customWidth="1"/>
    <col min="5" max="5" width="5.875" style="103" customWidth="1"/>
    <col min="7" max="7" width="5.375" style="103" customWidth="1"/>
    <col min="8" max="8" width="11.625" customWidth="1"/>
    <col min="9" max="9" width="6.25" style="103" customWidth="1"/>
  </cols>
  <sheetData>
    <row r="1" spans="1:13" ht="15" thickTop="1" thickBot="1" x14ac:dyDescent="0.2">
      <c r="A1" s="147" t="s">
        <v>529</v>
      </c>
      <c r="B1" s="150" t="s">
        <v>530</v>
      </c>
      <c r="C1" s="151"/>
      <c r="D1" s="151"/>
      <c r="E1" s="151"/>
      <c r="F1" s="150" t="s">
        <v>531</v>
      </c>
      <c r="G1" s="151"/>
      <c r="H1" s="151"/>
      <c r="I1" s="151"/>
    </row>
    <row r="2" spans="1:13" ht="28.5" thickTop="1" thickBot="1" x14ac:dyDescent="0.2">
      <c r="A2" s="148"/>
      <c r="B2" s="19" t="s">
        <v>55</v>
      </c>
      <c r="C2" s="20" t="s">
        <v>534</v>
      </c>
      <c r="D2" s="19" t="s">
        <v>57</v>
      </c>
      <c r="E2" s="20" t="s">
        <v>533</v>
      </c>
      <c r="F2" s="21" t="s">
        <v>59</v>
      </c>
      <c r="G2" s="22" t="s">
        <v>535</v>
      </c>
      <c r="H2" s="21" t="s">
        <v>60</v>
      </c>
      <c r="I2" s="22" t="s">
        <v>533</v>
      </c>
    </row>
    <row r="3" spans="1:13" ht="24.75" customHeight="1" thickTop="1" thickBot="1" x14ac:dyDescent="0.2">
      <c r="A3" s="134" t="s">
        <v>62</v>
      </c>
      <c r="B3" s="24" t="s">
        <v>532</v>
      </c>
      <c r="C3" s="101">
        <v>0.46666666666666667</v>
      </c>
      <c r="D3" s="24" t="s">
        <v>68</v>
      </c>
      <c r="E3" s="101">
        <v>0.2</v>
      </c>
      <c r="F3" s="26" t="s">
        <v>70</v>
      </c>
      <c r="G3" s="102">
        <v>0.66666666666666663</v>
      </c>
      <c r="H3" s="26" t="s">
        <v>73</v>
      </c>
      <c r="I3" s="102">
        <v>0.26666666666666666</v>
      </c>
    </row>
    <row r="4" spans="1:13" ht="15" thickTop="1" thickBot="1" x14ac:dyDescent="0.2">
      <c r="A4" s="135"/>
      <c r="B4" s="24" t="s">
        <v>75</v>
      </c>
      <c r="C4" s="101">
        <v>0.33333333333333331</v>
      </c>
      <c r="D4" s="24" t="s">
        <v>78</v>
      </c>
      <c r="E4" s="101">
        <v>0.13333333333333333</v>
      </c>
      <c r="F4" s="26" t="s">
        <v>81</v>
      </c>
      <c r="G4" s="102">
        <v>0.26666666666666666</v>
      </c>
      <c r="H4" s="26" t="s">
        <v>84</v>
      </c>
      <c r="I4" s="102">
        <v>0.2</v>
      </c>
    </row>
    <row r="5" spans="1:13" ht="15" thickTop="1" thickBot="1" x14ac:dyDescent="0.2">
      <c r="A5" s="135"/>
      <c r="B5" s="24" t="s">
        <v>86</v>
      </c>
      <c r="C5" s="101">
        <v>0.13333333333333333</v>
      </c>
      <c r="D5" s="24" t="s">
        <v>89</v>
      </c>
      <c r="E5" s="101">
        <v>0.13333333333333333</v>
      </c>
      <c r="F5" s="26" t="s">
        <v>91</v>
      </c>
      <c r="G5" s="102">
        <v>0.26666666666666666</v>
      </c>
      <c r="H5" s="26" t="s">
        <v>93</v>
      </c>
      <c r="I5" s="102">
        <v>0.13333333333333333</v>
      </c>
    </row>
    <row r="6" spans="1:13" ht="25.5" customHeight="1" thickTop="1" thickBot="1" x14ac:dyDescent="0.2">
      <c r="A6" s="134" t="s">
        <v>105</v>
      </c>
      <c r="B6" s="24" t="s">
        <v>108</v>
      </c>
      <c r="C6" s="101">
        <v>0.75</v>
      </c>
      <c r="D6" s="24" t="s">
        <v>111</v>
      </c>
      <c r="E6" s="101">
        <v>0.3125</v>
      </c>
      <c r="F6" s="26" t="s">
        <v>114</v>
      </c>
      <c r="G6" s="102">
        <v>0.5625</v>
      </c>
      <c r="H6" s="26" t="s">
        <v>117</v>
      </c>
      <c r="I6" s="102">
        <v>0.25</v>
      </c>
    </row>
    <row r="7" spans="1:13" ht="15" thickTop="1" thickBot="1" x14ac:dyDescent="0.2">
      <c r="A7" s="135"/>
      <c r="B7" s="24" t="s">
        <v>119</v>
      </c>
      <c r="C7" s="101">
        <v>0.3125</v>
      </c>
      <c r="D7" s="24" t="s">
        <v>121</v>
      </c>
      <c r="E7" s="101">
        <v>0.25</v>
      </c>
      <c r="F7" s="26" t="s">
        <v>75</v>
      </c>
      <c r="G7" s="102">
        <v>0.3125</v>
      </c>
      <c r="H7" s="26" t="s">
        <v>125</v>
      </c>
      <c r="I7" s="102">
        <v>0.25</v>
      </c>
    </row>
    <row r="8" spans="1:13" ht="15" thickTop="1" thickBot="1" x14ac:dyDescent="0.2">
      <c r="A8" s="135"/>
      <c r="B8" s="24" t="s">
        <v>127</v>
      </c>
      <c r="C8" s="101">
        <v>0.25</v>
      </c>
      <c r="D8" s="24" t="s">
        <v>73</v>
      </c>
      <c r="E8" s="101">
        <v>0.25</v>
      </c>
      <c r="F8" s="26" t="s">
        <v>119</v>
      </c>
      <c r="G8" s="102">
        <v>0.3125</v>
      </c>
      <c r="H8" s="26" t="s">
        <v>130</v>
      </c>
      <c r="I8" s="102">
        <v>0.1875</v>
      </c>
    </row>
    <row r="9" spans="1:13" ht="36" customHeight="1" thickTop="1" thickBot="1" x14ac:dyDescent="0.2">
      <c r="A9" s="140" t="s">
        <v>134</v>
      </c>
      <c r="B9" s="24" t="s">
        <v>137</v>
      </c>
      <c r="C9" s="101">
        <v>0.37037037037037035</v>
      </c>
      <c r="D9" s="24" t="s">
        <v>140</v>
      </c>
      <c r="E9" s="101">
        <v>0.18518518518518517</v>
      </c>
      <c r="F9" s="26" t="s">
        <v>145</v>
      </c>
      <c r="G9" s="102">
        <v>0.77777777777777779</v>
      </c>
      <c r="H9" s="26" t="s">
        <v>148</v>
      </c>
      <c r="I9" s="102">
        <v>0.25925925925925924</v>
      </c>
    </row>
    <row r="10" spans="1:13" ht="15" thickTop="1" thickBot="1" x14ac:dyDescent="0.2">
      <c r="A10" s="141"/>
      <c r="B10" s="24" t="s">
        <v>91</v>
      </c>
      <c r="C10" s="101">
        <v>0.14814814814814814</v>
      </c>
      <c r="D10" s="24" t="s">
        <v>153</v>
      </c>
      <c r="E10" s="101">
        <v>0.1111111111111111</v>
      </c>
      <c r="F10" s="26" t="s">
        <v>155</v>
      </c>
      <c r="G10" s="102">
        <v>0.1111111111111111</v>
      </c>
      <c r="H10" s="26" t="s">
        <v>158</v>
      </c>
      <c r="I10" s="102">
        <v>0.1111111111111111</v>
      </c>
      <c r="M10" s="87"/>
    </row>
    <row r="11" spans="1:13" ht="15" thickTop="1" thickBot="1" x14ac:dyDescent="0.2">
      <c r="A11" s="141"/>
      <c r="B11" s="24" t="s">
        <v>159</v>
      </c>
      <c r="C11" s="101">
        <v>7.407407407407407E-2</v>
      </c>
      <c r="D11" s="24" t="s">
        <v>162</v>
      </c>
      <c r="E11" s="101">
        <v>7.407407407407407E-2</v>
      </c>
      <c r="F11" s="26" t="s">
        <v>164</v>
      </c>
      <c r="G11" s="102">
        <v>7.407407407407407E-2</v>
      </c>
      <c r="H11" s="26"/>
      <c r="I11" s="102"/>
    </row>
    <row r="12" spans="1:13" ht="21" customHeight="1" thickTop="1" thickBot="1" x14ac:dyDescent="0.2">
      <c r="A12" s="134" t="s">
        <v>167</v>
      </c>
      <c r="B12" s="24" t="s">
        <v>170</v>
      </c>
      <c r="C12" s="101">
        <v>0.7</v>
      </c>
      <c r="D12" s="24" t="s">
        <v>173</v>
      </c>
      <c r="E12" s="101">
        <v>0.1</v>
      </c>
      <c r="F12" s="26" t="s">
        <v>175</v>
      </c>
      <c r="G12" s="102">
        <v>0.2</v>
      </c>
      <c r="H12" s="26" t="s">
        <v>177</v>
      </c>
      <c r="I12" s="102">
        <v>0.5</v>
      </c>
    </row>
    <row r="13" spans="1:13" ht="15" thickTop="1" thickBot="1" x14ac:dyDescent="0.2">
      <c r="A13" s="135"/>
      <c r="B13" s="24"/>
      <c r="C13" s="101"/>
      <c r="D13" s="24"/>
      <c r="E13" s="101"/>
      <c r="F13" s="26" t="s">
        <v>179</v>
      </c>
      <c r="G13" s="102">
        <v>0.1</v>
      </c>
      <c r="H13" s="26"/>
      <c r="I13" s="102"/>
    </row>
    <row r="14" spans="1:13" ht="20.25" customHeight="1" thickTop="1" x14ac:dyDescent="0.15">
      <c r="A14" s="86" t="s">
        <v>184</v>
      </c>
      <c r="B14" s="24" t="s">
        <v>187</v>
      </c>
      <c r="C14" s="101">
        <v>0.83333333333333337</v>
      </c>
      <c r="D14" s="24" t="s">
        <v>190</v>
      </c>
      <c r="E14" s="101">
        <v>0.16666666666666666</v>
      </c>
      <c r="F14" s="26" t="s">
        <v>192</v>
      </c>
      <c r="G14" s="102">
        <v>0.66666666666666663</v>
      </c>
      <c r="H14" s="26" t="s">
        <v>195</v>
      </c>
      <c r="I14" s="102">
        <v>0.16666666666666666</v>
      </c>
    </row>
  </sheetData>
  <mergeCells count="7">
    <mergeCell ref="B1:E1"/>
    <mergeCell ref="F1:I1"/>
    <mergeCell ref="A12:A13"/>
    <mergeCell ref="A6:A8"/>
    <mergeCell ref="A9:A11"/>
    <mergeCell ref="A3:A5"/>
    <mergeCell ref="A1: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整体信息</vt:lpstr>
      <vt:lpstr>Sheet3</vt:lpstr>
      <vt:lpstr>组合信息</vt:lpstr>
      <vt:lpstr>Sheet4</vt:lpstr>
      <vt:lpstr>Sheet1</vt:lpstr>
      <vt:lpstr>Sheet2</vt:lpstr>
      <vt:lpstr>Sheet6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lxq</dc:creator>
  <cp:lastModifiedBy>lxq</cp:lastModifiedBy>
  <dcterms:created xsi:type="dcterms:W3CDTF">2015-12-18T08:47:47Z</dcterms:created>
  <dcterms:modified xsi:type="dcterms:W3CDTF">2016-04-28T08:32:44Z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