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52511"/>
</workbook>
</file>

<file path=xl/calcChain.xml><?xml version="1.0" encoding="utf-8"?>
<calcChain xmlns="http://schemas.openxmlformats.org/spreadsheetml/2006/main">
  <c r="M120" i="3" l="1"/>
  <c r="M124" i="3"/>
  <c r="M126" i="3"/>
  <c r="M118" i="3"/>
  <c r="L126" i="3"/>
  <c r="L124" i="3"/>
  <c r="L120" i="3"/>
  <c r="L118" i="3"/>
  <c r="K120" i="3"/>
  <c r="K124" i="3"/>
  <c r="K126" i="3"/>
  <c r="K118" i="3"/>
  <c r="M113" i="3"/>
  <c r="M115" i="3"/>
  <c r="M109" i="3"/>
  <c r="M107" i="3"/>
  <c r="L115" i="3"/>
  <c r="L113" i="3"/>
  <c r="L109" i="3"/>
  <c r="K115" i="3"/>
  <c r="E104" i="3"/>
  <c r="F104" i="3"/>
  <c r="F105" i="3" s="1"/>
  <c r="G104" i="3"/>
  <c r="G105" i="3" s="1"/>
  <c r="H104" i="3"/>
  <c r="H105" i="3" s="1"/>
  <c r="I104" i="3"/>
  <c r="I105" i="3" s="1"/>
  <c r="D104" i="3"/>
  <c r="D105" i="3" s="1"/>
  <c r="D100" i="3"/>
  <c r="D101" i="3" s="1"/>
  <c r="O37" i="3"/>
  <c r="N47" i="3"/>
  <c r="K102" i="3" s="1"/>
  <c r="N49" i="3"/>
  <c r="K104" i="3" s="1"/>
  <c r="M41" i="3"/>
  <c r="N41" i="3" s="1"/>
  <c r="K96" i="3" s="1"/>
  <c r="E126" i="3"/>
  <c r="F126" i="3"/>
  <c r="G126" i="3"/>
  <c r="H126" i="3"/>
  <c r="I126" i="3"/>
  <c r="D126" i="3"/>
  <c r="E124" i="3"/>
  <c r="E125" i="3" s="1"/>
  <c r="F124" i="3"/>
  <c r="F125" i="3" s="1"/>
  <c r="G124" i="3"/>
  <c r="H124" i="3"/>
  <c r="H125" i="3" s="1"/>
  <c r="D124" i="3"/>
  <c r="D120" i="3"/>
  <c r="D121" i="3" s="1"/>
  <c r="E120" i="3"/>
  <c r="E121" i="3" s="1"/>
  <c r="F120" i="3"/>
  <c r="G120" i="3"/>
  <c r="G121" i="3" s="1"/>
  <c r="H120" i="3"/>
  <c r="H121" i="3" s="1"/>
  <c r="I120" i="3"/>
  <c r="I121" i="3" s="1"/>
  <c r="E118" i="3"/>
  <c r="F118" i="3"/>
  <c r="F119" i="3" s="1"/>
  <c r="G118" i="3"/>
  <c r="G119" i="3" s="1"/>
  <c r="H118" i="3"/>
  <c r="H119" i="3" s="1"/>
  <c r="D118" i="3"/>
  <c r="D119" i="3" s="1"/>
  <c r="I127" i="3"/>
  <c r="H127" i="3"/>
  <c r="G127" i="3"/>
  <c r="F127" i="3"/>
  <c r="E127" i="3"/>
  <c r="D127" i="3"/>
  <c r="G125" i="3"/>
  <c r="I124" i="3"/>
  <c r="D125" i="3"/>
  <c r="F121" i="3"/>
  <c r="I118" i="3"/>
  <c r="E119" i="3"/>
  <c r="J117" i="3"/>
  <c r="J127" i="3" s="1"/>
  <c r="E105" i="3"/>
  <c r="F96" i="3"/>
  <c r="E96" i="3"/>
  <c r="D96" i="3"/>
  <c r="E115" i="3"/>
  <c r="E116" i="3" s="1"/>
  <c r="F115" i="3"/>
  <c r="F116" i="3" s="1"/>
  <c r="G115" i="3"/>
  <c r="G116" i="3" s="1"/>
  <c r="H115" i="3"/>
  <c r="H116" i="3" s="1"/>
  <c r="I115" i="3"/>
  <c r="I116" i="3" s="1"/>
  <c r="D115" i="3"/>
  <c r="D116" i="3" s="1"/>
  <c r="E113" i="3"/>
  <c r="E114" i="3" s="1"/>
  <c r="F113" i="3"/>
  <c r="F114" i="3" s="1"/>
  <c r="G113" i="3"/>
  <c r="H113" i="3"/>
  <c r="D113" i="3"/>
  <c r="H114" i="3"/>
  <c r="I113" i="3"/>
  <c r="D109" i="3"/>
  <c r="D110" i="3" s="1"/>
  <c r="E109" i="3"/>
  <c r="E110" i="3" s="1"/>
  <c r="F109" i="3"/>
  <c r="G109" i="3"/>
  <c r="G110" i="3" s="1"/>
  <c r="H109" i="3"/>
  <c r="H110" i="3" s="1"/>
  <c r="I109" i="3"/>
  <c r="I110" i="3" s="1"/>
  <c r="D98" i="3"/>
  <c r="D99" i="3" s="1"/>
  <c r="D107" i="3"/>
  <c r="D108" i="3" s="1"/>
  <c r="E107" i="3"/>
  <c r="E108" i="3" s="1"/>
  <c r="F107" i="3"/>
  <c r="F108" i="3" s="1"/>
  <c r="G107" i="3"/>
  <c r="H107" i="3"/>
  <c r="H108" i="3" s="1"/>
  <c r="I107" i="3"/>
  <c r="G114" i="3"/>
  <c r="F110" i="3"/>
  <c r="G108" i="3"/>
  <c r="J106" i="3"/>
  <c r="J116" i="3" s="1"/>
  <c r="E102" i="3"/>
  <c r="E103" i="3" s="1"/>
  <c r="F102" i="3"/>
  <c r="F103" i="3" s="1"/>
  <c r="G102" i="3"/>
  <c r="G103" i="3" s="1"/>
  <c r="H102" i="3"/>
  <c r="H103" i="3" s="1"/>
  <c r="I102" i="3"/>
  <c r="D102" i="3"/>
  <c r="E100" i="3"/>
  <c r="E101" i="3" s="1"/>
  <c r="F100" i="3"/>
  <c r="F101" i="3" s="1"/>
  <c r="G100" i="3"/>
  <c r="G101" i="3" s="1"/>
  <c r="H100" i="3"/>
  <c r="H101" i="3" s="1"/>
  <c r="I100" i="3"/>
  <c r="I101" i="3" s="1"/>
  <c r="E98" i="3"/>
  <c r="E99" i="3" s="1"/>
  <c r="F98" i="3"/>
  <c r="F99" i="3" s="1"/>
  <c r="G98" i="3"/>
  <c r="G99" i="3" s="1"/>
  <c r="H98" i="3"/>
  <c r="H99" i="3" s="1"/>
  <c r="I98" i="3"/>
  <c r="I99" i="3" s="1"/>
  <c r="G96" i="3"/>
  <c r="H96" i="3"/>
  <c r="I96" i="3"/>
  <c r="K113" i="3" l="1"/>
  <c r="L107" i="3"/>
  <c r="D114" i="3"/>
  <c r="J113" i="3"/>
  <c r="J114" i="3" s="1"/>
  <c r="K107" i="3"/>
  <c r="J96" i="3"/>
  <c r="L96" i="3"/>
  <c r="M96" i="3" s="1"/>
  <c r="L104" i="3"/>
  <c r="M104" i="3" s="1"/>
  <c r="L102" i="3"/>
  <c r="M102" i="3" s="1"/>
  <c r="L98" i="3"/>
  <c r="L100" i="3"/>
  <c r="D103" i="3"/>
  <c r="J118" i="3"/>
  <c r="J119" i="3" s="1"/>
  <c r="J109" i="3"/>
  <c r="J110" i="3" s="1"/>
  <c r="J100" i="3"/>
  <c r="J120" i="3"/>
  <c r="J121" i="3" s="1"/>
  <c r="J124" i="3"/>
  <c r="J125" i="3" s="1"/>
  <c r="J107" i="3"/>
  <c r="J108" i="3" s="1"/>
  <c r="J102" i="3" l="1"/>
  <c r="J98" i="3"/>
  <c r="H97" i="3"/>
  <c r="G97" i="3"/>
  <c r="F97" i="3"/>
  <c r="E97" i="3"/>
  <c r="D97" i="3"/>
  <c r="J95" i="3"/>
  <c r="J105" i="3" l="1"/>
  <c r="J103" i="3"/>
  <c r="J99" i="3"/>
  <c r="J101" i="3"/>
  <c r="J97" i="3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H43" i="3" l="1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K98" i="3" l="1"/>
  <c r="M98" i="3" s="1"/>
  <c r="K109" i="3"/>
  <c r="M45" i="3"/>
  <c r="N45" i="3" s="1"/>
  <c r="K100" i="3" s="1"/>
  <c r="M100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D17" i="3" l="1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F7" i="4" l="1"/>
  <c r="F5" i="4"/>
  <c r="F3" i="4"/>
  <c r="F2" i="7"/>
  <c r="F2" i="4"/>
  <c r="F6" i="4"/>
  <c r="F4" i="4"/>
  <c r="F9" i="3"/>
  <c r="F2" i="3" l="1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<sst xmlns="http://schemas.openxmlformats.org/spreadsheetml/2006/main" count="421" uniqueCount="142">
  <si>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</si>
  <si>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</si>
  <si>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</si>
  <si>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</si>
  <si>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</si>
  <si>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</si>
  <si>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</si>
  <si>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</si>
  <si>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</si>
  <si>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</si>
  <si>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</si>
  <si>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</si>
  <si>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</si>
  <si>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</si>
  <si>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</si>
  <si>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</si>
  <si>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</si>
  <si>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</si>
  <si>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</si>
  <si>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</si>
  <si>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</si>
  <si>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</si>
  <si>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</si>
  <si>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</si>
  <si>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</si>
  <si>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</si>
  <si>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</si>
  <si>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</si>
  <si>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</si>
  <si>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</si>
  <si>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</si>
  <si>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</si>
  <si>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</si>
  <si>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</si>
  <si>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</si>
  <si>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</si>
  <si>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</si>
  <si>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</si>
  <si>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</si>
  <si>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</si>
  <si>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</si>
  <si>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</si>
  <si>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</si>
  <si>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</si>
  <si>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</si>
  <si>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</si>
  <si>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</si>
  <si>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</si>
  <si>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</si>
  <si>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</si>
  <si>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</si>
  <si>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</si>
  <si>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</si>
  <si>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</si>
  <si>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</si>
  <si>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</si>
  <si>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</si>
  <si>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</si>
  <si>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</si>
  <si>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</si>
  <si>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</si>
  <si>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</si>
  <si>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</si>
  <si>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</si>
  <si>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</si>
  <si>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</si>
  <si>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</si>
  <si>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</si>
  <si>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</si>
  <si>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</si>
  <si>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</si>
  <si>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</si>
  <si>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</si>
  <si>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</si>
  <si>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</si>
  <si>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</si>
  <si>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</si>
  <si>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Cyptoraptor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</si>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</sst>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"/>
  <sheetViews>
    <sheetView tabSelected="1" topLeftCell="I75" workbookViewId="0">
      <selection activeCell="P89" sqref="P89"/>
    </sheetView>
  </sheetViews>
  <sheetFormatPr defaultRowHeight="15" x14ac:dyDescent="0.15"/>
  <cols>
    <col min="1" max="1" width="2.625" style="2" customWidth="1"/>
    <col min="2" max="2" width="3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7" width="3.75" style="2" customWidth="1"/>
    <col min="8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48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49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48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49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48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49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 t="shared" ref="G9:I9" si="6">G4</f>
        <v>8000</v>
      </c>
      <c r="H9" s="7">
        <v>0</v>
      </c>
      <c r="I9" s="7">
        <f t="shared" si="6"/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>B10/$B10</f>
        <v>1</v>
      </c>
      <c r="C11" s="31">
        <f t="shared" ref="C11:K11" si="7">C10/$B10</f>
        <v>1.1842271293375395</v>
      </c>
      <c r="D11" s="31">
        <f t="shared" si="7"/>
        <v>4.4574132492113563</v>
      </c>
      <c r="E11" s="31">
        <f t="shared" si="7"/>
        <v>0.25173501577287066</v>
      </c>
      <c r="F11" s="31">
        <f t="shared" si="7"/>
        <v>8.0742902208201901</v>
      </c>
      <c r="G11" s="31">
        <f t="shared" si="7"/>
        <v>5.3665615141955838</v>
      </c>
      <c r="H11" s="31">
        <f t="shared" si="7"/>
        <v>0</v>
      </c>
      <c r="I11" s="31">
        <f t="shared" si="7"/>
        <v>0.25236593059936907</v>
      </c>
      <c r="J11" s="31">
        <f t="shared" si="7"/>
        <v>17.825236593059937</v>
      </c>
      <c r="K11" s="31">
        <f t="shared" si="7"/>
        <v>30.23217665615142</v>
      </c>
    </row>
    <row r="12" spans="1:11" ht="17.25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15.75" thickBot="1" x14ac:dyDescent="0.2">
      <c r="A13" s="34" t="s">
        <v>49</v>
      </c>
      <c r="B13" s="35">
        <v>19286</v>
      </c>
      <c r="C13" s="37">
        <f>B13/10</f>
        <v>1928.6</v>
      </c>
      <c r="D13" s="38">
        <f>C13/C$13</f>
        <v>1</v>
      </c>
    </row>
    <row r="14" spans="1:11" ht="15.75" thickBot="1" x14ac:dyDescent="0.2">
      <c r="A14" s="34" t="s">
        <v>47</v>
      </c>
      <c r="B14" s="35">
        <v>12826</v>
      </c>
      <c r="C14" s="37">
        <f t="shared" ref="C14:C18" si="8">B14/10</f>
        <v>1282.5999999999999</v>
      </c>
      <c r="D14" s="38">
        <f t="shared" ref="D14:D18" si="9">C14/C$13</f>
        <v>0.66504199937778696</v>
      </c>
    </row>
    <row r="15" spans="1:11" ht="15.75" thickBot="1" x14ac:dyDescent="0.2">
      <c r="A15" s="34" t="s">
        <v>50</v>
      </c>
      <c r="B15" s="2">
        <v>3426</v>
      </c>
      <c r="C15" s="37">
        <f t="shared" si="8"/>
        <v>342.6</v>
      </c>
      <c r="D15" s="38">
        <f t="shared" si="9"/>
        <v>0.17764181271388574</v>
      </c>
    </row>
    <row r="16" spans="1:11" ht="15.75" thickBot="1" x14ac:dyDescent="0.2">
      <c r="A16" s="34" t="s">
        <v>43</v>
      </c>
      <c r="B16" s="35">
        <v>85473</v>
      </c>
      <c r="C16" s="37">
        <f t="shared" si="8"/>
        <v>8547.2999999999993</v>
      </c>
      <c r="D16" s="38">
        <f t="shared" si="9"/>
        <v>4.4318676760344289</v>
      </c>
    </row>
    <row r="17" spans="1:7" ht="15.75" thickBot="1" x14ac:dyDescent="0.2">
      <c r="A17" s="34" t="s">
        <v>52</v>
      </c>
      <c r="B17" s="35">
        <v>49816</v>
      </c>
      <c r="C17" s="37">
        <f t="shared" si="8"/>
        <v>4981.6000000000004</v>
      </c>
      <c r="D17" s="38">
        <f t="shared" si="9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8"/>
        <v>116037.2</v>
      </c>
      <c r="D18" s="38">
        <f t="shared" si="9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>B23*F23</f>
        <v>11095</v>
      </c>
    </row>
    <row r="24" spans="1:7" x14ac:dyDescent="0.15">
      <c r="A24" s="39" t="s">
        <v>42</v>
      </c>
      <c r="B24" s="5">
        <v>1877</v>
      </c>
      <c r="C24" s="2">
        <f t="shared" ref="C24:C28" si="10">E24-D24</f>
        <v>0.9700000000000002</v>
      </c>
      <c r="D24" s="2">
        <v>2.84</v>
      </c>
      <c r="E24" s="2">
        <v>3.81</v>
      </c>
      <c r="F24" s="2">
        <v>7</v>
      </c>
      <c r="G24" s="2">
        <f t="shared" ref="G24:G29" si="11">B24*F24</f>
        <v>13139</v>
      </c>
    </row>
    <row r="25" spans="1:7" x14ac:dyDescent="0.15">
      <c r="A25" s="39" t="s">
        <v>51</v>
      </c>
      <c r="B25" s="5">
        <v>399</v>
      </c>
      <c r="C25" s="2">
        <f t="shared" si="10"/>
        <v>0.95000000000000018</v>
      </c>
      <c r="D25" s="2">
        <v>2.57</v>
      </c>
      <c r="E25" s="2">
        <v>3.52</v>
      </c>
      <c r="F25" s="2">
        <v>6</v>
      </c>
      <c r="G25" s="2">
        <f t="shared" si="11"/>
        <v>2394</v>
      </c>
    </row>
    <row r="26" spans="1:7" x14ac:dyDescent="0.15">
      <c r="A26" s="2" t="s">
        <v>44</v>
      </c>
      <c r="B26" s="5">
        <v>7065</v>
      </c>
      <c r="C26" s="2">
        <f t="shared" si="10"/>
        <v>1.25</v>
      </c>
      <c r="D26" s="2">
        <v>2.56</v>
      </c>
      <c r="E26" s="2">
        <v>3.81</v>
      </c>
      <c r="F26" s="2">
        <v>3</v>
      </c>
      <c r="G26" s="2">
        <f t="shared" si="11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11"/>
        <v>51191</v>
      </c>
    </row>
    <row r="28" spans="1:7" x14ac:dyDescent="0.15">
      <c r="A28" s="2" t="s">
        <v>53</v>
      </c>
      <c r="B28" s="7">
        <v>8506</v>
      </c>
      <c r="C28" s="2">
        <f t="shared" si="10"/>
        <v>1.1700000000000004</v>
      </c>
      <c r="D28" s="2">
        <v>2.57</v>
      </c>
      <c r="E28" s="2">
        <v>3.74</v>
      </c>
      <c r="F28" s="2">
        <v>4</v>
      </c>
      <c r="G28" s="2">
        <f t="shared" si="11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11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x14ac:dyDescent="0.15">
      <c r="K36" s="54" t="s">
        <v>72</v>
      </c>
      <c r="L36" s="54" t="s">
        <v>73</v>
      </c>
      <c r="M36" s="54" t="s">
        <v>74</v>
      </c>
      <c r="N36" s="54" t="s">
        <v>75</v>
      </c>
      <c r="O36" s="55" t="s">
        <v>87</v>
      </c>
      <c r="P36" s="54" t="s">
        <v>96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x14ac:dyDescent="0.15">
      <c r="A39" s="46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50" t="s">
        <v>64</v>
      </c>
      <c r="G39" s="46" t="s">
        <v>71</v>
      </c>
      <c r="H39" s="46" t="s">
        <v>68</v>
      </c>
    </row>
    <row r="40" spans="1:18" ht="15.75" thickBot="1" x14ac:dyDescent="0.2">
      <c r="A40" s="47"/>
      <c r="B40" s="41" t="s">
        <v>60</v>
      </c>
      <c r="C40" s="41" t="s">
        <v>60</v>
      </c>
      <c r="D40" s="41" t="s">
        <v>60</v>
      </c>
      <c r="E40" s="41" t="s">
        <v>60</v>
      </c>
      <c r="F40" s="51"/>
      <c r="G40" s="47"/>
      <c r="H40" s="47"/>
    </row>
    <row r="41" spans="1:18" ht="24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62">
        <f>1/M41</f>
        <v>0.46511627906976744</v>
      </c>
    </row>
    <row r="42" spans="1:18" ht="23.2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>B41/B42</f>
        <v>0</v>
      </c>
      <c r="C43" s="45">
        <f t="shared" ref="C43:G43" si="12">C41/C42</f>
        <v>0</v>
      </c>
      <c r="D43" s="45">
        <f t="shared" si="12"/>
        <v>0</v>
      </c>
      <c r="E43" s="45">
        <f t="shared" si="12"/>
        <v>0.66666666666666663</v>
      </c>
      <c r="F43" s="45">
        <f t="shared" si="12"/>
        <v>1</v>
      </c>
      <c r="G43" s="45">
        <f t="shared" si="12"/>
        <v>1</v>
      </c>
      <c r="H43" s="45">
        <f>H41/H42</f>
        <v>0.38709677419354838</v>
      </c>
      <c r="L43" s="2" t="s">
        <v>78</v>
      </c>
      <c r="M43" s="2">
        <f>C29+C25*2+C27</f>
        <v>3.89</v>
      </c>
      <c r="N43" s="62">
        <f t="shared" ref="N43" si="13">1/M43</f>
        <v>0.25706940874035988</v>
      </c>
    </row>
    <row r="44" spans="1:18" ht="24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23.2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80</v>
      </c>
      <c r="M45" s="2">
        <f>C23*2+C24*3+C25*3+C27*2+C28*1+C29</f>
        <v>12.88</v>
      </c>
      <c r="N45" s="62">
        <f>1/M45</f>
        <v>7.7639751552795025E-2</v>
      </c>
    </row>
    <row r="46" spans="1:18" ht="15.75" thickBot="1" x14ac:dyDescent="0.2">
      <c r="A46" s="44" t="s">
        <v>67</v>
      </c>
      <c r="B46" s="45">
        <f>B44/B45</f>
        <v>0</v>
      </c>
      <c r="C46" s="45">
        <f t="shared" ref="C46" si="14">C44/C45</f>
        <v>0</v>
      </c>
      <c r="D46" s="45">
        <f t="shared" ref="D46" si="15">D44/D45</f>
        <v>0.66666666666666663</v>
      </c>
      <c r="E46" s="45">
        <f t="shared" ref="E46" si="16">E44/E45</f>
        <v>0.5</v>
      </c>
      <c r="F46" s="45">
        <f t="shared" ref="F46" si="17">F44/F45</f>
        <v>0.5</v>
      </c>
      <c r="G46" s="45">
        <f t="shared" ref="G46" si="18">G44/G45</f>
        <v>0</v>
      </c>
      <c r="H46" s="45">
        <f>H44/H45</f>
        <v>0.22580645161290322</v>
      </c>
    </row>
    <row r="47" spans="1:18" ht="24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82</v>
      </c>
      <c r="M47" s="2">
        <v>2</v>
      </c>
      <c r="N47" s="62">
        <f>1/M47</f>
        <v>0.5</v>
      </c>
    </row>
    <row r="48" spans="1:18" ht="23.2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>B47/B48</f>
        <v>0.14285714285714285</v>
      </c>
      <c r="C49" s="45">
        <f t="shared" ref="C49" si="19">C47/C48</f>
        <v>0.2857142857142857</v>
      </c>
      <c r="D49" s="45">
        <f t="shared" ref="D49" si="20">D47/D48</f>
        <v>0</v>
      </c>
      <c r="E49" s="45">
        <f t="shared" ref="E49" si="21">E47/E48</f>
        <v>0.33333333333333331</v>
      </c>
      <c r="F49" s="45">
        <f t="shared" ref="F49" si="22">F47/F48</f>
        <v>0</v>
      </c>
      <c r="G49" s="45">
        <f t="shared" ref="G49" si="23">G47/G48</f>
        <v>0</v>
      </c>
      <c r="H49" s="45">
        <f>H47/H48</f>
        <v>0.16129032258064516</v>
      </c>
      <c r="L49" s="2" t="s">
        <v>84</v>
      </c>
      <c r="M49" s="2">
        <v>2</v>
      </c>
      <c r="N49" s="62">
        <f>1/M49</f>
        <v>0.5</v>
      </c>
    </row>
    <row r="52" spans="1:23" ht="15.75" customHeight="1" x14ac:dyDescent="0.15">
      <c r="O52" s="2" t="s">
        <v>91</v>
      </c>
      <c r="P52" s="2" t="s">
        <v>89</v>
      </c>
      <c r="Q52" s="2" t="s">
        <v>132</v>
      </c>
      <c r="R52" s="2" t="s">
        <v>133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134</v>
      </c>
      <c r="W53" s="2" t="s">
        <v>5</v>
      </c>
    </row>
    <row r="54" spans="1:23" x14ac:dyDescent="0.15">
      <c r="O54" s="2" t="s">
        <v>84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6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98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99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100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101</v>
      </c>
      <c r="Q63" s="2" t="s">
        <v>126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102</v>
      </c>
      <c r="Q64" s="2" t="s">
        <v>126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103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104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105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127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128</v>
      </c>
      <c r="Q69" s="2" t="s">
        <v>126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106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107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108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109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110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111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112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113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114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115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116</v>
      </c>
      <c r="Q80" s="2" t="s">
        <v>129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23" x14ac:dyDescent="0.15">
      <c r="P81" s="2" t="s">
        <v>117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23" x14ac:dyDescent="0.15">
      <c r="P82" s="2" t="s">
        <v>118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23" x14ac:dyDescent="0.15">
      <c r="P83" s="2" t="s">
        <v>119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23" x14ac:dyDescent="0.15">
      <c r="P84" s="2" t="s">
        <v>120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23" x14ac:dyDescent="0.15">
      <c r="P85" s="2" t="s">
        <v>121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23" x14ac:dyDescent="0.15">
      <c r="P86" s="2" t="s">
        <v>122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23" x14ac:dyDescent="0.15">
      <c r="P87" s="2" t="s">
        <v>123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23" x14ac:dyDescent="0.15">
      <c r="P88" s="2" t="s">
        <v>124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23" x14ac:dyDescent="0.15">
      <c r="P89" s="2" t="s">
        <v>125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23" x14ac:dyDescent="0.15">
      <c r="R90" s="2">
        <v>8</v>
      </c>
      <c r="S90" s="2">
        <v>16</v>
      </c>
      <c r="T90" s="2">
        <v>4</v>
      </c>
      <c r="U90" s="2">
        <v>48</v>
      </c>
      <c r="V90" s="2">
        <v>16</v>
      </c>
      <c r="W90" s="2">
        <v>0</v>
      </c>
    </row>
    <row r="91" spans="1:23" ht="15.75" customHeight="1" x14ac:dyDescent="0.15">
      <c r="O91" s="2" t="s">
        <v>130</v>
      </c>
      <c r="P91" s="2" t="s">
        <v>0</v>
      </c>
      <c r="Q91" s="2">
        <v>4</v>
      </c>
      <c r="R91" s="2">
        <v>16</v>
      </c>
      <c r="S91" s="2">
        <v>32</v>
      </c>
      <c r="T91" s="2">
        <v>8</v>
      </c>
      <c r="U91" s="2">
        <v>96</v>
      </c>
      <c r="V91" s="2">
        <v>32</v>
      </c>
      <c r="W91" s="2">
        <v>0</v>
      </c>
    </row>
    <row r="92" spans="1:23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96</v>
      </c>
      <c r="V92" s="2">
        <v>32</v>
      </c>
      <c r="W92" s="2">
        <v>0</v>
      </c>
    </row>
    <row r="93" spans="1:23" x14ac:dyDescent="0.15">
      <c r="A93" s="58" t="s">
        <v>90</v>
      </c>
      <c r="B93" s="58" t="s">
        <v>92</v>
      </c>
      <c r="C93" s="58" t="s">
        <v>88</v>
      </c>
      <c r="D93" s="58"/>
      <c r="E93" s="58"/>
      <c r="F93" s="58"/>
      <c r="G93" s="58"/>
      <c r="H93" s="58"/>
      <c r="I93" s="58"/>
      <c r="J93" s="58"/>
      <c r="K93" s="58" t="s">
        <v>76</v>
      </c>
      <c r="L93" s="56"/>
      <c r="M93" s="56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96</v>
      </c>
      <c r="V93" s="2">
        <v>32</v>
      </c>
      <c r="W93" s="2">
        <v>0</v>
      </c>
    </row>
    <row r="94" spans="1:23" x14ac:dyDescent="0.15">
      <c r="A94" s="58"/>
      <c r="B94" s="58"/>
      <c r="C94" s="54"/>
      <c r="D94" s="54" t="s">
        <v>72</v>
      </c>
      <c r="E94" s="54" t="s">
        <v>73</v>
      </c>
      <c r="F94" s="54" t="s">
        <v>74</v>
      </c>
      <c r="G94" s="54" t="s">
        <v>75</v>
      </c>
      <c r="H94" s="55" t="s">
        <v>87</v>
      </c>
      <c r="I94" s="54" t="s">
        <v>96</v>
      </c>
      <c r="J94" s="54" t="s">
        <v>68</v>
      </c>
      <c r="K94" s="58" t="s">
        <v>76</v>
      </c>
      <c r="L94" s="58" t="s">
        <v>140</v>
      </c>
      <c r="M94" s="58" t="s">
        <v>141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144</v>
      </c>
      <c r="V94" s="2">
        <v>48</v>
      </c>
      <c r="W94" s="2">
        <v>0</v>
      </c>
    </row>
    <row r="95" spans="1:23" x14ac:dyDescent="0.15">
      <c r="A95" s="56" t="s">
        <v>95</v>
      </c>
      <c r="B95" s="61"/>
      <c r="C95" s="61" t="s">
        <v>93</v>
      </c>
      <c r="D95" s="55">
        <v>0</v>
      </c>
      <c r="E95" s="55">
        <v>0</v>
      </c>
      <c r="F95" s="55">
        <v>0</v>
      </c>
      <c r="G95" s="55">
        <v>4</v>
      </c>
      <c r="H95" s="55">
        <v>4</v>
      </c>
      <c r="I95" s="55">
        <v>4</v>
      </c>
      <c r="J95" s="55">
        <f>SUM(D95:I95)</f>
        <v>12</v>
      </c>
      <c r="K95" s="58"/>
      <c r="L95" s="58"/>
      <c r="M95" s="58"/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96</v>
      </c>
      <c r="V95" s="2">
        <v>32</v>
      </c>
      <c r="W95" s="2">
        <v>0</v>
      </c>
    </row>
    <row r="96" spans="1:23" x14ac:dyDescent="0.15">
      <c r="A96" s="56"/>
      <c r="B96" s="56" t="s">
        <v>77</v>
      </c>
      <c r="C96" s="54" t="s">
        <v>94</v>
      </c>
      <c r="D96" s="55">
        <f>R128</f>
        <v>8</v>
      </c>
      <c r="E96" s="55">
        <f>S128</f>
        <v>8</v>
      </c>
      <c r="F96" s="55">
        <f>T128</f>
        <v>8</v>
      </c>
      <c r="G96" s="55">
        <f>U128</f>
        <v>48</v>
      </c>
      <c r="H96" s="55">
        <f>V128</f>
        <v>56</v>
      </c>
      <c r="I96" s="55">
        <f>W128</f>
        <v>0</v>
      </c>
      <c r="J96" s="55">
        <f>SUM(D96:I96)</f>
        <v>128</v>
      </c>
      <c r="K96" s="68">
        <f>128*N41</f>
        <v>59.534883720930232</v>
      </c>
      <c r="L96" s="68">
        <f>(D96*K$37+E96*L$37+F96*M$37+G96*N$37+H96*O$37+I96*P$37+Q128*Q$37)/1000000</f>
        <v>0.87654799999999999</v>
      </c>
      <c r="M96" s="68">
        <f>K96/L96</f>
        <v>67.919707444350152</v>
      </c>
      <c r="P96" s="2" t="s">
        <v>98</v>
      </c>
      <c r="Q96" s="2">
        <v>5</v>
      </c>
      <c r="R96" s="2">
        <v>20</v>
      </c>
      <c r="S96" s="2">
        <v>40</v>
      </c>
      <c r="T96" s="2">
        <v>10</v>
      </c>
      <c r="U96" s="2">
        <v>120</v>
      </c>
      <c r="V96" s="2">
        <v>40</v>
      </c>
      <c r="W96" s="2">
        <v>0</v>
      </c>
    </row>
    <row r="97" spans="1:23" x14ac:dyDescent="0.15">
      <c r="A97" s="56"/>
      <c r="B97" s="56"/>
      <c r="C97" s="54" t="s">
        <v>86</v>
      </c>
      <c r="D97" s="57">
        <f>D95/D96</f>
        <v>0</v>
      </c>
      <c r="E97" s="57">
        <f>E95/E96</f>
        <v>0</v>
      </c>
      <c r="F97" s="57">
        <f>F95/F96</f>
        <v>0</v>
      </c>
      <c r="G97" s="57">
        <f>G95/G96</f>
        <v>8.3333333333333329E-2</v>
      </c>
      <c r="H97" s="57">
        <f>H95/H96</f>
        <v>7.1428571428571425E-2</v>
      </c>
      <c r="I97" s="57" t="s">
        <v>135</v>
      </c>
      <c r="J97" s="57">
        <f>J95/J96</f>
        <v>9.375E-2</v>
      </c>
      <c r="K97" s="68"/>
      <c r="L97" s="68"/>
      <c r="M97" s="68"/>
      <c r="P97" s="2" t="s">
        <v>99</v>
      </c>
      <c r="Q97" s="2">
        <v>8</v>
      </c>
      <c r="R97" s="2">
        <v>32</v>
      </c>
      <c r="S97" s="2">
        <v>64</v>
      </c>
      <c r="T97" s="2">
        <v>16</v>
      </c>
      <c r="U97" s="2">
        <v>192</v>
      </c>
      <c r="V97" s="2">
        <v>64</v>
      </c>
      <c r="W97" s="2">
        <v>0</v>
      </c>
    </row>
    <row r="98" spans="1:23" x14ac:dyDescent="0.15">
      <c r="A98" s="56"/>
      <c r="B98" s="56" t="s">
        <v>79</v>
      </c>
      <c r="C98" s="54" t="s">
        <v>94</v>
      </c>
      <c r="D98" s="55">
        <f>R165</f>
        <v>8</v>
      </c>
      <c r="E98" s="55">
        <f>S165</f>
        <v>8</v>
      </c>
      <c r="F98" s="55">
        <f>T165</f>
        <v>8</v>
      </c>
      <c r="G98" s="55">
        <f>U165</f>
        <v>16</v>
      </c>
      <c r="H98" s="55">
        <f>V165</f>
        <v>16</v>
      </c>
      <c r="I98" s="55">
        <f>W165</f>
        <v>8</v>
      </c>
      <c r="J98" s="55">
        <f>SUM(D98:I98)</f>
        <v>64</v>
      </c>
      <c r="K98" s="68">
        <f>128*N43</f>
        <v>32.904884318766065</v>
      </c>
      <c r="L98" s="68">
        <f>(D98*K$37+E98*L$37+F98*M$37+G98*N$37+H98*O$37+I98*P$37+Q165*Q$37)/1000000</f>
        <v>0.41991800000000001</v>
      </c>
      <c r="M98" s="68">
        <f>K98/L98</f>
        <v>78.360261571940384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96</v>
      </c>
      <c r="V98" s="2">
        <v>32</v>
      </c>
      <c r="W98" s="2">
        <v>0</v>
      </c>
    </row>
    <row r="99" spans="1:23" x14ac:dyDescent="0.15">
      <c r="A99" s="56"/>
      <c r="B99" s="56"/>
      <c r="C99" s="54" t="s">
        <v>86</v>
      </c>
      <c r="D99" s="63">
        <f>D95/D98</f>
        <v>0</v>
      </c>
      <c r="E99" s="63">
        <f t="shared" ref="E99:J99" si="24">E95/E98</f>
        <v>0</v>
      </c>
      <c r="F99" s="63">
        <f t="shared" si="24"/>
        <v>0</v>
      </c>
      <c r="G99" s="63">
        <f t="shared" si="24"/>
        <v>0.25</v>
      </c>
      <c r="H99" s="63">
        <f t="shared" si="24"/>
        <v>0.25</v>
      </c>
      <c r="I99" s="63">
        <f t="shared" si="24"/>
        <v>0.5</v>
      </c>
      <c r="J99" s="63">
        <f t="shared" si="24"/>
        <v>0.1875</v>
      </c>
      <c r="K99" s="68"/>
      <c r="L99" s="68"/>
      <c r="M99" s="68"/>
      <c r="P99" s="2" t="s">
        <v>100</v>
      </c>
      <c r="Q99" s="2">
        <v>12</v>
      </c>
      <c r="R99" s="2">
        <v>48</v>
      </c>
      <c r="S99" s="2">
        <v>96</v>
      </c>
      <c r="T99" s="2">
        <v>24</v>
      </c>
      <c r="U99" s="2">
        <v>288</v>
      </c>
      <c r="V99" s="2">
        <v>96</v>
      </c>
      <c r="W99" s="2">
        <v>0</v>
      </c>
    </row>
    <row r="100" spans="1:23" x14ac:dyDescent="0.15">
      <c r="A100" s="56"/>
      <c r="B100" s="56" t="s">
        <v>81</v>
      </c>
      <c r="C100" s="54" t="s">
        <v>94</v>
      </c>
      <c r="D100" s="64">
        <f>R202</f>
        <v>16</v>
      </c>
      <c r="E100" s="64">
        <f>S202</f>
        <v>24</v>
      </c>
      <c r="F100" s="64">
        <f>T202</f>
        <v>8</v>
      </c>
      <c r="G100" s="64">
        <f>U202</f>
        <v>24</v>
      </c>
      <c r="H100" s="64">
        <f>V202</f>
        <v>4</v>
      </c>
      <c r="I100" s="64">
        <f>W202</f>
        <v>8</v>
      </c>
      <c r="J100" s="64">
        <f>SUM(D100:I100)</f>
        <v>84</v>
      </c>
      <c r="K100" s="68">
        <f>128*N45</f>
        <v>9.9378881987577632</v>
      </c>
      <c r="L100" s="68">
        <f>(D100*K$37+E100*L$37+F100*M$37+G100*N$37+H100*O$37+I100*P$37+Q202*Q$37)/1000000</f>
        <v>0.312249</v>
      </c>
      <c r="M100" s="68">
        <f>K100/L100</f>
        <v>31.826805526223506</v>
      </c>
      <c r="P100" s="2" t="s">
        <v>101</v>
      </c>
      <c r="Q100" s="2" t="s">
        <v>126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</row>
    <row r="101" spans="1:23" x14ac:dyDescent="0.15">
      <c r="A101" s="56"/>
      <c r="B101" s="56"/>
      <c r="C101" s="54" t="s">
        <v>86</v>
      </c>
      <c r="D101" s="63">
        <f>D95/D100</f>
        <v>0</v>
      </c>
      <c r="E101" s="63">
        <f t="shared" ref="E101:J101" si="25">E95/E100</f>
        <v>0</v>
      </c>
      <c r="F101" s="63">
        <f t="shared" si="25"/>
        <v>0</v>
      </c>
      <c r="G101" s="63">
        <f t="shared" si="25"/>
        <v>0.16666666666666666</v>
      </c>
      <c r="H101" s="63">
        <f t="shared" si="25"/>
        <v>1</v>
      </c>
      <c r="I101" s="63">
        <f t="shared" si="25"/>
        <v>0.5</v>
      </c>
      <c r="J101" s="63">
        <f t="shared" si="25"/>
        <v>0.14285714285714285</v>
      </c>
      <c r="K101" s="68"/>
      <c r="L101" s="68"/>
      <c r="M101" s="68"/>
      <c r="P101" s="2" t="s">
        <v>102</v>
      </c>
      <c r="Q101" s="2" t="s">
        <v>126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</row>
    <row r="102" spans="1:23" x14ac:dyDescent="0.15">
      <c r="A102" s="56"/>
      <c r="B102" s="56" t="s">
        <v>83</v>
      </c>
      <c r="C102" s="54" t="s">
        <v>94</v>
      </c>
      <c r="D102" s="55">
        <f>R91</f>
        <v>16</v>
      </c>
      <c r="E102" s="55">
        <f>S91</f>
        <v>32</v>
      </c>
      <c r="F102" s="55">
        <f>T91</f>
        <v>8</v>
      </c>
      <c r="G102" s="55">
        <f>U91</f>
        <v>96</v>
      </c>
      <c r="H102" s="55">
        <f>V91</f>
        <v>32</v>
      </c>
      <c r="I102" s="55">
        <f>W91</f>
        <v>0</v>
      </c>
      <c r="J102" s="55">
        <f>SUM(D102:I102)</f>
        <v>184</v>
      </c>
      <c r="K102" s="68">
        <f>128*N47</f>
        <v>64</v>
      </c>
      <c r="L102" s="68">
        <f>(D102*K$37+E102*L$37+F102*M$37+G102*N$37+H102*O$37+I102*P$37+Q91*Q$37)/1000000</f>
        <v>0.70278799999999997</v>
      </c>
      <c r="M102" s="68">
        <f t="shared" ref="M102" si="26">K102/L102</f>
        <v>91.065869081429966</v>
      </c>
      <c r="P102" s="2" t="s">
        <v>103</v>
      </c>
      <c r="Q102" s="2">
        <v>6</v>
      </c>
      <c r="R102" s="2">
        <v>24</v>
      </c>
      <c r="S102" s="2">
        <v>48</v>
      </c>
      <c r="T102" s="2">
        <v>12</v>
      </c>
      <c r="U102" s="2">
        <v>144</v>
      </c>
      <c r="V102" s="2">
        <v>48</v>
      </c>
      <c r="W102" s="2">
        <v>0</v>
      </c>
    </row>
    <row r="103" spans="1:23" x14ac:dyDescent="0.15">
      <c r="A103" s="56"/>
      <c r="B103" s="56"/>
      <c r="C103" s="54" t="s">
        <v>86</v>
      </c>
      <c r="D103" s="57">
        <f>D95/D102</f>
        <v>0</v>
      </c>
      <c r="E103" s="57">
        <f t="shared" ref="E103:J103" si="27">E95/E102</f>
        <v>0</v>
      </c>
      <c r="F103" s="57">
        <f t="shared" si="27"/>
        <v>0</v>
      </c>
      <c r="G103" s="57">
        <f t="shared" si="27"/>
        <v>4.1666666666666664E-2</v>
      </c>
      <c r="H103" s="57">
        <f t="shared" si="27"/>
        <v>0.125</v>
      </c>
      <c r="I103" s="57" t="s">
        <v>136</v>
      </c>
      <c r="J103" s="57">
        <f t="shared" si="27"/>
        <v>6.5217391304347824E-2</v>
      </c>
      <c r="K103" s="68"/>
      <c r="L103" s="68"/>
      <c r="M103" s="68"/>
      <c r="P103" s="2" t="s">
        <v>104</v>
      </c>
      <c r="Q103" s="2">
        <v>4</v>
      </c>
      <c r="R103" s="2">
        <v>16</v>
      </c>
      <c r="S103" s="2">
        <v>32</v>
      </c>
      <c r="T103" s="2">
        <v>8</v>
      </c>
      <c r="U103" s="2">
        <v>96</v>
      </c>
      <c r="V103" s="2">
        <v>32</v>
      </c>
      <c r="W103" s="2">
        <v>0</v>
      </c>
    </row>
    <row r="104" spans="1:23" x14ac:dyDescent="0.15">
      <c r="A104" s="56"/>
      <c r="B104" s="58" t="s">
        <v>85</v>
      </c>
      <c r="C104" s="54" t="s">
        <v>94</v>
      </c>
      <c r="D104" s="60">
        <f>R54</f>
        <v>7</v>
      </c>
      <c r="E104" s="60">
        <f>S54</f>
        <v>7</v>
      </c>
      <c r="F104" s="60">
        <f>T54</f>
        <v>3</v>
      </c>
      <c r="G104" s="60">
        <f>U54</f>
        <v>6</v>
      </c>
      <c r="H104" s="60">
        <f>V54</f>
        <v>4</v>
      </c>
      <c r="I104" s="60">
        <f>W54</f>
        <v>4</v>
      </c>
      <c r="J104" s="60">
        <v>31</v>
      </c>
      <c r="K104" s="68">
        <f>128*N49</f>
        <v>64</v>
      </c>
      <c r="L104" s="68">
        <f>(D104*K$37+E104*L$37+F104*M$37+G104*N$37+H104*O$37+I104*P$37+Q54*Q$37)/1000000</f>
        <v>0.21779699999999999</v>
      </c>
      <c r="M104" s="68">
        <f t="shared" ref="M104" si="28">K104/L104</f>
        <v>293.8516141177335</v>
      </c>
      <c r="P104" s="2" t="s">
        <v>105</v>
      </c>
      <c r="Q104" s="2">
        <v>4</v>
      </c>
      <c r="R104" s="2">
        <v>16</v>
      </c>
      <c r="S104" s="2">
        <v>32</v>
      </c>
      <c r="T104" s="2">
        <v>8</v>
      </c>
      <c r="U104" s="2">
        <v>96</v>
      </c>
      <c r="V104" s="2">
        <v>32</v>
      </c>
      <c r="W104" s="2">
        <v>0</v>
      </c>
    </row>
    <row r="105" spans="1:23" x14ac:dyDescent="0.15">
      <c r="A105" s="56"/>
      <c r="B105" s="56"/>
      <c r="C105" s="54" t="s">
        <v>86</v>
      </c>
      <c r="D105" s="65">
        <f>D95/D104</f>
        <v>0</v>
      </c>
      <c r="E105" s="65">
        <f t="shared" ref="E105:J105" si="29">E95/E104</f>
        <v>0</v>
      </c>
      <c r="F105" s="65">
        <f t="shared" si="29"/>
        <v>0</v>
      </c>
      <c r="G105" s="65">
        <f t="shared" si="29"/>
        <v>0.66666666666666663</v>
      </c>
      <c r="H105" s="65">
        <f t="shared" si="29"/>
        <v>1</v>
      </c>
      <c r="I105" s="65">
        <f t="shared" si="29"/>
        <v>1</v>
      </c>
      <c r="J105" s="65">
        <f t="shared" si="29"/>
        <v>0.38709677419354838</v>
      </c>
      <c r="K105" s="68"/>
      <c r="L105" s="68"/>
      <c r="M105" s="68"/>
      <c r="P105" s="2" t="s">
        <v>127</v>
      </c>
      <c r="Q105" s="2">
        <v>3</v>
      </c>
      <c r="R105" s="2">
        <v>12</v>
      </c>
      <c r="S105" s="2">
        <v>24</v>
      </c>
      <c r="T105" s="2">
        <v>6</v>
      </c>
      <c r="U105" s="2">
        <v>72</v>
      </c>
      <c r="V105" s="2">
        <v>24</v>
      </c>
      <c r="W105" s="2">
        <v>0</v>
      </c>
    </row>
    <row r="106" spans="1:23" x14ac:dyDescent="0.15">
      <c r="A106" s="56" t="s">
        <v>97</v>
      </c>
      <c r="B106" s="61"/>
      <c r="C106" s="61" t="s">
        <v>93</v>
      </c>
      <c r="D106" s="55">
        <v>0</v>
      </c>
      <c r="E106" s="55">
        <v>0</v>
      </c>
      <c r="F106" s="55">
        <v>2</v>
      </c>
      <c r="G106" s="55">
        <v>3</v>
      </c>
      <c r="H106" s="55">
        <v>2</v>
      </c>
      <c r="I106" s="55">
        <v>0</v>
      </c>
      <c r="J106" s="55">
        <f>SUM(D106:I106)</f>
        <v>7</v>
      </c>
      <c r="K106" s="59"/>
      <c r="L106" s="59"/>
      <c r="M106" s="59"/>
      <c r="P106" s="2" t="s">
        <v>128</v>
      </c>
      <c r="Q106" s="2" t="s">
        <v>126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23" x14ac:dyDescent="0.15">
      <c r="A107" s="56"/>
      <c r="B107" s="56" t="s">
        <v>77</v>
      </c>
      <c r="C107" s="54" t="s">
        <v>94</v>
      </c>
      <c r="D107" s="55">
        <f>R129</f>
        <v>12</v>
      </c>
      <c r="E107" s="55">
        <f>S129</f>
        <v>12</v>
      </c>
      <c r="F107" s="55">
        <f>T129</f>
        <v>12</v>
      </c>
      <c r="G107" s="55">
        <f>U129</f>
        <v>72</v>
      </c>
      <c r="H107" s="55">
        <f>V129</f>
        <v>84</v>
      </c>
      <c r="I107" s="55">
        <f>W129</f>
        <v>0</v>
      </c>
      <c r="J107" s="55">
        <f>SUM(D107:I107)</f>
        <v>192</v>
      </c>
      <c r="K107" s="69">
        <f>64*N41</f>
        <v>29.767441860465116</v>
      </c>
      <c r="L107" s="68">
        <f>(D107*K$37+E107*L$37+F107*M$37+G107*N$37+H107*O$37+I107*P$37+Q129*Q$37)/1000000</f>
        <v>1.3148219999999999</v>
      </c>
      <c r="M107" s="68">
        <f>K107/L107</f>
        <v>22.639902481450051</v>
      </c>
      <c r="P107" s="2" t="s">
        <v>106</v>
      </c>
      <c r="Q107" s="2">
        <v>3</v>
      </c>
      <c r="R107" s="2">
        <v>12</v>
      </c>
      <c r="S107" s="2">
        <v>24</v>
      </c>
      <c r="T107" s="2">
        <v>6</v>
      </c>
      <c r="U107" s="2">
        <v>72</v>
      </c>
      <c r="V107" s="2">
        <v>24</v>
      </c>
      <c r="W107" s="2">
        <v>0</v>
      </c>
    </row>
    <row r="108" spans="1:23" x14ac:dyDescent="0.15">
      <c r="A108" s="56"/>
      <c r="B108" s="56"/>
      <c r="C108" s="54" t="s">
        <v>86</v>
      </c>
      <c r="D108" s="57">
        <f>D106/D107</f>
        <v>0</v>
      </c>
      <c r="E108" s="57">
        <f>E106/E107</f>
        <v>0</v>
      </c>
      <c r="F108" s="57">
        <f>F106/F107</f>
        <v>0.16666666666666666</v>
      </c>
      <c r="G108" s="57">
        <f>G106/G107</f>
        <v>4.1666666666666664E-2</v>
      </c>
      <c r="H108" s="57">
        <f>H106/H107</f>
        <v>2.3809523809523808E-2</v>
      </c>
      <c r="I108" s="57" t="s">
        <v>137</v>
      </c>
      <c r="J108" s="57">
        <f>J106/J107</f>
        <v>3.6458333333333336E-2</v>
      </c>
      <c r="K108" s="69"/>
      <c r="L108" s="68"/>
      <c r="M108" s="68"/>
      <c r="P108" s="2" t="s">
        <v>107</v>
      </c>
      <c r="Q108" s="2">
        <v>2</v>
      </c>
      <c r="R108" s="2">
        <v>8</v>
      </c>
      <c r="S108" s="2">
        <v>16</v>
      </c>
      <c r="T108" s="2">
        <v>4</v>
      </c>
      <c r="U108" s="2">
        <v>48</v>
      </c>
      <c r="V108" s="2">
        <v>16</v>
      </c>
      <c r="W108" s="2">
        <v>0</v>
      </c>
    </row>
    <row r="109" spans="1:23" x14ac:dyDescent="0.15">
      <c r="A109" s="56"/>
      <c r="B109" s="56" t="s">
        <v>79</v>
      </c>
      <c r="C109" s="54" t="s">
        <v>94</v>
      </c>
      <c r="D109" s="55">
        <f>R166</f>
        <v>12</v>
      </c>
      <c r="E109" s="55">
        <f>S166</f>
        <v>12</v>
      </c>
      <c r="F109" s="55">
        <f>T166</f>
        <v>12</v>
      </c>
      <c r="G109" s="55">
        <f>U166</f>
        <v>24</v>
      </c>
      <c r="H109" s="55">
        <f>V166</f>
        <v>24</v>
      </c>
      <c r="I109" s="55">
        <f>W166</f>
        <v>12</v>
      </c>
      <c r="J109" s="55">
        <f>SUM(D109:I109)</f>
        <v>96</v>
      </c>
      <c r="K109" s="69">
        <f>64*N43</f>
        <v>16.452442159383033</v>
      </c>
      <c r="L109" s="68">
        <f>(D109*K$37+E109*L$37+F109*M$37+G109*N$37+H109*O$37+I109*P$37+Q166*Q$37)/1000000</f>
        <v>0.62987700000000002</v>
      </c>
      <c r="M109" s="68">
        <f>K109/L109</f>
        <v>26.120087190646796</v>
      </c>
      <c r="P109" s="2" t="s">
        <v>108</v>
      </c>
      <c r="Q109" s="2">
        <v>4</v>
      </c>
      <c r="R109" s="2">
        <v>16</v>
      </c>
      <c r="S109" s="2">
        <v>32</v>
      </c>
      <c r="T109" s="2">
        <v>8</v>
      </c>
      <c r="U109" s="2">
        <v>96</v>
      </c>
      <c r="V109" s="2">
        <v>32</v>
      </c>
      <c r="W109" s="2">
        <v>0</v>
      </c>
    </row>
    <row r="110" spans="1:23" x14ac:dyDescent="0.15">
      <c r="A110" s="56"/>
      <c r="B110" s="56"/>
      <c r="C110" s="54" t="s">
        <v>86</v>
      </c>
      <c r="D110" s="63">
        <f>D106/D109</f>
        <v>0</v>
      </c>
      <c r="E110" s="63">
        <f t="shared" ref="E110" si="30">E106/E109</f>
        <v>0</v>
      </c>
      <c r="F110" s="63">
        <f t="shared" ref="F110" si="31">F106/F109</f>
        <v>0.16666666666666666</v>
      </c>
      <c r="G110" s="63">
        <f t="shared" ref="G110" si="32">G106/G109</f>
        <v>0.125</v>
      </c>
      <c r="H110" s="63">
        <f t="shared" ref="H110" si="33">H106/H109</f>
        <v>8.3333333333333329E-2</v>
      </c>
      <c r="I110" s="63">
        <f t="shared" ref="I110" si="34">I106/I109</f>
        <v>0</v>
      </c>
      <c r="J110" s="63">
        <f t="shared" ref="J110" si="35">J106/J109</f>
        <v>7.2916666666666671E-2</v>
      </c>
      <c r="K110" s="69"/>
      <c r="L110" s="68"/>
      <c r="M110" s="68"/>
      <c r="P110" s="2" t="s">
        <v>109</v>
      </c>
      <c r="Q110" s="2">
        <v>4</v>
      </c>
      <c r="R110" s="2">
        <v>16</v>
      </c>
      <c r="S110" s="2">
        <v>32</v>
      </c>
      <c r="T110" s="2">
        <v>8</v>
      </c>
      <c r="U110" s="2">
        <v>96</v>
      </c>
      <c r="V110" s="2">
        <v>32</v>
      </c>
      <c r="W110" s="2">
        <v>0</v>
      </c>
    </row>
    <row r="111" spans="1:23" x14ac:dyDescent="0.15">
      <c r="A111" s="56"/>
      <c r="B111" s="56" t="s">
        <v>81</v>
      </c>
      <c r="C111" s="54" t="s">
        <v>94</v>
      </c>
      <c r="D111" s="64" t="s">
        <v>138</v>
      </c>
      <c r="E111" s="64" t="s">
        <v>138</v>
      </c>
      <c r="F111" s="64" t="s">
        <v>138</v>
      </c>
      <c r="G111" s="64" t="s">
        <v>138</v>
      </c>
      <c r="H111" s="64" t="s">
        <v>138</v>
      </c>
      <c r="I111" s="64" t="s">
        <v>138</v>
      </c>
      <c r="J111" s="64" t="s">
        <v>138</v>
      </c>
      <c r="K111" s="69" t="s">
        <v>137</v>
      </c>
      <c r="L111" s="69" t="s">
        <v>137</v>
      </c>
      <c r="M111" s="69" t="s">
        <v>137</v>
      </c>
      <c r="P111" s="2" t="s">
        <v>110</v>
      </c>
      <c r="Q111" s="2">
        <v>4</v>
      </c>
      <c r="R111" s="2">
        <v>16</v>
      </c>
      <c r="S111" s="2">
        <v>32</v>
      </c>
      <c r="T111" s="2">
        <v>8</v>
      </c>
      <c r="U111" s="2">
        <v>96</v>
      </c>
      <c r="V111" s="2">
        <v>32</v>
      </c>
      <c r="W111" s="2">
        <v>0</v>
      </c>
    </row>
    <row r="112" spans="1:23" x14ac:dyDescent="0.15">
      <c r="A112" s="56"/>
      <c r="B112" s="56"/>
      <c r="C112" s="54" t="s">
        <v>86</v>
      </c>
      <c r="D112" s="64" t="s">
        <v>138</v>
      </c>
      <c r="E112" s="64" t="s">
        <v>138</v>
      </c>
      <c r="F112" s="64" t="s">
        <v>138</v>
      </c>
      <c r="G112" s="64" t="s">
        <v>138</v>
      </c>
      <c r="H112" s="64" t="s">
        <v>138</v>
      </c>
      <c r="I112" s="64" t="s">
        <v>138</v>
      </c>
      <c r="J112" s="64" t="s">
        <v>138</v>
      </c>
      <c r="K112" s="69"/>
      <c r="L112" s="69"/>
      <c r="M112" s="69"/>
      <c r="P112" s="2" t="s">
        <v>111</v>
      </c>
      <c r="Q112" s="2">
        <v>6</v>
      </c>
      <c r="R112" s="2">
        <v>24</v>
      </c>
      <c r="S112" s="2">
        <v>48</v>
      </c>
      <c r="T112" s="2">
        <v>12</v>
      </c>
      <c r="U112" s="2">
        <v>144</v>
      </c>
      <c r="V112" s="2">
        <v>48</v>
      </c>
      <c r="W112" s="2">
        <v>0</v>
      </c>
    </row>
    <row r="113" spans="1:23" x14ac:dyDescent="0.15">
      <c r="A113" s="56"/>
      <c r="B113" s="56" t="s">
        <v>83</v>
      </c>
      <c r="C113" s="54" t="s">
        <v>94</v>
      </c>
      <c r="D113" s="55">
        <f>R92</f>
        <v>16</v>
      </c>
      <c r="E113" s="55">
        <f>S92</f>
        <v>32</v>
      </c>
      <c r="F113" s="55">
        <f>T92</f>
        <v>8</v>
      </c>
      <c r="G113" s="55">
        <f>U92</f>
        <v>96</v>
      </c>
      <c r="H113" s="55">
        <f>V92</f>
        <v>32</v>
      </c>
      <c r="I113" s="55">
        <f>W102</f>
        <v>0</v>
      </c>
      <c r="J113" s="55">
        <f>SUM(D113:I113)</f>
        <v>184</v>
      </c>
      <c r="K113" s="69">
        <f>64*N47</f>
        <v>32</v>
      </c>
      <c r="L113" s="68">
        <f>(D113*K$37+E113*L$37+F113*M$37+G113*N$37+H113*O$37+I113*P$37+Q92*Q$37)/1000000</f>
        <v>0.70278799999999997</v>
      </c>
      <c r="M113" s="68">
        <f t="shared" ref="M113" si="36">K113/L113</f>
        <v>45.532934540714983</v>
      </c>
      <c r="P113" s="2" t="s">
        <v>112</v>
      </c>
      <c r="Q113" s="2">
        <v>2</v>
      </c>
      <c r="R113" s="2">
        <v>8</v>
      </c>
      <c r="S113" s="2">
        <v>16</v>
      </c>
      <c r="T113" s="2">
        <v>4</v>
      </c>
      <c r="U113" s="2">
        <v>48</v>
      </c>
      <c r="V113" s="2">
        <v>16</v>
      </c>
      <c r="W113" s="2">
        <v>0</v>
      </c>
    </row>
    <row r="114" spans="1:23" x14ac:dyDescent="0.15">
      <c r="A114" s="56"/>
      <c r="B114" s="56"/>
      <c r="C114" s="54" t="s">
        <v>86</v>
      </c>
      <c r="D114" s="57">
        <f>D106/D113</f>
        <v>0</v>
      </c>
      <c r="E114" s="57">
        <f t="shared" ref="E114" si="37">E106/E113</f>
        <v>0</v>
      </c>
      <c r="F114" s="57">
        <f t="shared" ref="F114" si="38">F106/F113</f>
        <v>0.25</v>
      </c>
      <c r="G114" s="57">
        <f t="shared" ref="G114" si="39">G106/G113</f>
        <v>3.125E-2</v>
      </c>
      <c r="H114" s="57">
        <f t="shared" ref="H114" si="40">H106/H113</f>
        <v>6.25E-2</v>
      </c>
      <c r="I114" s="57" t="s">
        <v>136</v>
      </c>
      <c r="J114" s="57">
        <f t="shared" ref="J114" si="41">J106/J113</f>
        <v>3.8043478260869568E-2</v>
      </c>
      <c r="K114" s="69"/>
      <c r="L114" s="68"/>
      <c r="M114" s="68"/>
      <c r="P114" s="2" t="s">
        <v>113</v>
      </c>
      <c r="Q114" s="2">
        <v>2</v>
      </c>
      <c r="R114" s="2">
        <v>8</v>
      </c>
      <c r="S114" s="2">
        <v>16</v>
      </c>
      <c r="T114" s="2">
        <v>4</v>
      </c>
      <c r="U114" s="2">
        <v>48</v>
      </c>
      <c r="V114" s="2">
        <v>16</v>
      </c>
      <c r="W114" s="2">
        <v>0</v>
      </c>
    </row>
    <row r="115" spans="1:23" x14ac:dyDescent="0.15">
      <c r="A115" s="56"/>
      <c r="B115" s="58" t="s">
        <v>85</v>
      </c>
      <c r="C115" s="54" t="s">
        <v>94</v>
      </c>
      <c r="D115" s="60">
        <f>R55</f>
        <v>7</v>
      </c>
      <c r="E115" s="60">
        <f>S55</f>
        <v>7</v>
      </c>
      <c r="F115" s="60">
        <f>T55</f>
        <v>3</v>
      </c>
      <c r="G115" s="60">
        <f>U55</f>
        <v>6</v>
      </c>
      <c r="H115" s="60">
        <f>V55</f>
        <v>4</v>
      </c>
      <c r="I115" s="60">
        <f>W55</f>
        <v>4</v>
      </c>
      <c r="J115" s="60">
        <v>31</v>
      </c>
      <c r="K115" s="69">
        <f>64*N49</f>
        <v>32</v>
      </c>
      <c r="L115" s="68">
        <f>(D115*K$37+E115*L$37+F115*M$37+G115*N$37+H115*O$37+I115*P$37+Q55*Q$37)/1000000</f>
        <v>0.21779699999999999</v>
      </c>
      <c r="M115" s="68">
        <f t="shared" ref="M115" si="42">K115/L115</f>
        <v>146.92580705886675</v>
      </c>
      <c r="P115" s="2" t="s">
        <v>114</v>
      </c>
      <c r="Q115" s="2">
        <v>4</v>
      </c>
      <c r="R115" s="2">
        <v>16</v>
      </c>
      <c r="S115" s="2">
        <v>32</v>
      </c>
      <c r="T115" s="2">
        <v>8</v>
      </c>
      <c r="U115" s="2">
        <v>96</v>
      </c>
      <c r="V115" s="2">
        <v>32</v>
      </c>
      <c r="W115" s="2">
        <v>0</v>
      </c>
    </row>
    <row r="116" spans="1:23" x14ac:dyDescent="0.15">
      <c r="A116" s="56"/>
      <c r="B116" s="56"/>
      <c r="C116" s="54" t="s">
        <v>86</v>
      </c>
      <c r="D116" s="65">
        <f>D106/D115</f>
        <v>0</v>
      </c>
      <c r="E116" s="65">
        <f t="shared" ref="E116:J116" si="43">E106/E115</f>
        <v>0</v>
      </c>
      <c r="F116" s="65">
        <f t="shared" si="43"/>
        <v>0.66666666666666663</v>
      </c>
      <c r="G116" s="65">
        <f t="shared" si="43"/>
        <v>0.5</v>
      </c>
      <c r="H116" s="65">
        <f t="shared" si="43"/>
        <v>0.5</v>
      </c>
      <c r="I116" s="65">
        <f t="shared" si="43"/>
        <v>0</v>
      </c>
      <c r="J116" s="65">
        <f t="shared" si="43"/>
        <v>0.22580645161290322</v>
      </c>
      <c r="K116" s="69"/>
      <c r="L116" s="68"/>
      <c r="M116" s="68"/>
      <c r="P116" s="2" t="s">
        <v>115</v>
      </c>
      <c r="Q116" s="2">
        <v>9</v>
      </c>
      <c r="R116" s="2">
        <v>36</v>
      </c>
      <c r="S116" s="2">
        <v>72</v>
      </c>
      <c r="T116" s="2">
        <v>18</v>
      </c>
      <c r="U116" s="2">
        <v>216</v>
      </c>
      <c r="V116" s="2">
        <v>72</v>
      </c>
      <c r="W116" s="2">
        <v>0</v>
      </c>
    </row>
    <row r="117" spans="1:23" x14ac:dyDescent="0.15">
      <c r="A117" s="56" t="s">
        <v>131</v>
      </c>
      <c r="B117" s="61"/>
      <c r="C117" s="61" t="s">
        <v>93</v>
      </c>
      <c r="D117" s="55">
        <v>0</v>
      </c>
      <c r="E117" s="55">
        <v>3</v>
      </c>
      <c r="F117" s="55">
        <v>0</v>
      </c>
      <c r="G117" s="55">
        <v>2</v>
      </c>
      <c r="H117" s="55">
        <v>1</v>
      </c>
      <c r="I117" s="55">
        <v>0</v>
      </c>
      <c r="J117" s="55">
        <f>SUM(D117:I117)</f>
        <v>6</v>
      </c>
      <c r="K117" s="59"/>
      <c r="L117" s="59"/>
      <c r="M117" s="59"/>
      <c r="P117" s="2" t="s">
        <v>116</v>
      </c>
      <c r="Q117" s="2" t="s">
        <v>129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56"/>
      <c r="B118" s="56" t="s">
        <v>77</v>
      </c>
      <c r="C118" s="54" t="s">
        <v>94</v>
      </c>
      <c r="D118" s="55">
        <f>R130</f>
        <v>16</v>
      </c>
      <c r="E118" s="55">
        <f>S130</f>
        <v>16</v>
      </c>
      <c r="F118" s="55">
        <f>T130</f>
        <v>16</v>
      </c>
      <c r="G118" s="55">
        <f>U130</f>
        <v>96</v>
      </c>
      <c r="H118" s="55">
        <f>V130</f>
        <v>112</v>
      </c>
      <c r="I118" s="55">
        <f>W140</f>
        <v>0</v>
      </c>
      <c r="J118" s="55">
        <f>SUM(D118:I118)</f>
        <v>256</v>
      </c>
      <c r="K118" s="69">
        <f>128*N41</f>
        <v>59.534883720930232</v>
      </c>
      <c r="L118" s="68">
        <f>(D118*K$37+E118*L$37+F118*M$37+G118*N$37+H118*O$37+I118*P$37+Q130*Q$37)/1000000</f>
        <v>1.753096</v>
      </c>
      <c r="M118" s="69">
        <f>K118/L118</f>
        <v>33.959853722175076</v>
      </c>
      <c r="P118" s="2" t="s">
        <v>117</v>
      </c>
      <c r="Q118" s="2">
        <v>4</v>
      </c>
      <c r="R118" s="2">
        <v>16</v>
      </c>
      <c r="S118" s="2">
        <v>32</v>
      </c>
      <c r="T118" s="2">
        <v>8</v>
      </c>
      <c r="U118" s="2">
        <v>96</v>
      </c>
      <c r="V118" s="2">
        <v>32</v>
      </c>
      <c r="W118" s="2">
        <v>0</v>
      </c>
    </row>
    <row r="119" spans="1:23" x14ac:dyDescent="0.15">
      <c r="A119" s="56"/>
      <c r="B119" s="56"/>
      <c r="C119" s="54" t="s">
        <v>86</v>
      </c>
      <c r="D119" s="57">
        <f>D117/D118</f>
        <v>0</v>
      </c>
      <c r="E119" s="57">
        <f>E117/E118</f>
        <v>0.1875</v>
      </c>
      <c r="F119" s="57">
        <f>F117/F118</f>
        <v>0</v>
      </c>
      <c r="G119" s="57">
        <f>G117/G118</f>
        <v>2.0833333333333332E-2</v>
      </c>
      <c r="H119" s="57">
        <f>H117/H118</f>
        <v>8.9285714285714281E-3</v>
      </c>
      <c r="I119" s="57" t="s">
        <v>137</v>
      </c>
      <c r="J119" s="57">
        <f>J117/J118</f>
        <v>2.34375E-2</v>
      </c>
      <c r="K119" s="69"/>
      <c r="L119" s="68"/>
      <c r="M119" s="69"/>
      <c r="P119" s="2" t="s">
        <v>118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56"/>
      <c r="B120" s="56" t="s">
        <v>79</v>
      </c>
      <c r="C120" s="54" t="s">
        <v>94</v>
      </c>
      <c r="D120" s="55">
        <f>R167</f>
        <v>48</v>
      </c>
      <c r="E120" s="55">
        <f>S167</f>
        <v>48</v>
      </c>
      <c r="F120" s="55">
        <f>T167</f>
        <v>48</v>
      </c>
      <c r="G120" s="55">
        <f>U167</f>
        <v>96</v>
      </c>
      <c r="H120" s="55">
        <f>V167</f>
        <v>96</v>
      </c>
      <c r="I120" s="55">
        <f>W167</f>
        <v>48</v>
      </c>
      <c r="J120" s="55">
        <f>SUM(D120:I120)</f>
        <v>384</v>
      </c>
      <c r="K120" s="69">
        <f t="shared" ref="K120" si="44">128*N43</f>
        <v>32.904884318766065</v>
      </c>
      <c r="L120" s="68">
        <f>(D120*K$37+E120*L$37+F120*M$37+G120*N$37+H120*O$37+I120*P$37+Q167*Q$37)/1000000</f>
        <v>2.5195080000000001</v>
      </c>
      <c r="M120" s="69">
        <f t="shared" ref="M120" si="45">K120/L120</f>
        <v>13.060043595323398</v>
      </c>
      <c r="P120" s="2" t="s">
        <v>119</v>
      </c>
      <c r="Q120" s="2">
        <v>3</v>
      </c>
      <c r="R120" s="2">
        <v>12</v>
      </c>
      <c r="S120" s="2">
        <v>24</v>
      </c>
      <c r="T120" s="2">
        <v>6</v>
      </c>
      <c r="U120" s="2">
        <v>72</v>
      </c>
      <c r="V120" s="2">
        <v>24</v>
      </c>
      <c r="W120" s="2">
        <v>0</v>
      </c>
    </row>
    <row r="121" spans="1:23" x14ac:dyDescent="0.15">
      <c r="A121" s="56"/>
      <c r="B121" s="56"/>
      <c r="C121" s="54" t="s">
        <v>86</v>
      </c>
      <c r="D121" s="63">
        <f>D117/D120</f>
        <v>0</v>
      </c>
      <c r="E121" s="63">
        <f t="shared" ref="E121" si="46">E117/E120</f>
        <v>6.25E-2</v>
      </c>
      <c r="F121" s="63">
        <f t="shared" ref="F121" si="47">F117/F120</f>
        <v>0</v>
      </c>
      <c r="G121" s="63">
        <f t="shared" ref="G121" si="48">G117/G120</f>
        <v>2.0833333333333332E-2</v>
      </c>
      <c r="H121" s="63">
        <f t="shared" ref="H121" si="49">H117/H120</f>
        <v>1.0416666666666666E-2</v>
      </c>
      <c r="I121" s="63">
        <f t="shared" ref="I121" si="50">I117/I120</f>
        <v>0</v>
      </c>
      <c r="J121" s="63">
        <f t="shared" ref="J121" si="51">J117/J120</f>
        <v>1.5625E-2</v>
      </c>
      <c r="K121" s="69"/>
      <c r="L121" s="68"/>
      <c r="M121" s="69"/>
      <c r="P121" s="2" t="s">
        <v>120</v>
      </c>
      <c r="Q121" s="2">
        <v>4</v>
      </c>
      <c r="R121" s="2">
        <v>16</v>
      </c>
      <c r="S121" s="2">
        <v>32</v>
      </c>
      <c r="T121" s="2">
        <v>8</v>
      </c>
      <c r="U121" s="2">
        <v>96</v>
      </c>
      <c r="V121" s="2">
        <v>32</v>
      </c>
      <c r="W121" s="2">
        <v>0</v>
      </c>
    </row>
    <row r="122" spans="1:23" x14ac:dyDescent="0.15">
      <c r="A122" s="56"/>
      <c r="B122" s="56" t="s">
        <v>81</v>
      </c>
      <c r="C122" s="54" t="s">
        <v>94</v>
      </c>
      <c r="D122" s="64" t="s">
        <v>139</v>
      </c>
      <c r="E122" s="64" t="s">
        <v>138</v>
      </c>
      <c r="F122" s="64" t="s">
        <v>138</v>
      </c>
      <c r="G122" s="64" t="s">
        <v>138</v>
      </c>
      <c r="H122" s="64" t="s">
        <v>138</v>
      </c>
      <c r="I122" s="64" t="s">
        <v>138</v>
      </c>
      <c r="J122" s="64" t="s">
        <v>138</v>
      </c>
      <c r="K122" s="69" t="s">
        <v>135</v>
      </c>
      <c r="L122" s="69" t="s">
        <v>137</v>
      </c>
      <c r="M122" s="69" t="s">
        <v>137</v>
      </c>
      <c r="P122" s="2" t="s">
        <v>121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56"/>
      <c r="B123" s="56"/>
      <c r="C123" s="54" t="s">
        <v>86</v>
      </c>
      <c r="D123" s="64" t="s">
        <v>138</v>
      </c>
      <c r="E123" s="64" t="s">
        <v>138</v>
      </c>
      <c r="F123" s="64" t="s">
        <v>138</v>
      </c>
      <c r="G123" s="64" t="s">
        <v>138</v>
      </c>
      <c r="H123" s="64" t="s">
        <v>138</v>
      </c>
      <c r="I123" s="64" t="s">
        <v>138</v>
      </c>
      <c r="J123" s="64" t="s">
        <v>138</v>
      </c>
      <c r="K123" s="69"/>
      <c r="L123" s="69"/>
      <c r="M123" s="69"/>
      <c r="P123" s="2" t="s">
        <v>122</v>
      </c>
      <c r="Q123" s="2">
        <v>8</v>
      </c>
      <c r="R123" s="2">
        <v>32</v>
      </c>
      <c r="S123" s="2">
        <v>64</v>
      </c>
      <c r="T123" s="2">
        <v>16</v>
      </c>
      <c r="U123" s="2">
        <v>192</v>
      </c>
      <c r="V123" s="2">
        <v>64</v>
      </c>
      <c r="W123" s="2">
        <v>0</v>
      </c>
    </row>
    <row r="124" spans="1:23" x14ac:dyDescent="0.15">
      <c r="A124" s="56"/>
      <c r="B124" s="56" t="s">
        <v>83</v>
      </c>
      <c r="C124" s="54" t="s">
        <v>94</v>
      </c>
      <c r="D124" s="55">
        <f>R93</f>
        <v>16</v>
      </c>
      <c r="E124" s="55">
        <f>S93</f>
        <v>32</v>
      </c>
      <c r="F124" s="55">
        <f>T93</f>
        <v>8</v>
      </c>
      <c r="G124" s="55">
        <f>U93</f>
        <v>96</v>
      </c>
      <c r="H124" s="55">
        <f>V93</f>
        <v>32</v>
      </c>
      <c r="I124" s="55">
        <f>W113</f>
        <v>0</v>
      </c>
      <c r="J124" s="55">
        <f>SUM(D124:I124)</f>
        <v>184</v>
      </c>
      <c r="K124" s="69">
        <f t="shared" ref="K124" si="52">128*N47</f>
        <v>64</v>
      </c>
      <c r="L124" s="68">
        <f>(D124*K$37+E124*L$37+F124*M$37+G124*N$37+H124*O$37+I124*P$37+Q93*Q$37)/1000000</f>
        <v>0.70278799999999997</v>
      </c>
      <c r="M124" s="69">
        <f t="shared" ref="M124" si="53">K124/L124</f>
        <v>91.065869081429966</v>
      </c>
      <c r="P124" s="2" t="s">
        <v>123</v>
      </c>
      <c r="Q124" s="2">
        <v>4</v>
      </c>
      <c r="R124" s="2">
        <v>16</v>
      </c>
      <c r="S124" s="2">
        <v>32</v>
      </c>
      <c r="T124" s="2">
        <v>8</v>
      </c>
      <c r="U124" s="2">
        <v>96</v>
      </c>
      <c r="V124" s="2">
        <v>32</v>
      </c>
      <c r="W124" s="2">
        <v>0</v>
      </c>
    </row>
    <row r="125" spans="1:23" x14ac:dyDescent="0.15">
      <c r="A125" s="56"/>
      <c r="B125" s="56"/>
      <c r="C125" s="54" t="s">
        <v>86</v>
      </c>
      <c r="D125" s="57">
        <f>D117/D124</f>
        <v>0</v>
      </c>
      <c r="E125" s="57">
        <f t="shared" ref="E125" si="54">E117/E124</f>
        <v>9.375E-2</v>
      </c>
      <c r="F125" s="57">
        <f t="shared" ref="F125" si="55">F117/F124</f>
        <v>0</v>
      </c>
      <c r="G125" s="57">
        <f t="shared" ref="G125" si="56">G117/G124</f>
        <v>2.0833333333333332E-2</v>
      </c>
      <c r="H125" s="57">
        <f t="shared" ref="H125" si="57">H117/H124</f>
        <v>3.125E-2</v>
      </c>
      <c r="I125" s="57" t="s">
        <v>136</v>
      </c>
      <c r="J125" s="57">
        <f t="shared" ref="J125" si="58">J117/J124</f>
        <v>3.2608695652173912E-2</v>
      </c>
      <c r="K125" s="69"/>
      <c r="L125" s="68"/>
      <c r="M125" s="69"/>
      <c r="P125" s="2" t="s">
        <v>124</v>
      </c>
      <c r="Q125" s="2">
        <v>8</v>
      </c>
      <c r="R125" s="2">
        <v>32</v>
      </c>
      <c r="S125" s="2">
        <v>64</v>
      </c>
      <c r="T125" s="2">
        <v>16</v>
      </c>
      <c r="U125" s="2">
        <v>192</v>
      </c>
      <c r="V125" s="2">
        <v>64</v>
      </c>
      <c r="W125" s="2">
        <v>0</v>
      </c>
    </row>
    <row r="126" spans="1:23" x14ac:dyDescent="0.15">
      <c r="A126" s="56"/>
      <c r="B126" s="58" t="s">
        <v>85</v>
      </c>
      <c r="C126" s="54" t="s">
        <v>94</v>
      </c>
      <c r="D126" s="67">
        <f>R56</f>
        <v>7</v>
      </c>
      <c r="E126" s="67">
        <f>S56</f>
        <v>7</v>
      </c>
      <c r="F126" s="67">
        <f>T56</f>
        <v>3</v>
      </c>
      <c r="G126" s="67">
        <f>U56</f>
        <v>6</v>
      </c>
      <c r="H126" s="67">
        <f>V56</f>
        <v>4</v>
      </c>
      <c r="I126" s="67">
        <f>W56</f>
        <v>4</v>
      </c>
      <c r="J126" s="60">
        <v>31</v>
      </c>
      <c r="K126" s="69">
        <f t="shared" ref="K126" si="59">128*N49</f>
        <v>64</v>
      </c>
      <c r="L126" s="68">
        <f>(D126*K$37+E126*L$37+F126*M$37+G126*N$37+H126*O$37+I126*P$37+Q56*Q$37)/1000000</f>
        <v>0.21779699999999999</v>
      </c>
      <c r="M126" s="69">
        <f t="shared" ref="M126" si="60">K126/L126</f>
        <v>293.8516141177335</v>
      </c>
      <c r="P126" s="2" t="s">
        <v>125</v>
      </c>
      <c r="Q126" s="2">
        <v>8</v>
      </c>
      <c r="R126" s="2">
        <v>32</v>
      </c>
      <c r="S126" s="2">
        <v>64</v>
      </c>
      <c r="T126" s="2">
        <v>16</v>
      </c>
      <c r="U126" s="2">
        <v>192</v>
      </c>
      <c r="V126" s="2">
        <v>64</v>
      </c>
      <c r="W126" s="2">
        <v>0</v>
      </c>
    </row>
    <row r="127" spans="1:23" x14ac:dyDescent="0.15">
      <c r="A127" s="56"/>
      <c r="B127" s="56"/>
      <c r="C127" s="54" t="s">
        <v>86</v>
      </c>
      <c r="D127" s="65">
        <f>D117/D126</f>
        <v>0</v>
      </c>
      <c r="E127" s="65">
        <f t="shared" ref="E127" si="61">E117/E126</f>
        <v>0.42857142857142855</v>
      </c>
      <c r="F127" s="65">
        <f t="shared" ref="F127" si="62">F117/F126</f>
        <v>0</v>
      </c>
      <c r="G127" s="65">
        <f t="shared" ref="G127" si="63">G117/G126</f>
        <v>0.33333333333333331</v>
      </c>
      <c r="H127" s="65">
        <f t="shared" ref="H127" si="64">H117/H126</f>
        <v>0.25</v>
      </c>
      <c r="I127" s="65">
        <f t="shared" ref="I127" si="65">I117/I126</f>
        <v>0</v>
      </c>
      <c r="J127" s="65">
        <f t="shared" ref="J127" si="66">J117/J126</f>
        <v>0.19354838709677419</v>
      </c>
      <c r="K127" s="69"/>
      <c r="L127" s="68"/>
      <c r="M127" s="69"/>
      <c r="P127" s="2">
        <v>0</v>
      </c>
      <c r="R127" s="2">
        <v>4</v>
      </c>
      <c r="S127" s="2">
        <v>4</v>
      </c>
      <c r="T127" s="2">
        <v>4</v>
      </c>
      <c r="U127" s="2">
        <v>24</v>
      </c>
      <c r="V127" s="2">
        <v>28</v>
      </c>
      <c r="W127" s="2">
        <v>0</v>
      </c>
    </row>
    <row r="128" spans="1:23" ht="15.75" customHeight="1" x14ac:dyDescent="0.15">
      <c r="O128" s="2" t="s">
        <v>24</v>
      </c>
      <c r="P128" s="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48</v>
      </c>
      <c r="V128" s="2">
        <v>56</v>
      </c>
      <c r="W128" s="2">
        <v>0</v>
      </c>
    </row>
    <row r="129" spans="16:23" x14ac:dyDescent="0.15">
      <c r="P129" s="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72</v>
      </c>
      <c r="V129" s="2">
        <v>84</v>
      </c>
      <c r="W129" s="2">
        <v>0</v>
      </c>
    </row>
    <row r="130" spans="16:23" x14ac:dyDescent="0.15">
      <c r="P130" s="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96</v>
      </c>
      <c r="V130" s="2">
        <v>112</v>
      </c>
      <c r="W130" s="2">
        <v>0</v>
      </c>
    </row>
    <row r="131" spans="16:23" x14ac:dyDescent="0.15">
      <c r="P131" s="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120</v>
      </c>
      <c r="V131" s="2">
        <v>140</v>
      </c>
      <c r="W131" s="2">
        <v>0</v>
      </c>
    </row>
    <row r="132" spans="16:23" x14ac:dyDescent="0.15">
      <c r="P132" s="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96</v>
      </c>
      <c r="V132" s="2">
        <v>112</v>
      </c>
      <c r="W132" s="2">
        <v>0</v>
      </c>
    </row>
    <row r="133" spans="16:23" x14ac:dyDescent="0.15">
      <c r="P133" s="2" t="s">
        <v>98</v>
      </c>
      <c r="Q133" s="2">
        <v>5</v>
      </c>
      <c r="R133" s="2">
        <v>20</v>
      </c>
      <c r="S133" s="2">
        <v>20</v>
      </c>
      <c r="T133" s="2">
        <v>20</v>
      </c>
      <c r="U133" s="2">
        <v>120</v>
      </c>
      <c r="V133" s="2">
        <v>140</v>
      </c>
      <c r="W133" s="2">
        <v>0</v>
      </c>
    </row>
    <row r="134" spans="16:23" x14ac:dyDescent="0.15">
      <c r="P134" s="2" t="s">
        <v>99</v>
      </c>
      <c r="Q134" s="2">
        <v>7</v>
      </c>
      <c r="R134" s="2">
        <v>28</v>
      </c>
      <c r="S134" s="2">
        <v>28</v>
      </c>
      <c r="T134" s="2">
        <v>28</v>
      </c>
      <c r="U134" s="2">
        <v>168</v>
      </c>
      <c r="V134" s="2">
        <v>196</v>
      </c>
      <c r="W134" s="2">
        <v>0</v>
      </c>
    </row>
    <row r="135" spans="16:23" x14ac:dyDescent="0.15">
      <c r="P135" s="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72</v>
      </c>
      <c r="V135" s="2">
        <v>84</v>
      </c>
      <c r="W135" s="2">
        <v>0</v>
      </c>
    </row>
    <row r="136" spans="16:23" x14ac:dyDescent="0.15">
      <c r="P136" s="2" t="s">
        <v>100</v>
      </c>
      <c r="Q136" s="2">
        <v>10</v>
      </c>
      <c r="R136" s="2">
        <v>40</v>
      </c>
      <c r="S136" s="2">
        <v>40</v>
      </c>
      <c r="T136" s="2">
        <v>40</v>
      </c>
      <c r="U136" s="2">
        <v>240</v>
      </c>
      <c r="V136" s="2">
        <v>280</v>
      </c>
      <c r="W136" s="2">
        <v>0</v>
      </c>
    </row>
    <row r="137" spans="16:23" x14ac:dyDescent="0.15">
      <c r="P137" s="2" t="s">
        <v>101</v>
      </c>
      <c r="Q137" s="2" t="s">
        <v>126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6:23" x14ac:dyDescent="0.15">
      <c r="P138" s="2" t="s">
        <v>102</v>
      </c>
      <c r="Q138" s="2" t="s">
        <v>126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6:23" x14ac:dyDescent="0.15">
      <c r="P139" s="2" t="s">
        <v>103</v>
      </c>
      <c r="Q139" s="2">
        <v>4</v>
      </c>
      <c r="R139" s="2">
        <v>16</v>
      </c>
      <c r="S139" s="2">
        <v>16</v>
      </c>
      <c r="T139" s="2">
        <v>16</v>
      </c>
      <c r="U139" s="2">
        <v>96</v>
      </c>
      <c r="V139" s="2">
        <v>112</v>
      </c>
      <c r="W139" s="2">
        <v>0</v>
      </c>
    </row>
    <row r="140" spans="16:23" x14ac:dyDescent="0.15">
      <c r="P140" s="2" t="s">
        <v>104</v>
      </c>
      <c r="Q140" s="2">
        <v>3</v>
      </c>
      <c r="R140" s="2">
        <v>12</v>
      </c>
      <c r="S140" s="2">
        <v>12</v>
      </c>
      <c r="T140" s="2">
        <v>12</v>
      </c>
      <c r="U140" s="2">
        <v>72</v>
      </c>
      <c r="V140" s="2">
        <v>84</v>
      </c>
      <c r="W140" s="2">
        <v>0</v>
      </c>
    </row>
    <row r="141" spans="16:23" x14ac:dyDescent="0.15">
      <c r="P141" s="2" t="s">
        <v>105</v>
      </c>
      <c r="Q141" s="2">
        <v>4</v>
      </c>
      <c r="R141" s="2">
        <v>16</v>
      </c>
      <c r="S141" s="2">
        <v>16</v>
      </c>
      <c r="T141" s="2">
        <v>16</v>
      </c>
      <c r="U141" s="2">
        <v>96</v>
      </c>
      <c r="V141" s="2">
        <v>112</v>
      </c>
      <c r="W141" s="2">
        <v>0</v>
      </c>
    </row>
    <row r="142" spans="16:23" x14ac:dyDescent="0.15">
      <c r="P142" s="2" t="s">
        <v>127</v>
      </c>
      <c r="Q142" s="2">
        <v>3</v>
      </c>
      <c r="R142" s="2">
        <v>12</v>
      </c>
      <c r="S142" s="2">
        <v>12</v>
      </c>
      <c r="T142" s="2">
        <v>12</v>
      </c>
      <c r="U142" s="2">
        <v>72</v>
      </c>
      <c r="V142" s="2">
        <v>84</v>
      </c>
      <c r="W142" s="2">
        <v>0</v>
      </c>
    </row>
    <row r="143" spans="16:23" x14ac:dyDescent="0.15">
      <c r="P143" s="2" t="s">
        <v>128</v>
      </c>
      <c r="Q143" s="2" t="s">
        <v>126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6:23" x14ac:dyDescent="0.15">
      <c r="P144" s="2" t="s">
        <v>106</v>
      </c>
      <c r="Q144" s="2">
        <v>3</v>
      </c>
      <c r="R144" s="2">
        <v>12</v>
      </c>
      <c r="S144" s="2">
        <v>12</v>
      </c>
      <c r="T144" s="2">
        <v>12</v>
      </c>
      <c r="U144" s="2">
        <v>72</v>
      </c>
      <c r="V144" s="2">
        <v>84</v>
      </c>
      <c r="W144" s="2">
        <v>0</v>
      </c>
    </row>
    <row r="145" spans="16:23" x14ac:dyDescent="0.15">
      <c r="P145" s="2" t="s">
        <v>107</v>
      </c>
      <c r="Q145" s="2">
        <v>3</v>
      </c>
      <c r="R145" s="2">
        <v>12</v>
      </c>
      <c r="S145" s="2">
        <v>12</v>
      </c>
      <c r="T145" s="2">
        <v>12</v>
      </c>
      <c r="U145" s="2">
        <v>72</v>
      </c>
      <c r="V145" s="2">
        <v>84</v>
      </c>
      <c r="W145" s="2">
        <v>0</v>
      </c>
    </row>
    <row r="146" spans="16:23" x14ac:dyDescent="0.15">
      <c r="P146" s="2" t="s">
        <v>108</v>
      </c>
      <c r="Q146" s="2">
        <v>3</v>
      </c>
      <c r="R146" s="2">
        <v>12</v>
      </c>
      <c r="S146" s="2">
        <v>12</v>
      </c>
      <c r="T146" s="2">
        <v>12</v>
      </c>
      <c r="U146" s="2">
        <v>72</v>
      </c>
      <c r="V146" s="2">
        <v>84</v>
      </c>
      <c r="W146" s="2">
        <v>0</v>
      </c>
    </row>
    <row r="147" spans="16:23" x14ac:dyDescent="0.15">
      <c r="P147" s="2" t="s">
        <v>109</v>
      </c>
      <c r="Q147" s="2">
        <v>3</v>
      </c>
      <c r="R147" s="2">
        <v>12</v>
      </c>
      <c r="S147" s="2">
        <v>12</v>
      </c>
      <c r="T147" s="2">
        <v>12</v>
      </c>
      <c r="U147" s="2">
        <v>72</v>
      </c>
      <c r="V147" s="2">
        <v>84</v>
      </c>
      <c r="W147" s="2">
        <v>0</v>
      </c>
    </row>
    <row r="148" spans="16:23" x14ac:dyDescent="0.15">
      <c r="P148" s="2" t="s">
        <v>110</v>
      </c>
      <c r="Q148" s="2">
        <v>2</v>
      </c>
      <c r="R148" s="2">
        <v>8</v>
      </c>
      <c r="S148" s="2">
        <v>8</v>
      </c>
      <c r="T148" s="2">
        <v>8</v>
      </c>
      <c r="U148" s="2">
        <v>48</v>
      </c>
      <c r="V148" s="2">
        <v>56</v>
      </c>
      <c r="W148" s="2">
        <v>0</v>
      </c>
    </row>
    <row r="149" spans="16:23" x14ac:dyDescent="0.15">
      <c r="P149" s="2" t="s">
        <v>111</v>
      </c>
      <c r="Q149" s="2">
        <v>5</v>
      </c>
      <c r="R149" s="2">
        <v>20</v>
      </c>
      <c r="S149" s="2">
        <v>20</v>
      </c>
      <c r="T149" s="2">
        <v>20</v>
      </c>
      <c r="U149" s="2">
        <v>120</v>
      </c>
      <c r="V149" s="2">
        <v>140</v>
      </c>
      <c r="W149" s="2">
        <v>0</v>
      </c>
    </row>
    <row r="150" spans="16:23" x14ac:dyDescent="0.15">
      <c r="P150" s="2" t="s">
        <v>112</v>
      </c>
      <c r="Q150" s="2">
        <v>2</v>
      </c>
      <c r="R150" s="2">
        <v>8</v>
      </c>
      <c r="S150" s="2">
        <v>8</v>
      </c>
      <c r="T150" s="2">
        <v>8</v>
      </c>
      <c r="U150" s="2">
        <v>48</v>
      </c>
      <c r="V150" s="2">
        <v>56</v>
      </c>
      <c r="W150" s="2">
        <v>0</v>
      </c>
    </row>
    <row r="151" spans="16:23" x14ac:dyDescent="0.15">
      <c r="P151" s="2" t="s">
        <v>113</v>
      </c>
      <c r="Q151" s="2">
        <v>2</v>
      </c>
      <c r="R151" s="2">
        <v>8</v>
      </c>
      <c r="S151" s="2">
        <v>8</v>
      </c>
      <c r="T151" s="2">
        <v>8</v>
      </c>
      <c r="U151" s="2">
        <v>48</v>
      </c>
      <c r="V151" s="2">
        <v>56</v>
      </c>
      <c r="W151" s="2">
        <v>0</v>
      </c>
    </row>
    <row r="152" spans="16:23" x14ac:dyDescent="0.15">
      <c r="P152" s="2" t="s">
        <v>114</v>
      </c>
      <c r="Q152" s="2">
        <v>3</v>
      </c>
      <c r="R152" s="2">
        <v>12</v>
      </c>
      <c r="S152" s="2">
        <v>12</v>
      </c>
      <c r="T152" s="2">
        <v>12</v>
      </c>
      <c r="U152" s="2">
        <v>72</v>
      </c>
      <c r="V152" s="2">
        <v>84</v>
      </c>
      <c r="W152" s="2">
        <v>0</v>
      </c>
    </row>
    <row r="153" spans="16:23" x14ac:dyDescent="0.15">
      <c r="P153" s="2" t="s">
        <v>115</v>
      </c>
      <c r="Q153" s="2">
        <v>9</v>
      </c>
      <c r="R153" s="2">
        <v>36</v>
      </c>
      <c r="S153" s="2">
        <v>36</v>
      </c>
      <c r="T153" s="2">
        <v>36</v>
      </c>
      <c r="U153" s="2">
        <v>216</v>
      </c>
      <c r="V153" s="2">
        <v>252</v>
      </c>
      <c r="W153" s="2">
        <v>0</v>
      </c>
    </row>
    <row r="154" spans="16:23" x14ac:dyDescent="0.15">
      <c r="P154" s="2" t="s">
        <v>116</v>
      </c>
      <c r="Q154" s="2" t="s">
        <v>129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6:23" x14ac:dyDescent="0.15">
      <c r="P155" s="2" t="s">
        <v>117</v>
      </c>
      <c r="Q155" s="2">
        <v>2</v>
      </c>
      <c r="R155" s="2">
        <v>8</v>
      </c>
      <c r="S155" s="2">
        <v>8</v>
      </c>
      <c r="T155" s="2">
        <v>8</v>
      </c>
      <c r="U155" s="2">
        <v>48</v>
      </c>
      <c r="V155" s="2">
        <v>56</v>
      </c>
      <c r="W155" s="2">
        <v>0</v>
      </c>
    </row>
    <row r="156" spans="16:23" x14ac:dyDescent="0.15">
      <c r="P156" s="2" t="s">
        <v>118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6:23" x14ac:dyDescent="0.15">
      <c r="P157" s="2" t="s">
        <v>119</v>
      </c>
      <c r="Q157" s="2">
        <v>3</v>
      </c>
      <c r="R157" s="2">
        <v>12</v>
      </c>
      <c r="S157" s="2">
        <v>12</v>
      </c>
      <c r="T157" s="2">
        <v>12</v>
      </c>
      <c r="U157" s="2">
        <v>72</v>
      </c>
      <c r="V157" s="2">
        <v>84</v>
      </c>
      <c r="W157" s="2">
        <v>0</v>
      </c>
    </row>
    <row r="158" spans="16:23" x14ac:dyDescent="0.15">
      <c r="P158" s="2" t="s">
        <v>120</v>
      </c>
      <c r="Q158" s="2">
        <v>3</v>
      </c>
      <c r="R158" s="2">
        <v>12</v>
      </c>
      <c r="S158" s="2">
        <v>12</v>
      </c>
      <c r="T158" s="2">
        <v>12</v>
      </c>
      <c r="U158" s="2">
        <v>72</v>
      </c>
      <c r="V158" s="2">
        <v>84</v>
      </c>
      <c r="W158" s="2">
        <v>0</v>
      </c>
    </row>
    <row r="159" spans="16:23" x14ac:dyDescent="0.15">
      <c r="P159" s="2" t="s">
        <v>121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6:23" x14ac:dyDescent="0.15">
      <c r="P160" s="2" t="s">
        <v>122</v>
      </c>
      <c r="Q160" s="2">
        <v>6</v>
      </c>
      <c r="R160" s="2">
        <v>24</v>
      </c>
      <c r="S160" s="2">
        <v>24</v>
      </c>
      <c r="T160" s="2">
        <v>24</v>
      </c>
      <c r="U160" s="2">
        <v>144</v>
      </c>
      <c r="V160" s="2">
        <v>168</v>
      </c>
      <c r="W160" s="2">
        <v>0</v>
      </c>
    </row>
    <row r="161" spans="15:23" x14ac:dyDescent="0.15">
      <c r="P161" s="2" t="s">
        <v>123</v>
      </c>
      <c r="Q161" s="2">
        <v>2</v>
      </c>
      <c r="R161" s="2">
        <v>8</v>
      </c>
      <c r="S161" s="2">
        <v>8</v>
      </c>
      <c r="T161" s="2">
        <v>8</v>
      </c>
      <c r="U161" s="2">
        <v>48</v>
      </c>
      <c r="V161" s="2">
        <v>56</v>
      </c>
      <c r="W161" s="2">
        <v>0</v>
      </c>
    </row>
    <row r="162" spans="15:23" x14ac:dyDescent="0.15">
      <c r="P162" s="2" t="s">
        <v>124</v>
      </c>
      <c r="Q162" s="2">
        <v>4</v>
      </c>
      <c r="R162" s="2">
        <v>16</v>
      </c>
      <c r="S162" s="2">
        <v>16</v>
      </c>
      <c r="T162" s="2">
        <v>16</v>
      </c>
      <c r="U162" s="2">
        <v>96</v>
      </c>
      <c r="V162" s="2">
        <v>112</v>
      </c>
      <c r="W162" s="2">
        <v>0</v>
      </c>
    </row>
    <row r="163" spans="15:23" x14ac:dyDescent="0.15">
      <c r="P163" s="2" t="s">
        <v>125</v>
      </c>
      <c r="Q163" s="2">
        <v>4</v>
      </c>
      <c r="R163" s="2">
        <v>16</v>
      </c>
      <c r="S163" s="2">
        <v>16</v>
      </c>
      <c r="T163" s="2">
        <v>16</v>
      </c>
      <c r="U163" s="2">
        <v>96</v>
      </c>
      <c r="V163" s="2">
        <v>112</v>
      </c>
      <c r="W163" s="2">
        <v>0</v>
      </c>
    </row>
    <row r="164" spans="15:23" x14ac:dyDescent="0.15"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8</v>
      </c>
      <c r="W164" s="2">
        <v>4</v>
      </c>
    </row>
    <row r="165" spans="15:23" x14ac:dyDescent="0.15">
      <c r="O165" s="2" t="s">
        <v>78</v>
      </c>
      <c r="P165" s="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16</v>
      </c>
      <c r="W165" s="2">
        <v>8</v>
      </c>
    </row>
    <row r="166" spans="15:23" x14ac:dyDescent="0.15">
      <c r="P166" s="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24</v>
      </c>
      <c r="W166" s="2">
        <v>12</v>
      </c>
    </row>
    <row r="167" spans="15:23" x14ac:dyDescent="0.15">
      <c r="P167" s="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96</v>
      </c>
      <c r="W167" s="2">
        <v>48</v>
      </c>
    </row>
    <row r="168" spans="15:23" x14ac:dyDescent="0.15">
      <c r="P168" s="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48</v>
      </c>
      <c r="W168" s="2">
        <v>24</v>
      </c>
    </row>
    <row r="169" spans="15:23" x14ac:dyDescent="0.15">
      <c r="P169" s="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32</v>
      </c>
      <c r="W169" s="2">
        <v>16</v>
      </c>
    </row>
    <row r="170" spans="15:23" x14ac:dyDescent="0.15">
      <c r="P170" s="2" t="s">
        <v>98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40</v>
      </c>
      <c r="W170" s="2">
        <v>20</v>
      </c>
    </row>
    <row r="171" spans="15:23" x14ac:dyDescent="0.15">
      <c r="P171" s="2" t="s">
        <v>99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72</v>
      </c>
      <c r="W171" s="2">
        <v>36</v>
      </c>
    </row>
    <row r="172" spans="15:23" x14ac:dyDescent="0.15">
      <c r="P172" s="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24</v>
      </c>
      <c r="W172" s="2">
        <v>12</v>
      </c>
    </row>
    <row r="173" spans="15:23" x14ac:dyDescent="0.15">
      <c r="P173" s="2" t="s">
        <v>100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88</v>
      </c>
      <c r="W173" s="2">
        <v>44</v>
      </c>
    </row>
    <row r="174" spans="15:23" x14ac:dyDescent="0.15">
      <c r="P174" s="2" t="s">
        <v>101</v>
      </c>
      <c r="Q174" s="2" t="s">
        <v>126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5:23" x14ac:dyDescent="0.15">
      <c r="P175" s="2" t="s">
        <v>102</v>
      </c>
      <c r="Q175" s="2" t="s">
        <v>126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5:23" x14ac:dyDescent="0.15">
      <c r="P176" s="2" t="s">
        <v>103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48</v>
      </c>
      <c r="W176" s="2">
        <v>24</v>
      </c>
    </row>
    <row r="177" spans="16:23" x14ac:dyDescent="0.15">
      <c r="P177" s="2" t="s">
        <v>104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24</v>
      </c>
      <c r="W177" s="2">
        <v>12</v>
      </c>
    </row>
    <row r="178" spans="16:23" x14ac:dyDescent="0.15">
      <c r="P178" s="2" t="s">
        <v>105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32</v>
      </c>
      <c r="W178" s="2">
        <v>16</v>
      </c>
    </row>
    <row r="179" spans="16:23" x14ac:dyDescent="0.15">
      <c r="P179" s="2" t="s">
        <v>127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24</v>
      </c>
      <c r="W179" s="2">
        <v>12</v>
      </c>
    </row>
    <row r="180" spans="16:23" x14ac:dyDescent="0.15">
      <c r="P180" s="2" t="s">
        <v>128</v>
      </c>
      <c r="Q180" s="2" t="s">
        <v>126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6:23" x14ac:dyDescent="0.15">
      <c r="P181" s="2" t="s">
        <v>106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24</v>
      </c>
      <c r="W181" s="2">
        <v>12</v>
      </c>
    </row>
    <row r="182" spans="16:23" x14ac:dyDescent="0.15">
      <c r="P182" s="2" t="s">
        <v>107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32</v>
      </c>
      <c r="W182" s="2">
        <v>16</v>
      </c>
    </row>
    <row r="183" spans="16:23" x14ac:dyDescent="0.15">
      <c r="P183" s="2" t="s">
        <v>108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24</v>
      </c>
      <c r="W183" s="2">
        <v>12</v>
      </c>
    </row>
    <row r="184" spans="16:23" x14ac:dyDescent="0.15">
      <c r="P184" s="2" t="s">
        <v>109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24</v>
      </c>
      <c r="W184" s="2">
        <v>12</v>
      </c>
    </row>
    <row r="185" spans="16:23" x14ac:dyDescent="0.15">
      <c r="P185" s="2" t="s">
        <v>110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16</v>
      </c>
      <c r="W185" s="2">
        <v>8</v>
      </c>
    </row>
    <row r="186" spans="16:23" x14ac:dyDescent="0.15">
      <c r="P186" s="2" t="s">
        <v>111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40</v>
      </c>
      <c r="W186" s="2">
        <v>20</v>
      </c>
    </row>
    <row r="187" spans="16:23" x14ac:dyDescent="0.15">
      <c r="P187" s="2" t="s">
        <v>112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16</v>
      </c>
      <c r="W187" s="2">
        <v>8</v>
      </c>
    </row>
    <row r="188" spans="16:23" x14ac:dyDescent="0.15">
      <c r="P188" s="2" t="s">
        <v>113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16</v>
      </c>
      <c r="W188" s="2">
        <v>8</v>
      </c>
    </row>
    <row r="189" spans="16:23" x14ac:dyDescent="0.15">
      <c r="P189" s="2" t="s">
        <v>114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24</v>
      </c>
      <c r="W189" s="2">
        <v>12</v>
      </c>
    </row>
    <row r="190" spans="16:23" x14ac:dyDescent="0.15">
      <c r="P190" s="2" t="s">
        <v>115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72</v>
      </c>
      <c r="W190" s="2">
        <v>36</v>
      </c>
    </row>
    <row r="191" spans="16:23" x14ac:dyDescent="0.15">
      <c r="P191" s="2" t="s">
        <v>116</v>
      </c>
      <c r="Q191" s="2" t="s">
        <v>129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6:23" x14ac:dyDescent="0.15">
      <c r="P192" s="2" t="s">
        <v>117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16</v>
      </c>
      <c r="W192" s="2">
        <v>8</v>
      </c>
    </row>
    <row r="193" spans="15:23" x14ac:dyDescent="0.15">
      <c r="P193" s="2" t="s">
        <v>118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5:23" x14ac:dyDescent="0.15">
      <c r="P194" s="2" t="s">
        <v>119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24</v>
      </c>
      <c r="W194" s="2">
        <v>12</v>
      </c>
    </row>
    <row r="195" spans="15:23" x14ac:dyDescent="0.15">
      <c r="P195" s="2" t="s">
        <v>120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24</v>
      </c>
      <c r="W195" s="2">
        <v>12</v>
      </c>
    </row>
    <row r="196" spans="15:23" x14ac:dyDescent="0.15">
      <c r="P196" s="2" t="s">
        <v>121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5:23" x14ac:dyDescent="0.15">
      <c r="P197" s="2" t="s">
        <v>122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48</v>
      </c>
      <c r="W197" s="2">
        <v>24</v>
      </c>
    </row>
    <row r="198" spans="15:23" x14ac:dyDescent="0.15">
      <c r="P198" s="2" t="s">
        <v>123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16</v>
      </c>
      <c r="W198" s="2">
        <v>8</v>
      </c>
    </row>
    <row r="199" spans="15:23" x14ac:dyDescent="0.15">
      <c r="P199" s="2" t="s">
        <v>124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32</v>
      </c>
      <c r="W199" s="2">
        <v>16</v>
      </c>
    </row>
    <row r="200" spans="15:23" x14ac:dyDescent="0.15">
      <c r="P200" s="2" t="s">
        <v>125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32</v>
      </c>
      <c r="W200" s="2">
        <v>16</v>
      </c>
    </row>
    <row r="201" spans="15:23" x14ac:dyDescent="0.15"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5:23" x14ac:dyDescent="0.15">
      <c r="O202" s="2" t="s">
        <v>80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5:23" x14ac:dyDescent="0.15"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5:23" x14ac:dyDescent="0.15">
      <c r="P204" s="2" t="s">
        <v>7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</row>
    <row r="205" spans="15:23" x14ac:dyDescent="0.15">
      <c r="P205" s="2" t="s">
        <v>8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</row>
    <row r="206" spans="15:23" x14ac:dyDescent="0.15"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5:23" x14ac:dyDescent="0.15">
      <c r="P207" s="2" t="s">
        <v>98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</row>
    <row r="208" spans="15:23" x14ac:dyDescent="0.15">
      <c r="P208" s="2" t="s">
        <v>99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6:23" x14ac:dyDescent="0.15">
      <c r="P209" s="2" t="s">
        <v>10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</row>
    <row r="210" spans="16:23" x14ac:dyDescent="0.15">
      <c r="P210" s="2" t="s">
        <v>100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6:23" x14ac:dyDescent="0.15">
      <c r="P211" s="2" t="s">
        <v>101</v>
      </c>
      <c r="Q211" s="2" t="s">
        <v>129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6:23" x14ac:dyDescent="0.15">
      <c r="P212" s="2" t="s">
        <v>102</v>
      </c>
      <c r="Q212" s="2" t="s">
        <v>129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6:23" x14ac:dyDescent="0.15">
      <c r="P213" s="2" t="s">
        <v>103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6:23" x14ac:dyDescent="0.15">
      <c r="P214" s="2" t="s">
        <v>104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6:23" x14ac:dyDescent="0.15">
      <c r="P215" s="2" t="s">
        <v>105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6:23" x14ac:dyDescent="0.15">
      <c r="P216" s="2" t="s">
        <v>127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6:23" x14ac:dyDescent="0.15">
      <c r="P217" s="2" t="s">
        <v>128</v>
      </c>
      <c r="Q217" s="2" t="s">
        <v>126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6:23" x14ac:dyDescent="0.15">
      <c r="P218" s="2" t="s">
        <v>106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6:23" x14ac:dyDescent="0.15">
      <c r="P219" s="2" t="s">
        <v>107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6:23" x14ac:dyDescent="0.15">
      <c r="P220" s="2" t="s">
        <v>108</v>
      </c>
      <c r="Q220" s="2" t="s">
        <v>129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6:23" x14ac:dyDescent="0.15">
      <c r="P221" s="2" t="s">
        <v>109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6:23" x14ac:dyDescent="0.15">
      <c r="P222" s="2" t="s">
        <v>110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6:23" x14ac:dyDescent="0.15">
      <c r="P223" s="2" t="s">
        <v>111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6:23" x14ac:dyDescent="0.15">
      <c r="P224" s="2" t="s">
        <v>112</v>
      </c>
      <c r="Q224" s="2" t="s">
        <v>129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6:23" x14ac:dyDescent="0.15">
      <c r="P225" s="2" t="s">
        <v>113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6:23" x14ac:dyDescent="0.15">
      <c r="P226" s="2" t="s">
        <v>114</v>
      </c>
      <c r="Q226" s="2" t="s">
        <v>129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6:23" x14ac:dyDescent="0.15">
      <c r="P227" s="2" t="s">
        <v>115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6:23" x14ac:dyDescent="0.15">
      <c r="P228" s="2" t="s">
        <v>116</v>
      </c>
      <c r="Q228" s="2" t="s">
        <v>129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6:23" x14ac:dyDescent="0.15">
      <c r="P229" s="2" t="s">
        <v>117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6:23" x14ac:dyDescent="0.15">
      <c r="P230" s="2" t="s">
        <v>118</v>
      </c>
      <c r="Q230" s="2" t="s">
        <v>129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6:23" x14ac:dyDescent="0.15">
      <c r="P231" s="2" t="s">
        <v>119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6:23" x14ac:dyDescent="0.15">
      <c r="P232" s="2" t="s">
        <v>120</v>
      </c>
      <c r="Q232" s="2" t="s">
        <v>129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6:23" x14ac:dyDescent="0.15">
      <c r="P233" s="2" t="s">
        <v>121</v>
      </c>
      <c r="Q233" s="2" t="s">
        <v>129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6:23" x14ac:dyDescent="0.15">
      <c r="P234" s="2" t="s">
        <v>122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6:23" x14ac:dyDescent="0.15">
      <c r="P235" s="2" t="s">
        <v>123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6:23" x14ac:dyDescent="0.15">
      <c r="P236" s="2" t="s">
        <v>124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6:23" x14ac:dyDescent="0.15">
      <c r="P237" s="2" t="s">
        <v>125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6:23" x14ac:dyDescent="0.15">
      <c r="P238" s="2">
        <v>0</v>
      </c>
    </row>
  </sheetData>
  <mergeCells count="77">
    <mergeCell ref="K118:K119"/>
    <mergeCell ref="L118:L119"/>
    <mergeCell ref="M118:M119"/>
    <mergeCell ref="M120:M121"/>
    <mergeCell ref="L120:L121"/>
    <mergeCell ref="K120:K121"/>
    <mergeCell ref="M124:M125"/>
    <mergeCell ref="B126:B127"/>
    <mergeCell ref="K126:K127"/>
    <mergeCell ref="L126:L127"/>
    <mergeCell ref="M126:M127"/>
    <mergeCell ref="L124:L125"/>
    <mergeCell ref="K124:K125"/>
    <mergeCell ref="A117:A127"/>
    <mergeCell ref="B118:B119"/>
    <mergeCell ref="B120:B121"/>
    <mergeCell ref="B122:B123"/>
    <mergeCell ref="B124:B125"/>
    <mergeCell ref="K115:K116"/>
    <mergeCell ref="L115:L116"/>
    <mergeCell ref="M115:M116"/>
    <mergeCell ref="M122:M123"/>
    <mergeCell ref="L122:L123"/>
    <mergeCell ref="K122:K123"/>
    <mergeCell ref="K111:K112"/>
    <mergeCell ref="L111:L112"/>
    <mergeCell ref="M111:M112"/>
    <mergeCell ref="B113:B114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02:K103"/>
    <mergeCell ref="L102:L103"/>
    <mergeCell ref="M102:M103"/>
    <mergeCell ref="K104:K105"/>
    <mergeCell ref="L104:L105"/>
    <mergeCell ref="M104:M105"/>
    <mergeCell ref="B104:B105"/>
    <mergeCell ref="A95:A105"/>
    <mergeCell ref="K93:M93"/>
    <mergeCell ref="K94:K95"/>
    <mergeCell ref="L94:L95"/>
    <mergeCell ref="M94:M95"/>
    <mergeCell ref="K96:K97"/>
    <mergeCell ref="L96:L97"/>
    <mergeCell ref="M96:M97"/>
    <mergeCell ref="K98:K99"/>
    <mergeCell ref="L98:L99"/>
    <mergeCell ref="M98:M99"/>
    <mergeCell ref="K100:K101"/>
    <mergeCell ref="L100:L101"/>
    <mergeCell ref="M100:M101"/>
    <mergeCell ref="B96:B97"/>
    <mergeCell ref="B98:B99"/>
    <mergeCell ref="B100:B101"/>
    <mergeCell ref="B102:B103"/>
    <mergeCell ref="C93:J93"/>
    <mergeCell ref="A93:A94"/>
    <mergeCell ref="B93:B94"/>
    <mergeCell ref="A106:A116"/>
    <mergeCell ref="B107:B108"/>
    <mergeCell ref="B111:B112"/>
    <mergeCell ref="B115:B116"/>
    <mergeCell ref="G39:G40"/>
    <mergeCell ref="H39:H40"/>
    <mergeCell ref="A2:A3"/>
    <mergeCell ref="A6:A7"/>
    <mergeCell ref="A4:A5"/>
    <mergeCell ref="A39:A40"/>
    <mergeCell ref="F39:F4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48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52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52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52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52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49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48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52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49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48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49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53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53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48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49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48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49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48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49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53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53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53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53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53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53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53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53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53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53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53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48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49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48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49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2016-04-22T14:18:09Z</dcterms:modified>
</cp:coreProperties>
</file>