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 activeTab="5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D161" i="4"/>
  <c r="E161" i="4" s="1"/>
  <c r="F161" i="4" s="1"/>
  <c r="G161" i="4" s="1"/>
  <c r="H161" i="4" l="1"/>
  <c r="I161" i="4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53" i="4"/>
  <c r="H153" i="4" s="1"/>
  <c r="E160" i="4" l="1"/>
  <c r="E159" i="4"/>
  <c r="E158" i="4"/>
  <c r="E157" i="4"/>
  <c r="E156" i="4"/>
  <c r="E155" i="4"/>
  <c r="E154" i="4"/>
  <c r="E153" i="4"/>
  <c r="I31" i="13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F7" i="11"/>
  <c r="M15" i="11" s="1"/>
  <c r="E7" i="11"/>
  <c r="D7" i="11"/>
  <c r="K15" i="11" s="1"/>
  <c r="C7" i="11"/>
  <c r="B7" i="11"/>
  <c r="I15" i="11" s="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M13" i="11" s="1"/>
  <c r="E5" i="11"/>
  <c r="D5" i="11"/>
  <c r="K13" i="11" s="1"/>
  <c r="C5" i="11"/>
  <c r="B5" i="11"/>
  <c r="I13" i="11" s="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M11" i="11" s="1"/>
  <c r="E3" i="11"/>
  <c r="D3" i="11"/>
  <c r="K11" i="11" s="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1" i="11" l="1"/>
  <c r="I10" i="11"/>
  <c r="J13" i="11"/>
  <c r="N13" i="11"/>
  <c r="L14" i="11"/>
  <c r="J15" i="11"/>
  <c r="N15" i="11"/>
  <c r="L10" i="11"/>
  <c r="J11" i="11"/>
  <c r="N11" i="11"/>
  <c r="L12" i="11"/>
  <c r="I21" i="11"/>
  <c r="M21" i="11"/>
  <c r="I23" i="11"/>
  <c r="M23" i="11"/>
  <c r="L27" i="11"/>
  <c r="L13" i="11"/>
  <c r="J14" i="11"/>
  <c r="N14" i="11"/>
  <c r="L15" i="11"/>
  <c r="I22" i="11"/>
  <c r="M22" i="11"/>
  <c r="L26" i="11"/>
  <c r="L28" i="11"/>
  <c r="J10" i="11"/>
  <c r="N10" i="11"/>
  <c r="L11" i="11"/>
  <c r="J12" i="11"/>
  <c r="N12" i="11"/>
  <c r="K21" i="11"/>
  <c r="O21" i="11"/>
  <c r="K22" i="11"/>
  <c r="O22" i="11"/>
  <c r="K23" i="11"/>
  <c r="O23" i="11"/>
  <c r="J26" i="11"/>
  <c r="N26" i="11"/>
  <c r="J27" i="11"/>
  <c r="N27" i="11"/>
  <c r="J28" i="11"/>
  <c r="N28" i="11"/>
  <c r="N31" i="11"/>
  <c r="I153" i="4"/>
  <c r="F153" i="4"/>
  <c r="G153" i="4" s="1"/>
  <c r="I155" i="4"/>
  <c r="F155" i="4"/>
  <c r="G155" i="4" s="1"/>
  <c r="I157" i="4"/>
  <c r="F157" i="4"/>
  <c r="G157" i="4" s="1"/>
  <c r="I159" i="4"/>
  <c r="F159" i="4"/>
  <c r="G159" i="4" s="1"/>
  <c r="I154" i="4"/>
  <c r="F154" i="4"/>
  <c r="G154" i="4" s="1"/>
  <c r="I156" i="4"/>
  <c r="F156" i="4"/>
  <c r="G156" i="4" s="1"/>
  <c r="I158" i="4"/>
  <c r="F158" i="4"/>
  <c r="G158" i="4" s="1"/>
  <c r="I160" i="4"/>
  <c r="F160" i="4"/>
  <c r="G160" i="4" s="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4" i="9"/>
  <c r="A31" i="9"/>
  <c r="A32" i="9"/>
  <c r="A36" i="9"/>
  <c r="A33" i="9"/>
  <c r="A35" i="9"/>
</calcChain>
</file>

<file path=xl/sharedStrings.xml><?xml version="1.0" encoding="utf-8"?>
<sst xmlns="http://schemas.openxmlformats.org/spreadsheetml/2006/main" count="967" uniqueCount="266">
  <si>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</si>
  <si>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</si>
  <si>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</si>
  <si>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</si>
  <si>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</si>
  <si>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</si>
  <si>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</si>
  <si>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</si>
  <si>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</si>
  <si>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</si>
  <si>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</si>
  <si>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</si>
  <si>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</si>
  <si>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</si>
  <si>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</si>
  <si>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</si>
  <si>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</si>
  <si>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</si>
  <si>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</si>
  <si>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</si>
  <si>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</si>
  <si>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</si>
  <si>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</si>
  <si>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</si>
  <si>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</si>
  <si>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</si>
  <si>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</si>
  <si>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</si>
  <si>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</si>
  <si>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</si>
  <si>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</si>
  <si>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</si>
  <si>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</si>
  <si>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</si>
  <si>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</si>
  <si>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</si>
  <si>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</si>
  <si>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</si>
  <si>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</si>
  <si>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</si>
  <si>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</si>
  <si>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</si>
  <si>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</si>
  <si>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</si>
  <si>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</si>
  <si>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</si>
  <si>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</si>
  <si>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</si>
  <si>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</si>
  <si>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</si>
  <si>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</si>
  <si>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</si>
  <si>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</si>
  <si>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</si>
  <si>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</si>
  <si>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</si>
  <si>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</si>
  <si>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</si>
  <si>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</si>
  <si>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</si>
  <si>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</si>
  <si>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</si>
  <si>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</si>
  <si>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</si>
  <si>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</si>
  <si>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</si>
  <si>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</si>
  <si>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</si>
  <si>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</si>
  <si>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</si>
  <si>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</si>
  <si>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</si>
  <si>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</si>
  <si>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</si>
  <si>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</si>
  <si>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</si>
  <si>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</si>
  <si>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</si>
  <si>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</si>
  <si>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</si>
  <si>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</si>
  <si>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</si>
  <si>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</si>
  <si>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</si>
  <si>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</si>
  <si>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</si>
  <si>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</si>
  <si>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</si>
  <si>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</si>
  <si>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</si>
  <si>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</si>
  <si>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</si>
  <si>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</si>
  <si>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</si>
  <si>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</si>
  <si>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</si>
  <si>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</si>
  <si>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</si>
  <si>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</si>
  <si>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</si>
  <si>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</si>
  <si>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</si>
  <si>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</si>
  <si>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</si>
  <si>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</si>
  <si>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</si>
  <si>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</si>
  <si>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</si>
  <si>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</si>
  <si>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</si>
  <si>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</si>
  <si>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</si>
  <si>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</si>
  <si>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</si>
  <si>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</si>
  <si>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</si>
  <si>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</si>
  <si>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</si>
  <si>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</si>
  <si>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</si>
  <si>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</si>
  <si>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</si>
  <si>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</si>
  <si>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</si>
  <si>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</si>
  <si>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</si>
  <si>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</si>
  <si>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</si>
  <si>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</si>
  <si>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</si>
  <si>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</si>
  <si>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</si>
  <si>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</si>
  <si>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</si>
  <si>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</si>
  <si>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</si>
  <si>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</si>
  <si>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</si>
  <si>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</si>
  <si>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</si>
  <si>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</si>
  <si>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</si>
  <si>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</si>
  <si>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</si>
  <si>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</si>
  <si>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</si>
  <si>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</si>
  <si>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</si>
  <si>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</si>
  <si>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</si>
  <si>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</si>
  <si>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</si>
  <si>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</si>
  <si>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</si>
  <si>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</si>
  <si>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</si>
  <si>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</si>
  <si>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</si>
  <si>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</si>
  <si>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</si>
  <si>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</si>
  <si>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</si>
  <si>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</si>
  <si>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</si>
  <si>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</si>
  <si>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</si>
  <si>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</si>
  <si>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</si>
  <si>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</si>
  <si>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</si>
  <si>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</si>
  <si>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</si>
  <si>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</si>
  <si>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</si>
  <si>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</si>
  <si>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</si>
  <si>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</si>
  <si>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</si>
  <si>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</si>
  <si>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</si>
  <si>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</si>
  <si>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</si>
  <si>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</si>
  <si>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</si>
  <si>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</si>
  <si>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</si>
  <si>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</si>
  <si>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</si>
  <si>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</si>
  <si>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</si>
  <si>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</si>
  <si>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</si>
  <si>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</si>
  <si>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</si>
  <si>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</si>
  <si>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</si>
  <si>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</si>
  <si>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</si>
  <si>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</si>
  <si>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</si>
  <si>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</si>
  <si>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</si>
  <si>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</si>
  <si>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/1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</si>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</sst>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0" fillId="2" borderId="0" xfId="0" applyFill="1"/>
    <xf numFmtId="0" fontId="0" fillId="6" borderId="0" xfId="0" applyFill="1"/>
    <xf numFmtId="0" fontId="14" fillId="6" borderId="0" xfId="0" applyFont="1" applyFill="1"/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41"/>
  <sheetViews>
    <sheetView topLeftCell="A71" zoomScale="85" zoomScaleNormal="85" workbookViewId="0">
      <selection activeCell="C78" sqref="C78"/>
    </sheetView>
  </sheetViews>
  <sheetFormatPr defaultRowHeight="13.5" x14ac:dyDescent="0.15"/>
  <cols>
    <col min="1" max="1" width="18.75" customWidth="1"/>
    <col min="2" max="2" width="15.12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91" t="s">
        <v>5</v>
      </c>
      <c r="B40" s="94" t="s">
        <v>0</v>
      </c>
      <c r="C40" s="94" t="s">
        <v>72</v>
      </c>
      <c r="D40" s="96" t="s">
        <v>6</v>
      </c>
      <c r="E40" s="97"/>
      <c r="F40" s="97"/>
      <c r="G40" s="97"/>
      <c r="H40" s="97"/>
      <c r="I40" s="98"/>
      <c r="K40" s="7" t="s">
        <v>5</v>
      </c>
      <c r="L40" s="99" t="s">
        <v>12</v>
      </c>
      <c r="M40" s="100"/>
      <c r="N40" s="101"/>
      <c r="O40" s="99" t="s">
        <v>73</v>
      </c>
      <c r="P40" s="100"/>
      <c r="Q40" s="101"/>
      <c r="R40" s="88" t="s">
        <v>74</v>
      </c>
      <c r="S40" s="89"/>
      <c r="T40" s="90"/>
    </row>
    <row r="41" spans="1:30" ht="15" thickBot="1" x14ac:dyDescent="0.2">
      <c r="A41" s="93"/>
      <c r="B41" s="95"/>
      <c r="C41" s="95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88">
        <v>65</v>
      </c>
      <c r="M41" s="89"/>
      <c r="N41" s="90"/>
      <c r="O41" s="88">
        <v>65</v>
      </c>
      <c r="P41" s="89"/>
      <c r="Q41" s="90"/>
      <c r="R41" s="88">
        <v>45</v>
      </c>
      <c r="S41" s="89"/>
      <c r="T41" s="90"/>
    </row>
    <row r="42" spans="1:30" ht="15" thickBot="1" x14ac:dyDescent="0.2">
      <c r="A42" s="102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88">
        <f>1/3.97</f>
        <v>0.25188916876574308</v>
      </c>
      <c r="M42" s="89"/>
      <c r="N42" s="90"/>
      <c r="O42" s="88">
        <f>1/3.97</f>
        <v>0.25188916876574308</v>
      </c>
      <c r="P42" s="89"/>
      <c r="Q42" s="90"/>
      <c r="R42" s="88">
        <v>1</v>
      </c>
      <c r="S42" s="89"/>
      <c r="T42" s="90"/>
    </row>
    <row r="43" spans="1:30" ht="24" thickBot="1" x14ac:dyDescent="0.2">
      <c r="A43" s="103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103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(H79-H42)*I11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103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(H80-H43)*I11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103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C81/2*L6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(H81-H44)*I11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103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C82/2*L6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(H82-H45)*I11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103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C83/2*L6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(H83-H46)*I11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103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C84/2*L6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(H84-H47)*I11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103"/>
      <c r="B50" s="2" t="s">
        <v>20</v>
      </c>
      <c r="C50" s="5">
        <v>15</v>
      </c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C85*L6/2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(H85-H48)*I11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103"/>
      <c r="B51" s="2" t="s">
        <v>23</v>
      </c>
      <c r="C51" s="5" t="s">
        <v>184</v>
      </c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C86/2*L6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(H86-H49)*I11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103"/>
      <c r="B52" s="2" t="s">
        <v>15</v>
      </c>
      <c r="C52" s="5" t="s">
        <v>181</v>
      </c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103"/>
      <c r="B53" s="2" t="s">
        <v>2</v>
      </c>
      <c r="C53" s="5">
        <v>6</v>
      </c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3"/>
      <c r="B54" s="2" t="s">
        <v>18</v>
      </c>
      <c r="C54" s="5">
        <v>3</v>
      </c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3"/>
      <c r="B55" s="2" t="s">
        <v>25</v>
      </c>
      <c r="C55" s="5">
        <v>4</v>
      </c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3"/>
      <c r="B56" s="5" t="s">
        <v>188</v>
      </c>
      <c r="C56" s="5">
        <v>3</v>
      </c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3"/>
      <c r="B57" s="5" t="s">
        <v>189</v>
      </c>
      <c r="C57" s="5" t="s">
        <v>190</v>
      </c>
      <c r="D57" s="4"/>
      <c r="E57" s="4"/>
      <c r="F57" s="4"/>
      <c r="G57" s="4"/>
      <c r="H57" s="4"/>
      <c r="I57" s="4"/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3"/>
      <c r="B58" s="5" t="s">
        <v>3</v>
      </c>
      <c r="C58" s="5">
        <v>3</v>
      </c>
      <c r="D58" s="4"/>
      <c r="E58" s="4"/>
      <c r="F58" s="4"/>
      <c r="G58" s="4"/>
      <c r="H58" s="4"/>
      <c r="I58" s="4"/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3"/>
      <c r="B59" s="5" t="s">
        <v>28</v>
      </c>
      <c r="C59" s="5">
        <v>3</v>
      </c>
      <c r="D59" s="4"/>
      <c r="E59" s="4"/>
      <c r="F59" s="4"/>
      <c r="G59" s="4"/>
      <c r="H59" s="4"/>
      <c r="I59" s="4"/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3"/>
      <c r="B60" s="5" t="s">
        <v>193</v>
      </c>
      <c r="C60" s="5">
        <v>3</v>
      </c>
      <c r="D60" s="4"/>
      <c r="E60" s="4"/>
      <c r="F60" s="4"/>
      <c r="G60" s="4"/>
      <c r="H60" s="4"/>
      <c r="I60" s="4"/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3"/>
      <c r="B61" s="5" t="s">
        <v>30</v>
      </c>
      <c r="C61" s="5">
        <v>3</v>
      </c>
      <c r="D61" s="4"/>
      <c r="E61" s="4"/>
      <c r="F61" s="4"/>
      <c r="G61" s="4"/>
      <c r="H61" s="4"/>
      <c r="I61" s="4"/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3"/>
      <c r="B62" s="5" t="s">
        <v>31</v>
      </c>
      <c r="C62" s="5">
        <v>3</v>
      </c>
      <c r="D62" s="4"/>
      <c r="E62" s="4"/>
      <c r="F62" s="4"/>
      <c r="G62" s="4"/>
      <c r="H62" s="4"/>
      <c r="I62" s="4"/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3"/>
      <c r="B63" s="5" t="s">
        <v>194</v>
      </c>
      <c r="C63" s="5">
        <v>6</v>
      </c>
      <c r="D63" s="4"/>
      <c r="E63" s="4"/>
      <c r="F63" s="4"/>
      <c r="G63" s="4"/>
      <c r="H63" s="4"/>
      <c r="I63" s="4"/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3"/>
      <c r="B64" s="5" t="s">
        <v>195</v>
      </c>
      <c r="C64" s="5">
        <v>3</v>
      </c>
      <c r="D64" s="4"/>
      <c r="E64" s="4"/>
      <c r="F64" s="4"/>
      <c r="G64" s="4"/>
      <c r="H64" s="4"/>
      <c r="I64" s="4"/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3"/>
      <c r="B65" s="5" t="s">
        <v>34</v>
      </c>
      <c r="C65" s="5">
        <v>3</v>
      </c>
      <c r="D65" s="4"/>
      <c r="E65" s="4"/>
      <c r="F65" s="4"/>
      <c r="G65" s="4"/>
      <c r="H65" s="4"/>
      <c r="I65" s="4"/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3"/>
      <c r="B66" s="5" t="s">
        <v>35</v>
      </c>
      <c r="C66" s="5">
        <v>3</v>
      </c>
      <c r="D66" s="4"/>
      <c r="E66" s="4"/>
      <c r="F66" s="4"/>
      <c r="G66" s="4"/>
      <c r="H66" s="4"/>
      <c r="I66" s="4"/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3"/>
      <c r="B67" s="5" t="s">
        <v>36</v>
      </c>
      <c r="C67" s="5">
        <v>9</v>
      </c>
      <c r="D67" s="4"/>
      <c r="E67" s="4"/>
      <c r="F67" s="4"/>
      <c r="G67" s="4"/>
      <c r="H67" s="4"/>
      <c r="I67" s="4"/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3"/>
      <c r="B68" s="5" t="s">
        <v>37</v>
      </c>
      <c r="C68" s="5" t="s">
        <v>204</v>
      </c>
      <c r="D68" s="4"/>
      <c r="E68" s="4"/>
      <c r="F68" s="4"/>
      <c r="G68" s="4"/>
      <c r="H68" s="4"/>
      <c r="I68" s="4"/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3"/>
      <c r="B69" s="5" t="s">
        <v>38</v>
      </c>
      <c r="C69" s="5">
        <v>3</v>
      </c>
      <c r="D69" s="4"/>
      <c r="E69" s="4"/>
      <c r="F69" s="4"/>
      <c r="G69" s="4"/>
      <c r="H69" s="4"/>
      <c r="I69" s="4"/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3"/>
      <c r="B70" s="5" t="s">
        <v>196</v>
      </c>
      <c r="C70" s="5"/>
      <c r="D70" s="4"/>
      <c r="E70" s="4"/>
      <c r="F70" s="4"/>
      <c r="G70" s="4"/>
      <c r="H70" s="4"/>
      <c r="I70" s="4"/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3"/>
      <c r="B71" s="5" t="s">
        <v>40</v>
      </c>
      <c r="C71" s="5">
        <v>3</v>
      </c>
      <c r="D71" s="4"/>
      <c r="E71" s="4"/>
      <c r="F71" s="4"/>
      <c r="G71" s="4"/>
      <c r="H71" s="4"/>
      <c r="I71" s="4"/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3"/>
      <c r="B72" s="5" t="s">
        <v>197</v>
      </c>
      <c r="C72" s="5">
        <v>3</v>
      </c>
      <c r="D72" s="4"/>
      <c r="E72" s="4"/>
      <c r="F72" s="4"/>
      <c r="G72" s="4"/>
      <c r="H72" s="4"/>
      <c r="I72" s="4"/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3"/>
      <c r="B73" s="5" t="s">
        <v>42</v>
      </c>
      <c r="C73" s="5"/>
      <c r="D73" s="4"/>
      <c r="E73" s="4"/>
      <c r="F73" s="4"/>
      <c r="G73" s="4"/>
      <c r="H73" s="4"/>
      <c r="I73" s="4"/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3"/>
      <c r="B74" s="5" t="s">
        <v>43</v>
      </c>
      <c r="C74" s="5">
        <v>9</v>
      </c>
      <c r="D74" s="4"/>
      <c r="E74" s="4"/>
      <c r="F74" s="4"/>
      <c r="G74" s="4"/>
      <c r="H74" s="4"/>
      <c r="I74" s="4"/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3"/>
      <c r="B75" s="5" t="s">
        <v>44</v>
      </c>
      <c r="C75" s="5">
        <v>3</v>
      </c>
      <c r="D75" s="4"/>
      <c r="E75" s="4"/>
      <c r="F75" s="4"/>
      <c r="G75" s="4"/>
      <c r="H75" s="4"/>
      <c r="I75" s="4"/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3"/>
      <c r="B76" s="5" t="s">
        <v>198</v>
      </c>
      <c r="C76" s="5">
        <v>6</v>
      </c>
      <c r="D76" s="4"/>
      <c r="E76" s="4"/>
      <c r="F76" s="4"/>
      <c r="G76" s="4"/>
      <c r="H76" s="4"/>
      <c r="I76" s="4"/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3"/>
      <c r="B77" s="5" t="s">
        <v>199</v>
      </c>
      <c r="C77" s="5">
        <v>6</v>
      </c>
      <c r="D77" s="4"/>
      <c r="E77" s="4"/>
      <c r="F77" s="4"/>
      <c r="G77" s="4"/>
      <c r="H77" s="4"/>
      <c r="I77" s="4"/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3"/>
      <c r="B78" s="5"/>
      <c r="C78" s="5"/>
      <c r="D78" s="4"/>
      <c r="E78" s="4"/>
      <c r="F78" s="4"/>
      <c r="G78" s="4"/>
      <c r="H78" s="4"/>
      <c r="I78" s="4"/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2" t="s">
        <v>73</v>
      </c>
      <c r="B79" s="2" t="s">
        <v>13</v>
      </c>
      <c r="C79" s="2">
        <v>4</v>
      </c>
      <c r="D79" s="1">
        <v>16</v>
      </c>
      <c r="E79" s="1">
        <v>16</v>
      </c>
      <c r="F79" s="1">
        <v>8</v>
      </c>
      <c r="G79" s="1">
        <v>96</v>
      </c>
      <c r="H79" s="1">
        <v>8</v>
      </c>
      <c r="I79" s="1"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3"/>
      <c r="B80" s="2" t="s">
        <v>14</v>
      </c>
      <c r="C80" s="2">
        <v>4</v>
      </c>
      <c r="D80" s="1">
        <v>16</v>
      </c>
      <c r="E80" s="1">
        <v>16</v>
      </c>
      <c r="F80" s="1">
        <v>8</v>
      </c>
      <c r="G80" s="1">
        <v>96</v>
      </c>
      <c r="H80" s="1">
        <v>8</v>
      </c>
      <c r="I80" s="1"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3"/>
      <c r="B81" s="2" t="s">
        <v>22</v>
      </c>
      <c r="C81" s="2">
        <v>4</v>
      </c>
      <c r="D81" s="1">
        <v>16</v>
      </c>
      <c r="E81" s="1">
        <v>16</v>
      </c>
      <c r="F81" s="1">
        <v>8</v>
      </c>
      <c r="G81" s="1">
        <v>96</v>
      </c>
      <c r="H81" s="1">
        <v>8</v>
      </c>
      <c r="I81" s="1"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3"/>
      <c r="B82" s="2" t="s">
        <v>21</v>
      </c>
      <c r="C82" s="2">
        <v>6</v>
      </c>
      <c r="D82" s="1">
        <v>24</v>
      </c>
      <c r="E82" s="1">
        <v>24</v>
      </c>
      <c r="F82" s="1">
        <v>12</v>
      </c>
      <c r="G82" s="1">
        <v>144</v>
      </c>
      <c r="H82" s="1">
        <v>12</v>
      </c>
      <c r="I82" s="1"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3"/>
      <c r="B83" s="2" t="s">
        <v>19</v>
      </c>
      <c r="C83" s="2">
        <v>4</v>
      </c>
      <c r="D83" s="1">
        <v>16</v>
      </c>
      <c r="E83" s="1">
        <v>16</v>
      </c>
      <c r="F83" s="1">
        <v>8</v>
      </c>
      <c r="G83" s="1">
        <v>96</v>
      </c>
      <c r="H83" s="1">
        <v>8</v>
      </c>
      <c r="I83" s="1"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3"/>
      <c r="B84" s="2" t="s">
        <v>17</v>
      </c>
      <c r="C84" s="2">
        <v>5</v>
      </c>
      <c r="D84" s="1">
        <v>20</v>
      </c>
      <c r="E84" s="1">
        <v>20</v>
      </c>
      <c r="F84" s="1">
        <v>10</v>
      </c>
      <c r="G84" s="1">
        <v>120</v>
      </c>
      <c r="H84" s="1">
        <v>10</v>
      </c>
      <c r="I84" s="1"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3"/>
      <c r="B85" s="2" t="s">
        <v>24</v>
      </c>
      <c r="C85" s="2">
        <v>8</v>
      </c>
      <c r="D85" s="1">
        <v>32</v>
      </c>
      <c r="E85" s="1">
        <v>32</v>
      </c>
      <c r="F85" s="1">
        <v>16</v>
      </c>
      <c r="G85" s="1">
        <v>192</v>
      </c>
      <c r="H85" s="1">
        <v>16</v>
      </c>
      <c r="I85" s="1"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3"/>
      <c r="B86" s="2" t="s">
        <v>16</v>
      </c>
      <c r="C86" s="2">
        <v>4</v>
      </c>
      <c r="D86" s="1">
        <v>16</v>
      </c>
      <c r="E86" s="1">
        <v>16</v>
      </c>
      <c r="F86" s="1">
        <v>8</v>
      </c>
      <c r="G86" s="1">
        <v>96</v>
      </c>
      <c r="H86" s="1">
        <v>8</v>
      </c>
      <c r="I86" s="1">
        <v>0</v>
      </c>
      <c r="K86" s="12"/>
    </row>
    <row r="87" spans="1:20" ht="15" thickBot="1" x14ac:dyDescent="0.2">
      <c r="A87" s="103"/>
      <c r="B87" s="2" t="s">
        <v>20</v>
      </c>
      <c r="C87" s="5">
        <v>12</v>
      </c>
      <c r="D87" s="4"/>
      <c r="E87" s="4"/>
      <c r="F87" s="4"/>
      <c r="G87" s="4"/>
      <c r="H87" s="4"/>
      <c r="I87" s="4"/>
      <c r="K87" s="12"/>
    </row>
    <row r="88" spans="1:20" ht="15" customHeight="1" thickBot="1" x14ac:dyDescent="0.2">
      <c r="A88" s="103"/>
      <c r="B88" s="2" t="s">
        <v>23</v>
      </c>
      <c r="C88" s="5" t="s">
        <v>183</v>
      </c>
      <c r="D88" s="4"/>
      <c r="E88" s="4"/>
      <c r="F88" s="4"/>
      <c r="G88" s="4"/>
      <c r="H88" s="4"/>
      <c r="I88" s="4"/>
      <c r="K88" s="7" t="s">
        <v>5</v>
      </c>
      <c r="L88" s="88" t="s">
        <v>75</v>
      </c>
      <c r="M88" s="89"/>
      <c r="N88" s="90"/>
      <c r="O88" s="88" t="s">
        <v>86</v>
      </c>
      <c r="P88" s="89"/>
      <c r="Q88" s="90"/>
      <c r="R88" s="88" t="s">
        <v>87</v>
      </c>
      <c r="S88" s="89"/>
      <c r="T88" s="90"/>
    </row>
    <row r="89" spans="1:20" ht="15" thickBot="1" x14ac:dyDescent="0.2">
      <c r="A89" s="103"/>
      <c r="B89" s="2" t="s">
        <v>15</v>
      </c>
      <c r="C89" s="5" t="s">
        <v>183</v>
      </c>
      <c r="D89" s="4"/>
      <c r="E89" s="4"/>
      <c r="F89" s="4"/>
      <c r="G89" s="4"/>
      <c r="H89" s="4"/>
      <c r="I89" s="4"/>
      <c r="K89" s="8" t="s">
        <v>78</v>
      </c>
      <c r="L89" s="88"/>
      <c r="M89" s="89"/>
      <c r="N89" s="90"/>
      <c r="O89" s="88"/>
      <c r="P89" s="89"/>
      <c r="Q89" s="90"/>
      <c r="R89" s="88"/>
      <c r="S89" s="89"/>
      <c r="T89" s="90"/>
    </row>
    <row r="90" spans="1:20" ht="15" thickBot="1" x14ac:dyDescent="0.2">
      <c r="A90" s="103"/>
      <c r="B90" s="2" t="s">
        <v>2</v>
      </c>
      <c r="C90" s="5">
        <v>6</v>
      </c>
      <c r="D90" s="4"/>
      <c r="E90" s="4"/>
      <c r="F90" s="4"/>
      <c r="G90" s="4"/>
      <c r="H90" s="4"/>
      <c r="I90" s="4"/>
      <c r="K90" s="8" t="s">
        <v>79</v>
      </c>
      <c r="L90" s="88"/>
      <c r="M90" s="89"/>
      <c r="N90" s="90"/>
      <c r="O90" s="88"/>
      <c r="P90" s="89"/>
      <c r="Q90" s="90"/>
      <c r="R90" s="88"/>
      <c r="S90" s="89"/>
      <c r="T90" s="90"/>
    </row>
    <row r="91" spans="1:20" ht="24" thickBot="1" x14ac:dyDescent="0.2">
      <c r="A91" s="103"/>
      <c r="B91" s="2" t="s">
        <v>18</v>
      </c>
      <c r="C91" s="5">
        <v>4</v>
      </c>
      <c r="D91" s="4"/>
      <c r="E91" s="4"/>
      <c r="F91" s="4"/>
      <c r="G91" s="4"/>
      <c r="H91" s="4"/>
      <c r="I91" s="4"/>
      <c r="K91" s="9"/>
      <c r="L91" s="10" t="s">
        <v>88</v>
      </c>
      <c r="M91" s="10" t="s">
        <v>81</v>
      </c>
      <c r="N91" s="10" t="s">
        <v>82</v>
      </c>
      <c r="O91" s="10" t="s">
        <v>83</v>
      </c>
      <c r="P91" s="10" t="s">
        <v>84</v>
      </c>
      <c r="Q91" s="10" t="s">
        <v>85</v>
      </c>
      <c r="R91" s="10" t="s">
        <v>83</v>
      </c>
      <c r="S91" s="10" t="s">
        <v>84</v>
      </c>
      <c r="T91" s="10" t="s">
        <v>85</v>
      </c>
    </row>
    <row r="92" spans="1:20" ht="15" thickBot="1" x14ac:dyDescent="0.2">
      <c r="A92" s="103"/>
      <c r="B92" s="2" t="s">
        <v>25</v>
      </c>
      <c r="C92" s="5">
        <v>4</v>
      </c>
      <c r="D92" s="4"/>
      <c r="E92" s="4"/>
      <c r="F92" s="4"/>
      <c r="G92" s="4"/>
      <c r="H92" s="4"/>
      <c r="I92" s="4"/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3"/>
      <c r="B93" s="5" t="s">
        <v>187</v>
      </c>
      <c r="C93" s="5">
        <v>3</v>
      </c>
      <c r="D93" s="4"/>
      <c r="E93" s="4"/>
      <c r="F93" s="4"/>
      <c r="G93" s="4"/>
      <c r="H93" s="4"/>
      <c r="I93" s="4"/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3"/>
      <c r="B94" s="5" t="str">
        <f t="shared" ref="B94:B115" si="12">B57</f>
        <v>SKIPJECT</v>
      </c>
      <c r="C94" s="5" t="s">
        <v>190</v>
      </c>
      <c r="D94" s="4"/>
      <c r="E94" s="4"/>
      <c r="F94" s="4"/>
      <c r="G94" s="4"/>
      <c r="H94" s="4"/>
      <c r="I94" s="4"/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3"/>
      <c r="B95" s="5" t="str">
        <f t="shared" si="12"/>
        <v>SPECK</v>
      </c>
      <c r="C95" s="5">
        <v>3</v>
      </c>
      <c r="D95" s="4"/>
      <c r="E95" s="4"/>
      <c r="F95" s="4"/>
      <c r="G95" s="4"/>
      <c r="H95" s="4"/>
      <c r="I95" s="4"/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3"/>
      <c r="B96" s="5" t="str">
        <f t="shared" si="12"/>
        <v>SIMON</v>
      </c>
      <c r="C96" s="5">
        <v>2</v>
      </c>
      <c r="D96" s="4"/>
      <c r="E96" s="4"/>
      <c r="F96" s="4"/>
      <c r="G96" s="4"/>
      <c r="H96" s="4"/>
      <c r="I96" s="4"/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3"/>
      <c r="B97" s="5" t="str">
        <f t="shared" si="12"/>
        <v xml:space="preserve">LUCIFER </v>
      </c>
      <c r="C97" s="5">
        <v>4</v>
      </c>
      <c r="D97" s="4"/>
      <c r="E97" s="4"/>
      <c r="F97" s="4"/>
      <c r="G97" s="4"/>
      <c r="H97" s="4"/>
      <c r="I97" s="4"/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3"/>
      <c r="B98" s="5" t="str">
        <f t="shared" si="12"/>
        <v>CLEFIA</v>
      </c>
      <c r="C98" s="5">
        <v>4</v>
      </c>
      <c r="D98" s="4"/>
      <c r="E98" s="4"/>
      <c r="F98" s="4"/>
      <c r="G98" s="4"/>
      <c r="H98" s="4"/>
      <c r="I98" s="4"/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3"/>
      <c r="B99" s="5" t="str">
        <f t="shared" si="12"/>
        <v>ARIA</v>
      </c>
      <c r="C99" s="5">
        <v>4</v>
      </c>
      <c r="D99" s="4"/>
      <c r="E99" s="4"/>
      <c r="F99" s="4"/>
      <c r="G99" s="4"/>
      <c r="H99" s="4"/>
      <c r="I99" s="4"/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3"/>
      <c r="B100" s="5" t="str">
        <f t="shared" si="12"/>
        <v>CRYPTOMERIA/C2</v>
      </c>
      <c r="C100" s="5">
        <v>6</v>
      </c>
      <c r="D100" s="4"/>
      <c r="E100" s="4"/>
      <c r="F100" s="4"/>
      <c r="G100" s="4"/>
      <c r="H100" s="4"/>
      <c r="I100" s="4"/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3"/>
      <c r="B101" s="5" t="str">
        <f t="shared" si="12"/>
        <v xml:space="preserve">PRESENT </v>
      </c>
      <c r="C101" s="5">
        <v>2</v>
      </c>
      <c r="D101" s="4"/>
      <c r="E101" s="4"/>
      <c r="F101" s="4"/>
      <c r="G101" s="4"/>
      <c r="H101" s="4"/>
      <c r="I101" s="4"/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3"/>
      <c r="B102" s="5" t="str">
        <f t="shared" si="12"/>
        <v>MACGUFFIN</v>
      </c>
      <c r="C102" s="5">
        <v>2</v>
      </c>
      <c r="D102" s="4"/>
      <c r="E102" s="4"/>
      <c r="F102" s="4"/>
      <c r="G102" s="4"/>
      <c r="H102" s="4"/>
      <c r="I102" s="4"/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3"/>
      <c r="B103" s="5" t="str">
        <f t="shared" si="12"/>
        <v>SQUARE</v>
      </c>
      <c r="C103" s="5">
        <v>4</v>
      </c>
      <c r="D103" s="4"/>
      <c r="E103" s="4"/>
      <c r="F103" s="4"/>
      <c r="G103" s="4"/>
      <c r="H103" s="4"/>
      <c r="I103" s="4"/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3"/>
      <c r="B104" s="5" t="str">
        <f t="shared" si="12"/>
        <v>M6</v>
      </c>
      <c r="C104" s="5">
        <v>9</v>
      </c>
      <c r="D104" s="4"/>
      <c r="E104" s="4"/>
      <c r="F104" s="4"/>
      <c r="G104" s="4"/>
      <c r="H104" s="4"/>
      <c r="I104" s="4"/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3"/>
      <c r="B105" s="5" t="str">
        <f t="shared" si="12"/>
        <v>ICE</v>
      </c>
      <c r="C105" s="5" t="s">
        <v>205</v>
      </c>
      <c r="D105" s="4"/>
      <c r="E105" s="4"/>
      <c r="F105" s="4"/>
      <c r="G105" s="4"/>
      <c r="H105" s="4"/>
      <c r="I105" s="4"/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3"/>
      <c r="B106" s="5" t="str">
        <f t="shared" si="12"/>
        <v>SHARK</v>
      </c>
      <c r="C106" s="5">
        <v>4</v>
      </c>
      <c r="D106" s="4"/>
      <c r="E106" s="4"/>
      <c r="F106" s="4"/>
      <c r="G106" s="4"/>
      <c r="H106" s="4"/>
      <c r="I106" s="4"/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3"/>
      <c r="B107" s="5" t="str">
        <f t="shared" si="12"/>
        <v>CS-CIPHER</v>
      </c>
      <c r="C107" s="5"/>
      <c r="D107" s="4"/>
      <c r="E107" s="4"/>
      <c r="F107" s="4"/>
      <c r="G107" s="4"/>
      <c r="H107" s="4"/>
      <c r="I107" s="4"/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3"/>
      <c r="B108" s="5" t="str">
        <f t="shared" si="12"/>
        <v>NUSH</v>
      </c>
      <c r="C108" s="5">
        <v>3</v>
      </c>
      <c r="D108" s="4"/>
      <c r="E108" s="4"/>
      <c r="F108" s="4"/>
      <c r="G108" s="4"/>
      <c r="H108" s="4"/>
      <c r="I108" s="4"/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3"/>
      <c r="B109" s="5" t="str">
        <f t="shared" si="12"/>
        <v>GRAND CRU</v>
      </c>
      <c r="C109" s="5">
        <v>4</v>
      </c>
      <c r="D109" s="4"/>
      <c r="E109" s="4"/>
      <c r="F109" s="4"/>
      <c r="G109" s="4"/>
      <c r="H109" s="4"/>
      <c r="I109" s="4"/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3"/>
      <c r="B110" s="5" t="str">
        <f t="shared" si="12"/>
        <v>Q</v>
      </c>
      <c r="C110" s="5"/>
      <c r="D110" s="4"/>
      <c r="E110" s="4"/>
      <c r="F110" s="4"/>
      <c r="G110" s="4"/>
      <c r="H110" s="4"/>
      <c r="I110" s="4"/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3"/>
      <c r="B111" s="5" t="str">
        <f t="shared" si="12"/>
        <v>E2</v>
      </c>
      <c r="C111" s="5">
        <v>8</v>
      </c>
      <c r="D111" s="4"/>
      <c r="E111" s="4"/>
      <c r="F111" s="4"/>
      <c r="G111" s="4"/>
      <c r="H111" s="4"/>
      <c r="I111" s="4"/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3"/>
      <c r="B112" s="5" t="str">
        <f t="shared" si="12"/>
        <v>KHAZAD</v>
      </c>
      <c r="C112" s="5">
        <v>4</v>
      </c>
      <c r="D112" s="4"/>
      <c r="E112" s="4"/>
      <c r="F112" s="4"/>
      <c r="G112" s="4"/>
      <c r="H112" s="4"/>
      <c r="I112" s="4"/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3"/>
      <c r="B113" s="5" t="str">
        <f t="shared" si="12"/>
        <v>HIEROCRYPT-L1</v>
      </c>
      <c r="C113" s="5">
        <v>8</v>
      </c>
      <c r="D113" s="4"/>
      <c r="E113" s="4"/>
      <c r="F113" s="4"/>
      <c r="G113" s="4"/>
      <c r="H113" s="4"/>
      <c r="I113" s="4"/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3"/>
      <c r="B114" s="5" t="str">
        <f t="shared" si="12"/>
        <v>HIEROCRYPT-3</v>
      </c>
      <c r="C114" s="5">
        <v>8</v>
      </c>
      <c r="D114" s="4"/>
      <c r="E114" s="4"/>
      <c r="F114" s="4"/>
      <c r="G114" s="4"/>
      <c r="H114" s="4"/>
      <c r="I114" s="4"/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03"/>
      <c r="B115" s="5">
        <f t="shared" si="12"/>
        <v>0</v>
      </c>
      <c r="C115" s="5"/>
      <c r="D115" s="4"/>
      <c r="E115" s="4"/>
      <c r="F115" s="4"/>
      <c r="G115" s="4"/>
      <c r="H115" s="4"/>
      <c r="I115" s="4"/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04" t="s">
        <v>147</v>
      </c>
      <c r="B116" s="2" t="s">
        <v>13</v>
      </c>
      <c r="C116" s="2">
        <v>2</v>
      </c>
      <c r="D116" s="1">
        <v>8</v>
      </c>
      <c r="E116" s="1">
        <v>8</v>
      </c>
      <c r="F116" s="1">
        <v>8</v>
      </c>
      <c r="G116" s="1">
        <v>48</v>
      </c>
      <c r="H116" s="1">
        <v>8</v>
      </c>
      <c r="I116" s="1"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05"/>
      <c r="B117" s="2" t="s">
        <v>14</v>
      </c>
      <c r="C117" s="2">
        <v>3</v>
      </c>
      <c r="D117" s="1">
        <v>12</v>
      </c>
      <c r="E117" s="1">
        <v>12</v>
      </c>
      <c r="F117" s="1">
        <v>12</v>
      </c>
      <c r="G117" s="1">
        <v>72</v>
      </c>
      <c r="H117" s="1">
        <v>12</v>
      </c>
      <c r="I117" s="1"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05"/>
      <c r="B118" s="2" t="s">
        <v>22</v>
      </c>
      <c r="C118" s="2">
        <v>4</v>
      </c>
      <c r="D118" s="1">
        <v>16</v>
      </c>
      <c r="E118" s="1">
        <v>16</v>
      </c>
      <c r="F118" s="1">
        <v>16</v>
      </c>
      <c r="G118" s="1">
        <v>96</v>
      </c>
      <c r="H118" s="1">
        <v>16</v>
      </c>
      <c r="I118" s="1"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05"/>
      <c r="B119" s="2" t="s">
        <v>21</v>
      </c>
      <c r="C119" s="2">
        <v>5</v>
      </c>
      <c r="D119" s="1">
        <v>20</v>
      </c>
      <c r="E119" s="1">
        <v>20</v>
      </c>
      <c r="F119" s="1">
        <v>20</v>
      </c>
      <c r="G119" s="1">
        <v>120</v>
      </c>
      <c r="H119" s="1">
        <v>20</v>
      </c>
      <c r="I119" s="1"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05"/>
      <c r="B120" s="2" t="s">
        <v>19</v>
      </c>
      <c r="C120" s="2">
        <v>4</v>
      </c>
      <c r="D120" s="1">
        <v>16</v>
      </c>
      <c r="E120" s="1">
        <v>16</v>
      </c>
      <c r="F120" s="1">
        <v>16</v>
      </c>
      <c r="G120" s="1">
        <v>96</v>
      </c>
      <c r="H120" s="1">
        <v>16</v>
      </c>
      <c r="I120" s="1"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05"/>
      <c r="B121" s="2" t="s">
        <v>17</v>
      </c>
      <c r="C121" s="2">
        <v>5</v>
      </c>
      <c r="D121" s="1">
        <v>20</v>
      </c>
      <c r="E121" s="1">
        <v>20</v>
      </c>
      <c r="F121" s="1">
        <v>20</v>
      </c>
      <c r="G121" s="1">
        <v>120</v>
      </c>
      <c r="H121" s="1">
        <v>20</v>
      </c>
      <c r="I121" s="1"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05"/>
      <c r="B122" s="2" t="s">
        <v>24</v>
      </c>
      <c r="C122" s="2">
        <v>7</v>
      </c>
      <c r="D122" s="1">
        <v>28</v>
      </c>
      <c r="E122" s="1">
        <v>28</v>
      </c>
      <c r="F122" s="1">
        <v>28</v>
      </c>
      <c r="G122" s="1">
        <v>168</v>
      </c>
      <c r="H122" s="1">
        <v>28</v>
      </c>
      <c r="I122" s="1"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05"/>
      <c r="B123" s="2" t="s">
        <v>16</v>
      </c>
      <c r="C123" s="2">
        <v>3</v>
      </c>
      <c r="D123" s="1">
        <v>12</v>
      </c>
      <c r="E123" s="1">
        <v>12</v>
      </c>
      <c r="F123" s="1">
        <v>12</v>
      </c>
      <c r="G123" s="1">
        <v>72</v>
      </c>
      <c r="H123" s="1">
        <v>12</v>
      </c>
      <c r="I123" s="1"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05"/>
      <c r="B124" s="2" t="s">
        <v>20</v>
      </c>
      <c r="C124" s="5">
        <v>10</v>
      </c>
      <c r="D124" s="4"/>
      <c r="E124" s="4"/>
      <c r="F124" s="4"/>
      <c r="G124" s="4"/>
      <c r="H124" s="4"/>
      <c r="I124" s="4"/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05"/>
      <c r="B125" s="2" t="s">
        <v>23</v>
      </c>
      <c r="C125" s="5" t="s">
        <v>181</v>
      </c>
      <c r="D125" s="4"/>
      <c r="E125" s="4"/>
      <c r="F125" s="4"/>
      <c r="G125" s="4"/>
      <c r="H125" s="4"/>
      <c r="I125" s="4"/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05"/>
      <c r="B126" s="2" t="s">
        <v>15</v>
      </c>
      <c r="C126" s="5" t="s">
        <v>182</v>
      </c>
      <c r="D126" s="4"/>
      <c r="E126" s="4"/>
      <c r="F126" s="4"/>
      <c r="G126" s="4"/>
      <c r="H126" s="4"/>
      <c r="I126" s="4"/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05"/>
      <c r="B127" s="2" t="s">
        <v>2</v>
      </c>
      <c r="C127" s="5">
        <v>4</v>
      </c>
      <c r="D127" s="4"/>
      <c r="E127" s="4"/>
      <c r="F127" s="4"/>
      <c r="G127" s="4"/>
      <c r="H127" s="4"/>
      <c r="I127" s="4"/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05"/>
      <c r="B128" s="2" t="s">
        <v>18</v>
      </c>
      <c r="C128" s="5">
        <v>3</v>
      </c>
      <c r="D128" s="4"/>
      <c r="E128" s="4"/>
      <c r="F128" s="4"/>
      <c r="G128" s="4"/>
      <c r="H128" s="4"/>
      <c r="I128" s="4"/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05"/>
      <c r="B129" s="2" t="s">
        <v>25</v>
      </c>
      <c r="C129" s="5">
        <v>4</v>
      </c>
      <c r="D129" s="4"/>
      <c r="E129" s="4"/>
      <c r="F129" s="4"/>
      <c r="G129" s="4"/>
      <c r="H129" s="4"/>
      <c r="I129" s="4"/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05"/>
      <c r="B130" s="5" t="str">
        <f t="shared" ref="B130:B152" si="13">B93</f>
        <v>XTEA</v>
      </c>
      <c r="C130" s="5">
        <v>3</v>
      </c>
      <c r="D130" s="4"/>
      <c r="E130" s="4"/>
      <c r="F130" s="4"/>
      <c r="G130" s="4"/>
      <c r="H130" s="4"/>
      <c r="I130" s="4"/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05"/>
      <c r="B131" s="5" t="str">
        <f t="shared" si="13"/>
        <v>SKIPJECT</v>
      </c>
      <c r="C131" s="5" t="s">
        <v>191</v>
      </c>
      <c r="D131" s="4"/>
      <c r="E131" s="4"/>
      <c r="F131" s="4"/>
      <c r="G131" s="4"/>
      <c r="H131" s="4"/>
      <c r="I131" s="4"/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05"/>
      <c r="B132" s="5" t="str">
        <f t="shared" si="13"/>
        <v>SPECK</v>
      </c>
      <c r="C132" s="5">
        <v>3</v>
      </c>
      <c r="D132" s="4"/>
      <c r="E132" s="4"/>
      <c r="F132" s="4"/>
      <c r="G132" s="4"/>
      <c r="H132" s="4"/>
      <c r="I132" s="4"/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05"/>
      <c r="B133" s="5" t="str">
        <f t="shared" si="13"/>
        <v>SIMON</v>
      </c>
      <c r="C133" s="5">
        <v>3</v>
      </c>
      <c r="D133" s="4"/>
      <c r="E133" s="4"/>
      <c r="F133" s="4"/>
      <c r="G133" s="4"/>
      <c r="H133" s="4"/>
      <c r="I133" s="4"/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05"/>
      <c r="B134" s="5" t="str">
        <f t="shared" si="13"/>
        <v xml:space="preserve">LUCIFER </v>
      </c>
      <c r="C134" s="5">
        <v>3</v>
      </c>
      <c r="D134" s="4"/>
      <c r="E134" s="4"/>
      <c r="F134" s="4"/>
      <c r="G134" s="4"/>
      <c r="H134" s="4"/>
      <c r="I134" s="4"/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05"/>
      <c r="B135" s="5" t="str">
        <f t="shared" si="13"/>
        <v>CLEFIA</v>
      </c>
      <c r="C135" s="5">
        <v>3</v>
      </c>
      <c r="D135" s="4"/>
      <c r="E135" s="4"/>
      <c r="F135" s="4"/>
      <c r="G135" s="4"/>
      <c r="H135" s="4"/>
      <c r="I135" s="4"/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05"/>
      <c r="B136" s="5" t="str">
        <f t="shared" si="13"/>
        <v>ARIA</v>
      </c>
      <c r="C136" s="5">
        <v>2</v>
      </c>
      <c r="D136" s="4"/>
      <c r="E136" s="4"/>
      <c r="F136" s="4"/>
      <c r="G136" s="4"/>
      <c r="H136" s="4"/>
      <c r="I136" s="4"/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05"/>
      <c r="B137" s="5" t="str">
        <f t="shared" si="13"/>
        <v>CRYPTOMERIA/C2</v>
      </c>
      <c r="C137" s="5">
        <v>5</v>
      </c>
      <c r="D137" s="4"/>
      <c r="E137" s="4"/>
      <c r="F137" s="4"/>
      <c r="G137" s="4"/>
      <c r="H137" s="4"/>
      <c r="I137" s="4"/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05"/>
      <c r="B138" s="5" t="str">
        <f t="shared" si="13"/>
        <v xml:space="preserve">PRESENT </v>
      </c>
      <c r="C138" s="5">
        <v>2</v>
      </c>
      <c r="D138" s="4"/>
      <c r="E138" s="4"/>
      <c r="F138" s="4"/>
      <c r="G138" s="4"/>
      <c r="H138" s="4"/>
      <c r="I138" s="4"/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05"/>
      <c r="B139" s="5" t="str">
        <f t="shared" si="13"/>
        <v>MACGUFFIN</v>
      </c>
      <c r="C139" s="5">
        <v>2</v>
      </c>
      <c r="D139" s="4"/>
      <c r="E139" s="4"/>
      <c r="F139" s="4"/>
      <c r="G139" s="4"/>
      <c r="H139" s="4"/>
      <c r="I139" s="4"/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05"/>
      <c r="B140" s="5" t="str">
        <f t="shared" si="13"/>
        <v>SQUARE</v>
      </c>
      <c r="C140" s="5">
        <v>3</v>
      </c>
      <c r="D140" s="4"/>
      <c r="E140" s="4"/>
      <c r="F140" s="4"/>
      <c r="G140" s="4"/>
      <c r="H140" s="4"/>
      <c r="I140" s="4"/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05"/>
      <c r="B141" s="5" t="str">
        <f t="shared" si="13"/>
        <v>M6</v>
      </c>
      <c r="C141" s="5">
        <v>9</v>
      </c>
      <c r="D141" s="4"/>
      <c r="E141" s="4"/>
      <c r="F141" s="4"/>
      <c r="G141" s="4"/>
      <c r="H141" s="4"/>
      <c r="I141" s="4"/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05"/>
      <c r="B142" s="5" t="str">
        <f t="shared" si="13"/>
        <v>ICE</v>
      </c>
      <c r="C142" s="5" t="s">
        <v>206</v>
      </c>
      <c r="D142" s="4"/>
      <c r="E142" s="4"/>
      <c r="F142" s="4"/>
      <c r="G142" s="4"/>
      <c r="H142" s="4"/>
      <c r="I142" s="4"/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05"/>
      <c r="B143" s="5" t="str">
        <f t="shared" si="13"/>
        <v>SHARK</v>
      </c>
      <c r="C143" s="5">
        <v>2</v>
      </c>
      <c r="D143" s="4"/>
      <c r="E143" s="4"/>
      <c r="F143" s="4"/>
      <c r="G143" s="4"/>
      <c r="H143" s="4"/>
      <c r="I143" s="4"/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05"/>
      <c r="B144" s="5" t="str">
        <f t="shared" si="13"/>
        <v>CS-CIPHER</v>
      </c>
      <c r="C144" s="5"/>
      <c r="D144" s="4"/>
      <c r="E144" s="4"/>
      <c r="F144" s="4"/>
      <c r="G144" s="4"/>
      <c r="H144" s="4"/>
      <c r="I144" s="4"/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05"/>
      <c r="B145" s="5" t="str">
        <f t="shared" si="13"/>
        <v>NUSH</v>
      </c>
      <c r="C145" s="5">
        <v>3</v>
      </c>
      <c r="D145" s="4"/>
      <c r="E145" s="4"/>
      <c r="F145" s="4"/>
      <c r="G145" s="4"/>
      <c r="H145" s="4"/>
      <c r="I145" s="4"/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05"/>
      <c r="B146" s="5" t="str">
        <f t="shared" si="13"/>
        <v>GRAND CRU</v>
      </c>
      <c r="C146" s="5">
        <v>3</v>
      </c>
      <c r="D146" s="4"/>
      <c r="E146" s="4"/>
      <c r="F146" s="4"/>
      <c r="G146" s="4"/>
      <c r="H146" s="4"/>
      <c r="I146" s="4"/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05"/>
      <c r="B147" s="5" t="str">
        <f t="shared" si="13"/>
        <v>Q</v>
      </c>
      <c r="C147" s="5"/>
      <c r="D147" s="4"/>
      <c r="E147" s="4"/>
      <c r="F147" s="4"/>
      <c r="G147" s="4"/>
      <c r="H147" s="4"/>
      <c r="I147" s="4"/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05"/>
      <c r="B148" s="5" t="str">
        <f t="shared" si="13"/>
        <v>E2</v>
      </c>
      <c r="C148" s="5">
        <v>6</v>
      </c>
      <c r="D148" s="4"/>
      <c r="E148" s="4"/>
      <c r="F148" s="4"/>
      <c r="G148" s="4"/>
      <c r="H148" s="4"/>
      <c r="I148" s="4"/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05"/>
      <c r="B149" s="5" t="str">
        <f t="shared" si="13"/>
        <v>KHAZAD</v>
      </c>
      <c r="C149" s="5">
        <v>2</v>
      </c>
      <c r="D149" s="4"/>
      <c r="E149" s="4"/>
      <c r="F149" s="4"/>
      <c r="G149" s="4"/>
      <c r="H149" s="4"/>
      <c r="I149" s="4"/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05"/>
      <c r="B150" s="5" t="str">
        <f t="shared" si="13"/>
        <v>HIEROCRYPT-L1</v>
      </c>
      <c r="C150" s="5">
        <v>4</v>
      </c>
      <c r="D150" s="4"/>
      <c r="E150" s="4"/>
      <c r="F150" s="4"/>
      <c r="G150" s="4"/>
      <c r="H150" s="4"/>
      <c r="I150" s="4"/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05"/>
      <c r="B151" s="5" t="str">
        <f t="shared" si="13"/>
        <v>HIEROCRYPT-3</v>
      </c>
      <c r="C151" s="5">
        <v>4</v>
      </c>
      <c r="D151" s="4"/>
      <c r="E151" s="4"/>
      <c r="F151" s="4"/>
      <c r="G151" s="4"/>
      <c r="H151" s="4"/>
      <c r="I151" s="4"/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05"/>
      <c r="B152" s="5">
        <f t="shared" si="13"/>
        <v>0</v>
      </c>
      <c r="C152" s="5"/>
      <c r="D152" s="4"/>
      <c r="E152" s="4"/>
      <c r="F152" s="4"/>
      <c r="G152" s="4"/>
      <c r="H152" s="4"/>
      <c r="I152" s="4"/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04" t="s">
        <v>138</v>
      </c>
      <c r="B153" s="2" t="s">
        <v>13</v>
      </c>
      <c r="C153" s="2">
        <v>2</v>
      </c>
      <c r="D153" s="1">
        <f>4*C153</f>
        <v>8</v>
      </c>
      <c r="E153" s="1">
        <f>D153</f>
        <v>8</v>
      </c>
      <c r="F153" s="1">
        <f>E153</f>
        <v>8</v>
      </c>
      <c r="G153" s="1">
        <f>F153*2</f>
        <v>16</v>
      </c>
      <c r="H153" s="1">
        <f>D153</f>
        <v>8</v>
      </c>
      <c r="I153" s="1">
        <f>E153</f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05"/>
      <c r="B154" s="2" t="s">
        <v>14</v>
      </c>
      <c r="C154" s="2">
        <v>3</v>
      </c>
      <c r="D154" s="1">
        <f t="shared" ref="D154:D160" si="14">4*C154</f>
        <v>12</v>
      </c>
      <c r="E154" s="1">
        <f t="shared" ref="E154:F154" si="15">D154</f>
        <v>12</v>
      </c>
      <c r="F154" s="1">
        <f t="shared" si="15"/>
        <v>12</v>
      </c>
      <c r="G154" s="1">
        <f t="shared" ref="G154:G161" si="16">F154*2</f>
        <v>24</v>
      </c>
      <c r="H154" s="1">
        <f t="shared" ref="H154:H161" si="17">D154</f>
        <v>12</v>
      </c>
      <c r="I154" s="1">
        <f t="shared" ref="I154:I161" si="18">E154</f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05"/>
      <c r="B155" s="2" t="s">
        <v>22</v>
      </c>
      <c r="C155" s="2">
        <v>12</v>
      </c>
      <c r="D155" s="1">
        <f t="shared" si="14"/>
        <v>48</v>
      </c>
      <c r="E155" s="1">
        <f t="shared" ref="E155:F155" si="19">D155</f>
        <v>48</v>
      </c>
      <c r="F155" s="1">
        <f t="shared" si="19"/>
        <v>48</v>
      </c>
      <c r="G155" s="1">
        <f t="shared" si="16"/>
        <v>96</v>
      </c>
      <c r="H155" s="1">
        <f t="shared" si="17"/>
        <v>48</v>
      </c>
      <c r="I155" s="1">
        <f t="shared" si="18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05"/>
      <c r="B156" s="2" t="s">
        <v>21</v>
      </c>
      <c r="C156" s="2">
        <v>6</v>
      </c>
      <c r="D156" s="1">
        <f t="shared" si="14"/>
        <v>24</v>
      </c>
      <c r="E156" s="1">
        <f t="shared" ref="E156:F156" si="20">D156</f>
        <v>24</v>
      </c>
      <c r="F156" s="1">
        <f t="shared" si="20"/>
        <v>24</v>
      </c>
      <c r="G156" s="1">
        <f t="shared" si="16"/>
        <v>48</v>
      </c>
      <c r="H156" s="1">
        <f t="shared" si="17"/>
        <v>24</v>
      </c>
      <c r="I156" s="1">
        <f t="shared" si="18"/>
        <v>24</v>
      </c>
    </row>
    <row r="157" spans="1:20" ht="15" thickBot="1" x14ac:dyDescent="0.2">
      <c r="A157" s="105"/>
      <c r="B157" s="2" t="s">
        <v>19</v>
      </c>
      <c r="C157" s="2">
        <v>4</v>
      </c>
      <c r="D157" s="1">
        <f t="shared" si="14"/>
        <v>16</v>
      </c>
      <c r="E157" s="1">
        <f t="shared" ref="E157:F157" si="21">D157</f>
        <v>16</v>
      </c>
      <c r="F157" s="1">
        <f t="shared" si="21"/>
        <v>16</v>
      </c>
      <c r="G157" s="1">
        <f t="shared" si="16"/>
        <v>32</v>
      </c>
      <c r="H157" s="1">
        <f t="shared" si="17"/>
        <v>16</v>
      </c>
      <c r="I157" s="1">
        <f t="shared" si="18"/>
        <v>16</v>
      </c>
    </row>
    <row r="158" spans="1:20" ht="15" thickBot="1" x14ac:dyDescent="0.2">
      <c r="A158" s="105"/>
      <c r="B158" s="2" t="s">
        <v>17</v>
      </c>
      <c r="C158" s="2">
        <v>5</v>
      </c>
      <c r="D158" s="1">
        <f t="shared" si="14"/>
        <v>20</v>
      </c>
      <c r="E158" s="1">
        <f t="shared" ref="E158:F158" si="22">D158</f>
        <v>20</v>
      </c>
      <c r="F158" s="1">
        <f t="shared" si="22"/>
        <v>20</v>
      </c>
      <c r="G158" s="1">
        <f t="shared" si="16"/>
        <v>40</v>
      </c>
      <c r="H158" s="1">
        <f t="shared" si="17"/>
        <v>20</v>
      </c>
      <c r="I158" s="1">
        <f t="shared" si="18"/>
        <v>20</v>
      </c>
      <c r="K158" s="18">
        <f t="shared" ref="K158:K165" si="23">(N44-Q44)/Q44</f>
        <v>1.0556457963803172</v>
      </c>
    </row>
    <row r="159" spans="1:20" ht="15" thickBot="1" x14ac:dyDescent="0.2">
      <c r="A159" s="105"/>
      <c r="B159" s="2" t="s">
        <v>24</v>
      </c>
      <c r="C159" s="2">
        <v>9</v>
      </c>
      <c r="D159" s="1">
        <f t="shared" si="14"/>
        <v>36</v>
      </c>
      <c r="E159" s="1">
        <f t="shared" ref="E159:F159" si="24">D159</f>
        <v>36</v>
      </c>
      <c r="F159" s="1">
        <f t="shared" si="24"/>
        <v>36</v>
      </c>
      <c r="G159" s="1">
        <f t="shared" si="16"/>
        <v>72</v>
      </c>
      <c r="H159" s="1">
        <f t="shared" si="17"/>
        <v>36</v>
      </c>
      <c r="I159" s="1">
        <f t="shared" si="18"/>
        <v>36</v>
      </c>
      <c r="K159" s="18">
        <f t="shared" si="23"/>
        <v>1.0556457963803172</v>
      </c>
    </row>
    <row r="160" spans="1:20" ht="15" thickBot="1" x14ac:dyDescent="0.2">
      <c r="A160" s="105"/>
      <c r="B160" s="2" t="s">
        <v>16</v>
      </c>
      <c r="C160" s="2">
        <v>3</v>
      </c>
      <c r="D160" s="1">
        <f t="shared" si="14"/>
        <v>12</v>
      </c>
      <c r="E160" s="1">
        <f t="shared" ref="E160:F160" si="25">D160</f>
        <v>12</v>
      </c>
      <c r="F160" s="1">
        <f t="shared" si="25"/>
        <v>12</v>
      </c>
      <c r="G160" s="1">
        <f t="shared" si="16"/>
        <v>24</v>
      </c>
      <c r="H160" s="1">
        <f t="shared" si="17"/>
        <v>12</v>
      </c>
      <c r="I160" s="1">
        <f t="shared" si="18"/>
        <v>12</v>
      </c>
      <c r="K160" s="18">
        <f t="shared" si="23"/>
        <v>1.0556457963803172</v>
      </c>
    </row>
    <row r="161" spans="1:11" ht="15" thickBot="1" x14ac:dyDescent="0.2">
      <c r="A161" s="105"/>
      <c r="B161" s="2" t="s">
        <v>20</v>
      </c>
      <c r="C161" s="5">
        <v>11</v>
      </c>
      <c r="D161" s="4">
        <f>4*C161</f>
        <v>44</v>
      </c>
      <c r="E161" s="4">
        <f>D161</f>
        <v>44</v>
      </c>
      <c r="F161" s="4">
        <f>E161</f>
        <v>44</v>
      </c>
      <c r="G161" s="4">
        <f t="shared" si="16"/>
        <v>88</v>
      </c>
      <c r="H161" s="4">
        <f t="shared" si="17"/>
        <v>44</v>
      </c>
      <c r="I161" s="4">
        <f t="shared" si="18"/>
        <v>44</v>
      </c>
      <c r="K161" s="18">
        <f t="shared" si="23"/>
        <v>0.54173434728523806</v>
      </c>
    </row>
    <row r="162" spans="1:11" ht="15" thickBot="1" x14ac:dyDescent="0.2">
      <c r="A162" s="105"/>
      <c r="B162" s="2" t="s">
        <v>23</v>
      </c>
      <c r="C162" s="5" t="s">
        <v>184</v>
      </c>
      <c r="D162" s="4"/>
      <c r="E162" s="4"/>
      <c r="F162" s="4"/>
      <c r="G162" s="4"/>
      <c r="H162" s="4"/>
      <c r="I162" s="4"/>
      <c r="K162" s="18">
        <f t="shared" si="23"/>
        <v>0.54173434728523817</v>
      </c>
    </row>
    <row r="163" spans="1:11" ht="15" thickBot="1" x14ac:dyDescent="0.2">
      <c r="A163" s="105"/>
      <c r="B163" s="2" t="s">
        <v>15</v>
      </c>
      <c r="C163" s="5" t="s">
        <v>181</v>
      </c>
      <c r="D163" s="4"/>
      <c r="E163" s="4"/>
      <c r="F163" s="4"/>
      <c r="G163" s="4"/>
      <c r="H163" s="4"/>
      <c r="I163" s="4"/>
      <c r="K163" s="18">
        <f t="shared" si="23"/>
        <v>0.28477862273769822</v>
      </c>
    </row>
    <row r="164" spans="1:11" ht="15" thickBot="1" x14ac:dyDescent="0.2">
      <c r="A164" s="105"/>
      <c r="B164" s="2" t="s">
        <v>2</v>
      </c>
      <c r="C164" s="5">
        <v>6</v>
      </c>
      <c r="D164" s="4"/>
      <c r="E164" s="4"/>
      <c r="F164" s="4"/>
      <c r="G164" s="4"/>
      <c r="H164" s="4"/>
      <c r="I164" s="4"/>
      <c r="K164" s="18">
        <f t="shared" si="23"/>
        <v>0.37043053092021161</v>
      </c>
    </row>
    <row r="165" spans="1:11" ht="15" thickBot="1" x14ac:dyDescent="0.2">
      <c r="A165" s="105"/>
      <c r="B165" s="2" t="s">
        <v>18</v>
      </c>
      <c r="C165" s="5">
        <v>3</v>
      </c>
      <c r="D165" s="4"/>
      <c r="E165" s="4"/>
      <c r="F165" s="4"/>
      <c r="G165" s="4"/>
      <c r="H165" s="4"/>
      <c r="I165" s="4"/>
      <c r="K165" s="18">
        <f t="shared" si="23"/>
        <v>1.0556457963803172</v>
      </c>
    </row>
    <row r="166" spans="1:11" ht="15" thickBot="1" x14ac:dyDescent="0.2">
      <c r="A166" s="105"/>
      <c r="B166" s="2" t="s">
        <v>25</v>
      </c>
      <c r="C166" s="5">
        <v>4</v>
      </c>
      <c r="D166" s="4"/>
      <c r="E166" s="4"/>
      <c r="F166" s="4"/>
      <c r="G166" s="4"/>
      <c r="H166" s="4"/>
      <c r="I166" s="4"/>
    </row>
    <row r="167" spans="1:11" ht="14.25" customHeight="1" thickBot="1" x14ac:dyDescent="0.2">
      <c r="A167" s="105"/>
      <c r="B167" s="5" t="str">
        <f t="shared" ref="B167:B189" si="26">B130</f>
        <v>XTEA</v>
      </c>
      <c r="C167" s="5">
        <v>3</v>
      </c>
      <c r="D167" s="4"/>
      <c r="E167" s="4"/>
      <c r="F167" s="4"/>
      <c r="G167" s="4"/>
      <c r="H167" s="4"/>
      <c r="I167" s="4"/>
      <c r="K167" s="19">
        <f>AVERAGE(K158:K166)</f>
        <v>0.74515762921870676</v>
      </c>
    </row>
    <row r="168" spans="1:11" ht="14.25" thickBot="1" x14ac:dyDescent="0.2">
      <c r="A168" s="105"/>
      <c r="B168" s="5" t="str">
        <f t="shared" si="26"/>
        <v>SKIPJECT</v>
      </c>
      <c r="C168" s="5" t="s">
        <v>190</v>
      </c>
      <c r="D168" s="4"/>
      <c r="E168" s="4"/>
      <c r="F168" s="4"/>
      <c r="G168" s="4"/>
      <c r="H168" s="4"/>
      <c r="I168" s="4"/>
      <c r="K168" s="19"/>
    </row>
    <row r="169" spans="1:11" ht="14.25" thickBot="1" x14ac:dyDescent="0.2">
      <c r="A169" s="105"/>
      <c r="B169" s="5" t="str">
        <f t="shared" si="26"/>
        <v>SPECK</v>
      </c>
      <c r="C169" s="5">
        <v>3</v>
      </c>
      <c r="D169" s="4"/>
      <c r="E169" s="4"/>
      <c r="F169" s="4"/>
      <c r="G169" s="4"/>
      <c r="H169" s="4"/>
      <c r="I169" s="4"/>
      <c r="K169" s="19"/>
    </row>
    <row r="170" spans="1:11" ht="14.25" thickBot="1" x14ac:dyDescent="0.2">
      <c r="A170" s="105"/>
      <c r="B170" s="5" t="str">
        <f t="shared" si="26"/>
        <v>SIMON</v>
      </c>
      <c r="C170" s="5">
        <v>4</v>
      </c>
      <c r="D170" s="4"/>
      <c r="E170" s="4"/>
      <c r="F170" s="4"/>
      <c r="G170" s="4"/>
      <c r="H170" s="4"/>
      <c r="I170" s="4"/>
      <c r="K170" s="19"/>
    </row>
    <row r="171" spans="1:11" ht="14.25" thickBot="1" x14ac:dyDescent="0.2">
      <c r="A171" s="105"/>
      <c r="B171" s="5" t="str">
        <f t="shared" si="26"/>
        <v xml:space="preserve">LUCIFER </v>
      </c>
      <c r="C171" s="5">
        <v>3</v>
      </c>
      <c r="D171" s="4"/>
      <c r="E171" s="4"/>
      <c r="F171" s="4"/>
      <c r="G171" s="4"/>
      <c r="H171" s="4"/>
      <c r="I171" s="4"/>
      <c r="K171" s="19"/>
    </row>
    <row r="172" spans="1:11" ht="14.25" thickBot="1" x14ac:dyDescent="0.2">
      <c r="A172" s="105"/>
      <c r="B172" s="5" t="str">
        <f t="shared" si="26"/>
        <v>CLEFIA</v>
      </c>
      <c r="C172" s="5">
        <v>3</v>
      </c>
      <c r="D172" s="4"/>
      <c r="E172" s="4"/>
      <c r="F172" s="4"/>
      <c r="G172" s="4"/>
      <c r="H172" s="4"/>
      <c r="I172" s="4"/>
      <c r="K172" s="19"/>
    </row>
    <row r="173" spans="1:11" ht="14.25" thickBot="1" x14ac:dyDescent="0.2">
      <c r="A173" s="105"/>
      <c r="B173" s="5" t="str">
        <f t="shared" si="26"/>
        <v>ARIA</v>
      </c>
      <c r="C173" s="5">
        <v>2</v>
      </c>
      <c r="D173" s="4"/>
      <c r="E173" s="4"/>
      <c r="F173" s="4"/>
      <c r="G173" s="4"/>
      <c r="H173" s="4"/>
      <c r="I173" s="4"/>
      <c r="K173" s="19"/>
    </row>
    <row r="174" spans="1:11" ht="14.25" thickBot="1" x14ac:dyDescent="0.2">
      <c r="A174" s="105"/>
      <c r="B174" s="5" t="str">
        <f t="shared" si="26"/>
        <v>CRYPTOMERIA/C2</v>
      </c>
      <c r="C174" s="5">
        <v>5</v>
      </c>
      <c r="D174" s="4"/>
      <c r="E174" s="4"/>
      <c r="F174" s="4"/>
      <c r="G174" s="4"/>
      <c r="H174" s="4"/>
      <c r="I174" s="4"/>
      <c r="K174" s="19"/>
    </row>
    <row r="175" spans="1:11" ht="14.25" thickBot="1" x14ac:dyDescent="0.2">
      <c r="A175" s="105"/>
      <c r="B175" s="5" t="str">
        <f t="shared" si="26"/>
        <v xml:space="preserve">PRESENT </v>
      </c>
      <c r="C175" s="5">
        <v>2</v>
      </c>
      <c r="D175" s="4"/>
      <c r="E175" s="4"/>
      <c r="F175" s="4"/>
      <c r="G175" s="4"/>
      <c r="H175" s="4"/>
      <c r="I175" s="4"/>
      <c r="K175" s="19"/>
    </row>
    <row r="176" spans="1:11" ht="14.25" thickBot="1" x14ac:dyDescent="0.2">
      <c r="A176" s="105"/>
      <c r="B176" s="5" t="str">
        <f t="shared" si="26"/>
        <v>MACGUFFIN</v>
      </c>
      <c r="C176" s="5">
        <v>2</v>
      </c>
      <c r="D176" s="4"/>
      <c r="E176" s="4"/>
      <c r="F176" s="4"/>
      <c r="G176" s="4"/>
      <c r="H176" s="4"/>
      <c r="I176" s="4"/>
      <c r="K176" s="19"/>
    </row>
    <row r="177" spans="1:14" ht="14.25" thickBot="1" x14ac:dyDescent="0.2">
      <c r="A177" s="105"/>
      <c r="B177" s="5" t="str">
        <f t="shared" si="26"/>
        <v>SQUARE</v>
      </c>
      <c r="C177" s="5">
        <v>3</v>
      </c>
      <c r="D177" s="4"/>
      <c r="E177" s="4"/>
      <c r="F177" s="4"/>
      <c r="G177" s="4"/>
      <c r="H177" s="4"/>
      <c r="I177" s="4"/>
      <c r="K177" s="19"/>
    </row>
    <row r="178" spans="1:14" ht="14.25" thickBot="1" x14ac:dyDescent="0.2">
      <c r="A178" s="105"/>
      <c r="B178" s="5" t="str">
        <f t="shared" si="26"/>
        <v>M6</v>
      </c>
      <c r="C178" s="5">
        <v>9</v>
      </c>
      <c r="D178" s="4"/>
      <c r="E178" s="4"/>
      <c r="F178" s="4"/>
      <c r="G178" s="4"/>
      <c r="H178" s="4"/>
      <c r="I178" s="4"/>
      <c r="K178" s="19"/>
    </row>
    <row r="179" spans="1:14" ht="14.25" thickBot="1" x14ac:dyDescent="0.2">
      <c r="A179" s="105"/>
      <c r="B179" s="5" t="str">
        <f t="shared" si="26"/>
        <v>ICE</v>
      </c>
      <c r="C179" s="5" t="s">
        <v>207</v>
      </c>
      <c r="D179" s="4"/>
      <c r="E179" s="4"/>
      <c r="F179" s="4"/>
      <c r="G179" s="4"/>
      <c r="H179" s="4"/>
      <c r="I179" s="4"/>
      <c r="K179" s="19"/>
    </row>
    <row r="180" spans="1:14" ht="14.25" thickBot="1" x14ac:dyDescent="0.2">
      <c r="A180" s="105"/>
      <c r="B180" s="5" t="str">
        <f t="shared" si="26"/>
        <v>SHARK</v>
      </c>
      <c r="C180" s="5">
        <v>2</v>
      </c>
      <c r="D180" s="4"/>
      <c r="E180" s="4"/>
      <c r="F180" s="4"/>
      <c r="G180" s="4"/>
      <c r="H180" s="4"/>
      <c r="I180" s="4"/>
      <c r="K180" s="19"/>
    </row>
    <row r="181" spans="1:14" ht="14.25" thickBot="1" x14ac:dyDescent="0.2">
      <c r="A181" s="105"/>
      <c r="B181" s="5" t="str">
        <f t="shared" si="26"/>
        <v>CS-CIPHER</v>
      </c>
      <c r="C181" s="5"/>
      <c r="D181" s="4"/>
      <c r="E181" s="4"/>
      <c r="F181" s="4"/>
      <c r="G181" s="4"/>
      <c r="H181" s="4"/>
      <c r="I181" s="4"/>
      <c r="K181" s="19"/>
    </row>
    <row r="182" spans="1:14" ht="14.25" thickBot="1" x14ac:dyDescent="0.2">
      <c r="A182" s="105"/>
      <c r="B182" s="5" t="str">
        <f t="shared" si="26"/>
        <v>NUSH</v>
      </c>
      <c r="C182" s="5">
        <v>3</v>
      </c>
      <c r="D182" s="4"/>
      <c r="E182" s="4"/>
      <c r="F182" s="4"/>
      <c r="G182" s="4"/>
      <c r="H182" s="4"/>
      <c r="I182" s="4"/>
      <c r="K182" s="19"/>
    </row>
    <row r="183" spans="1:14" ht="14.25" thickBot="1" x14ac:dyDescent="0.2">
      <c r="A183" s="105"/>
      <c r="B183" s="5" t="str">
        <f t="shared" si="26"/>
        <v>GRAND CRU</v>
      </c>
      <c r="C183" s="5">
        <v>3</v>
      </c>
      <c r="D183" s="4"/>
      <c r="E183" s="4"/>
      <c r="F183" s="4"/>
      <c r="G183" s="4"/>
      <c r="H183" s="4"/>
      <c r="I183" s="4"/>
      <c r="K183" s="19"/>
    </row>
    <row r="184" spans="1:14" ht="14.25" thickBot="1" x14ac:dyDescent="0.2">
      <c r="A184" s="105"/>
      <c r="B184" s="5" t="str">
        <f t="shared" si="26"/>
        <v>Q</v>
      </c>
      <c r="C184" s="5"/>
      <c r="D184" s="4"/>
      <c r="E184" s="4"/>
      <c r="F184" s="4"/>
      <c r="G184" s="4"/>
      <c r="H184" s="4"/>
      <c r="I184" s="4"/>
      <c r="K184" s="19"/>
    </row>
    <row r="185" spans="1:14" ht="14.25" thickBot="1" x14ac:dyDescent="0.2">
      <c r="A185" s="105"/>
      <c r="B185" s="5" t="str">
        <f t="shared" si="26"/>
        <v>E2</v>
      </c>
      <c r="C185" s="5">
        <v>6</v>
      </c>
      <c r="D185" s="4"/>
      <c r="E185" s="4"/>
      <c r="F185" s="4"/>
      <c r="G185" s="4"/>
      <c r="H185" s="4"/>
      <c r="I185" s="4"/>
      <c r="K185" s="19"/>
    </row>
    <row r="186" spans="1:14" ht="14.25" thickBot="1" x14ac:dyDescent="0.2">
      <c r="A186" s="105"/>
      <c r="B186" s="5" t="str">
        <f t="shared" si="26"/>
        <v>KHAZAD</v>
      </c>
      <c r="C186" s="5">
        <v>2</v>
      </c>
      <c r="D186" s="4"/>
      <c r="E186" s="4"/>
      <c r="F186" s="4"/>
      <c r="G186" s="4"/>
      <c r="H186" s="4"/>
      <c r="I186" s="4"/>
      <c r="K186" s="19"/>
    </row>
    <row r="187" spans="1:14" ht="14.25" thickBot="1" x14ac:dyDescent="0.2">
      <c r="A187" s="105"/>
      <c r="B187" s="5" t="str">
        <f t="shared" si="26"/>
        <v>HIEROCRYPT-L1</v>
      </c>
      <c r="C187" s="5">
        <v>4</v>
      </c>
      <c r="D187" s="4"/>
      <c r="E187" s="4"/>
      <c r="F187" s="4"/>
      <c r="G187" s="4"/>
      <c r="H187" s="4"/>
      <c r="I187" s="4"/>
      <c r="K187" s="19"/>
    </row>
    <row r="188" spans="1:14" ht="14.25" thickBot="1" x14ac:dyDescent="0.2">
      <c r="A188" s="105"/>
      <c r="B188" s="5" t="str">
        <f t="shared" si="26"/>
        <v>HIEROCRYPT-3</v>
      </c>
      <c r="C188" s="5">
        <v>4</v>
      </c>
      <c r="D188" s="4"/>
      <c r="E188" s="4"/>
      <c r="F188" s="4"/>
      <c r="G188" s="4"/>
      <c r="H188" s="4"/>
      <c r="I188" s="4"/>
      <c r="K188" s="19"/>
    </row>
    <row r="189" spans="1:14" ht="14.25" thickBot="1" x14ac:dyDescent="0.2">
      <c r="A189" s="106"/>
      <c r="B189" s="5">
        <f t="shared" si="26"/>
        <v>0</v>
      </c>
      <c r="C189" s="5"/>
      <c r="D189" s="4"/>
      <c r="E189" s="4"/>
      <c r="F189" s="4"/>
      <c r="G189" s="4"/>
      <c r="H189" s="4"/>
      <c r="I189" s="4"/>
      <c r="K189" s="19"/>
    </row>
    <row r="190" spans="1:14" ht="15" thickBot="1" x14ac:dyDescent="0.2">
      <c r="A190" s="104" t="s">
        <v>76</v>
      </c>
      <c r="B190" s="2" t="s">
        <v>13</v>
      </c>
      <c r="C190" s="6">
        <v>2</v>
      </c>
      <c r="D190" s="4"/>
      <c r="E190" s="4"/>
      <c r="F190" s="4"/>
      <c r="G190" s="4"/>
      <c r="H190" s="4"/>
      <c r="I190" s="4"/>
    </row>
    <row r="191" spans="1:14" ht="15" thickBot="1" x14ac:dyDescent="0.2">
      <c r="A191" s="105"/>
      <c r="B191" s="2" t="s">
        <v>14</v>
      </c>
      <c r="C191" s="6" t="s">
        <v>203</v>
      </c>
      <c r="D191" s="4"/>
      <c r="E191" s="4"/>
      <c r="F191" s="4"/>
      <c r="G191" s="4"/>
      <c r="H191" s="4"/>
      <c r="I191" s="4"/>
    </row>
    <row r="192" spans="1:14" ht="15" thickBot="1" x14ac:dyDescent="0.2">
      <c r="A192" s="105"/>
      <c r="B192" s="2" t="s">
        <v>22</v>
      </c>
      <c r="C192" s="6"/>
      <c r="D192" s="4"/>
      <c r="E192" s="4"/>
      <c r="F192" s="4"/>
      <c r="G192" s="4"/>
      <c r="H192" s="4"/>
      <c r="I192" s="4"/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05"/>
      <c r="B193" s="2" t="s">
        <v>21</v>
      </c>
      <c r="C193" s="6"/>
      <c r="D193" s="4"/>
      <c r="E193" s="4"/>
      <c r="F193" s="4"/>
      <c r="G193" s="4"/>
      <c r="H193" s="4"/>
      <c r="I193" s="4"/>
      <c r="K193" t="s">
        <v>14</v>
      </c>
      <c r="L193">
        <v>620209.67027777783</v>
      </c>
      <c r="M193">
        <v>109908.05493055555</v>
      </c>
      <c r="N193" s="24">
        <f t="shared" ref="N193:N199" si="27">M193/L193</f>
        <v>0.17721112745844519</v>
      </c>
    </row>
    <row r="194" spans="1:14" ht="15" thickBot="1" x14ac:dyDescent="0.2">
      <c r="A194" s="105"/>
      <c r="B194" s="2" t="s">
        <v>19</v>
      </c>
      <c r="C194" s="6">
        <v>2</v>
      </c>
      <c r="D194" s="4"/>
      <c r="E194" s="4"/>
      <c r="F194" s="4"/>
      <c r="G194" s="4"/>
      <c r="H194" s="4"/>
      <c r="I194" s="4"/>
      <c r="K194" t="s">
        <v>22</v>
      </c>
      <c r="L194">
        <v>620209.67027777783</v>
      </c>
      <c r="M194">
        <v>109908.05493055555</v>
      </c>
      <c r="N194" s="24">
        <f t="shared" si="27"/>
        <v>0.17721112745844519</v>
      </c>
    </row>
    <row r="195" spans="1:14" ht="15" thickBot="1" x14ac:dyDescent="0.2">
      <c r="A195" s="105"/>
      <c r="B195" s="2" t="s">
        <v>17</v>
      </c>
      <c r="C195" s="6"/>
      <c r="D195" s="4"/>
      <c r="E195" s="4"/>
      <c r="F195" s="4"/>
      <c r="G195" s="4"/>
      <c r="H195" s="4"/>
      <c r="I195" s="4"/>
      <c r="K195" t="s">
        <v>21</v>
      </c>
      <c r="L195">
        <v>620209.67027777783</v>
      </c>
      <c r="M195">
        <f>4*I12+120*I9</f>
        <v>56193.333333333336</v>
      </c>
      <c r="N195" s="24">
        <f t="shared" si="27"/>
        <v>9.0603768412971727E-2</v>
      </c>
    </row>
    <row r="196" spans="1:14" ht="15" thickBot="1" x14ac:dyDescent="0.2">
      <c r="A196" s="105"/>
      <c r="B196" s="2" t="s">
        <v>24</v>
      </c>
      <c r="C196" s="6">
        <v>4</v>
      </c>
      <c r="D196" s="4"/>
      <c r="E196" s="4"/>
      <c r="F196" s="4"/>
      <c r="G196" s="4"/>
      <c r="H196" s="4"/>
      <c r="I196" s="4"/>
      <c r="K196" t="s">
        <v>19</v>
      </c>
      <c r="L196">
        <v>413989.95491041668</v>
      </c>
      <c r="M196">
        <f>(8-5.33)*I12+80*I9</f>
        <v>37472.133333333339</v>
      </c>
      <c r="N196" s="24">
        <f t="shared" si="27"/>
        <v>9.0514595556894464E-2</v>
      </c>
    </row>
    <row r="197" spans="1:14" ht="15" thickBot="1" x14ac:dyDescent="0.2">
      <c r="A197" s="105"/>
      <c r="B197" s="2" t="s">
        <v>16</v>
      </c>
      <c r="C197" s="6"/>
      <c r="D197" s="4"/>
      <c r="E197" s="4"/>
      <c r="F197" s="4"/>
      <c r="G197" s="4"/>
      <c r="H197" s="4"/>
      <c r="I197" s="4"/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7"/>
        <v>-8.2610949677975221E-2</v>
      </c>
    </row>
    <row r="198" spans="1:14" ht="15" thickBot="1" x14ac:dyDescent="0.2">
      <c r="A198" s="105"/>
      <c r="B198" s="2" t="s">
        <v>20</v>
      </c>
      <c r="C198" s="6">
        <v>7</v>
      </c>
      <c r="D198" s="4"/>
      <c r="E198" s="4"/>
      <c r="F198" s="4"/>
      <c r="G198" s="4"/>
      <c r="H198" s="4"/>
      <c r="I198" s="4"/>
      <c r="K198" t="s">
        <v>24</v>
      </c>
      <c r="L198">
        <v>620209.67027777783</v>
      </c>
      <c r="M198">
        <f>-I6-4*I8-4*I10+156*I9</f>
        <v>-9414.7215972222184</v>
      </c>
      <c r="N198" s="24">
        <f t="shared" si="27"/>
        <v>-1.5179901327571334E-2</v>
      </c>
    </row>
    <row r="199" spans="1:14" ht="15" thickBot="1" x14ac:dyDescent="0.2">
      <c r="A199" s="105"/>
      <c r="B199" s="2" t="s">
        <v>23</v>
      </c>
      <c r="C199" s="5" t="s">
        <v>185</v>
      </c>
      <c r="D199" s="4"/>
      <c r="E199" s="4"/>
      <c r="F199" s="4"/>
      <c r="G199" s="4"/>
      <c r="H199" s="4"/>
      <c r="I199" s="4"/>
      <c r="K199" t="s">
        <v>16</v>
      </c>
      <c r="L199">
        <v>620209.67027777783</v>
      </c>
      <c r="M199">
        <v>109908.05493055555</v>
      </c>
      <c r="N199" s="24">
        <f t="shared" si="27"/>
        <v>0.17721112745844519</v>
      </c>
    </row>
    <row r="200" spans="1:14" ht="15" thickBot="1" x14ac:dyDescent="0.2">
      <c r="A200" s="105"/>
      <c r="B200" s="2" t="s">
        <v>15</v>
      </c>
      <c r="C200" s="5" t="s">
        <v>186</v>
      </c>
      <c r="D200" s="4"/>
      <c r="E200" s="4"/>
      <c r="F200" s="4"/>
      <c r="G200" s="4"/>
      <c r="H200" s="4"/>
      <c r="I200" s="4"/>
      <c r="N200" s="25">
        <f>AVERAGE(N192:N199)</f>
        <v>9.9021502849762549E-2</v>
      </c>
    </row>
    <row r="201" spans="1:14" ht="15" thickBot="1" x14ac:dyDescent="0.2">
      <c r="A201" s="105"/>
      <c r="B201" s="2" t="s">
        <v>2</v>
      </c>
      <c r="C201" s="5">
        <v>3</v>
      </c>
      <c r="D201" s="4"/>
      <c r="E201" s="4"/>
      <c r="F201" s="4"/>
      <c r="G201" s="4"/>
      <c r="H201" s="4"/>
      <c r="I201" s="4"/>
    </row>
    <row r="202" spans="1:14" ht="15" thickBot="1" x14ac:dyDescent="0.2">
      <c r="A202" s="105"/>
      <c r="B202" s="2" t="s">
        <v>18</v>
      </c>
      <c r="C202" s="5">
        <v>1</v>
      </c>
      <c r="D202" s="4"/>
      <c r="E202" s="4"/>
      <c r="F202" s="4"/>
      <c r="G202" s="4"/>
      <c r="H202" s="4"/>
      <c r="I202" s="4"/>
    </row>
    <row r="203" spans="1:14" ht="15" thickBot="1" x14ac:dyDescent="0.2">
      <c r="A203" s="105"/>
      <c r="B203" s="2" t="s">
        <v>25</v>
      </c>
      <c r="C203" s="5">
        <v>4</v>
      </c>
      <c r="D203" s="4"/>
      <c r="E203" s="4"/>
      <c r="F203" s="4"/>
      <c r="G203" s="4"/>
      <c r="H203" s="4"/>
      <c r="I203" s="4"/>
    </row>
    <row r="204" spans="1:14" ht="14.25" customHeight="1" thickBot="1" x14ac:dyDescent="0.2">
      <c r="A204" s="105"/>
      <c r="B204" s="5" t="str">
        <f>B167</f>
        <v>XTEA</v>
      </c>
      <c r="C204" s="5">
        <v>3</v>
      </c>
      <c r="D204" s="4"/>
      <c r="E204" s="4"/>
      <c r="F204" s="4"/>
      <c r="G204" s="4"/>
      <c r="H204" s="4"/>
      <c r="I204" s="4"/>
    </row>
    <row r="205" spans="1:14" ht="14.25" thickBot="1" x14ac:dyDescent="0.2">
      <c r="A205" s="105"/>
      <c r="B205" s="5" t="str">
        <f>B168</f>
        <v>SKIPJECT</v>
      </c>
      <c r="C205" s="5" t="s">
        <v>192</v>
      </c>
      <c r="D205" s="4"/>
      <c r="E205" s="4"/>
      <c r="F205" s="4"/>
      <c r="G205" s="4"/>
      <c r="H205" s="4"/>
      <c r="I205" s="4"/>
    </row>
    <row r="206" spans="1:14" ht="14.25" thickBot="1" x14ac:dyDescent="0.2">
      <c r="A206" s="105"/>
      <c r="B206" s="5" t="str">
        <f t="shared" ref="B206:B226" si="28">B169</f>
        <v>SPECK</v>
      </c>
      <c r="C206" s="5">
        <v>2</v>
      </c>
      <c r="D206" s="4"/>
      <c r="E206" s="4"/>
      <c r="F206" s="4"/>
      <c r="G206" s="4"/>
      <c r="H206" s="4"/>
      <c r="I206" s="4"/>
    </row>
    <row r="207" spans="1:14" ht="14.25" thickBot="1" x14ac:dyDescent="0.2">
      <c r="A207" s="105"/>
      <c r="B207" s="5" t="str">
        <f t="shared" si="28"/>
        <v>SIMON</v>
      </c>
      <c r="C207" s="5">
        <v>3</v>
      </c>
      <c r="D207" s="4"/>
      <c r="E207" s="4"/>
      <c r="F207" s="4"/>
      <c r="G207" s="4"/>
      <c r="H207" s="4"/>
      <c r="I207" s="4"/>
    </row>
    <row r="208" spans="1:14" ht="14.25" thickBot="1" x14ac:dyDescent="0.2">
      <c r="A208" s="105"/>
      <c r="B208" s="5" t="str">
        <f t="shared" si="28"/>
        <v xml:space="preserve">LUCIFER </v>
      </c>
      <c r="C208" s="5" t="s">
        <v>200</v>
      </c>
      <c r="D208" s="4"/>
      <c r="E208" s="4"/>
      <c r="F208" s="4"/>
      <c r="G208" s="4"/>
      <c r="H208" s="4"/>
      <c r="I208" s="4"/>
    </row>
    <row r="209" spans="1:9" ht="14.25" thickBot="1" x14ac:dyDescent="0.2">
      <c r="A209" s="105"/>
      <c r="B209" s="5" t="str">
        <f t="shared" si="28"/>
        <v>CLEFIA</v>
      </c>
      <c r="C209" s="5">
        <v>2</v>
      </c>
      <c r="D209" s="4"/>
      <c r="E209" s="4"/>
      <c r="F209" s="4"/>
      <c r="G209" s="4"/>
      <c r="H209" s="4"/>
      <c r="I209" s="4"/>
    </row>
    <row r="210" spans="1:9" ht="14.25" thickBot="1" x14ac:dyDescent="0.2">
      <c r="A210" s="105"/>
      <c r="B210" s="5" t="str">
        <f t="shared" si="28"/>
        <v>ARIA</v>
      </c>
      <c r="C210" s="5">
        <v>1</v>
      </c>
      <c r="D210" s="4"/>
      <c r="E210" s="4"/>
      <c r="F210" s="4"/>
      <c r="G210" s="4"/>
      <c r="H210" s="4"/>
      <c r="I210" s="4"/>
    </row>
    <row r="211" spans="1:9" ht="14.25" thickBot="1" x14ac:dyDescent="0.2">
      <c r="A211" s="105"/>
      <c r="B211" s="5" t="str">
        <f t="shared" si="28"/>
        <v>CRYPTOMERIA/C2</v>
      </c>
      <c r="C211" s="5">
        <v>3</v>
      </c>
      <c r="D211" s="4"/>
      <c r="E211" s="4"/>
      <c r="F211" s="4"/>
      <c r="G211" s="4"/>
      <c r="H211" s="4"/>
      <c r="I211" s="4"/>
    </row>
    <row r="212" spans="1:9" ht="14.25" thickBot="1" x14ac:dyDescent="0.2">
      <c r="A212" s="105"/>
      <c r="B212" s="5" t="str">
        <f t="shared" si="28"/>
        <v xml:space="preserve">PRESENT </v>
      </c>
      <c r="C212" s="5" t="s">
        <v>202</v>
      </c>
      <c r="D212" s="4"/>
      <c r="E212" s="4"/>
      <c r="F212" s="4"/>
      <c r="G212" s="4"/>
      <c r="H212" s="4"/>
      <c r="I212" s="4"/>
    </row>
    <row r="213" spans="1:9" ht="14.25" thickBot="1" x14ac:dyDescent="0.2">
      <c r="A213" s="105"/>
      <c r="B213" s="5" t="str">
        <f t="shared" si="28"/>
        <v>MACGUFFIN</v>
      </c>
      <c r="C213" s="5">
        <v>2</v>
      </c>
      <c r="D213" s="4"/>
      <c r="E213" s="4"/>
      <c r="F213" s="4"/>
      <c r="G213" s="4"/>
      <c r="H213" s="4"/>
      <c r="I213" s="4"/>
    </row>
    <row r="214" spans="1:9" ht="14.25" thickBot="1" x14ac:dyDescent="0.2">
      <c r="A214" s="105"/>
      <c r="B214" s="5" t="str">
        <f t="shared" si="28"/>
        <v>SQUARE</v>
      </c>
      <c r="C214" s="5" t="s">
        <v>201</v>
      </c>
      <c r="D214" s="4"/>
      <c r="E214" s="4"/>
      <c r="F214" s="4"/>
      <c r="G214" s="4"/>
      <c r="H214" s="4"/>
      <c r="I214" s="4"/>
    </row>
    <row r="215" spans="1:9" ht="14.25" thickBot="1" x14ac:dyDescent="0.2">
      <c r="A215" s="105"/>
      <c r="B215" s="5" t="str">
        <f t="shared" si="28"/>
        <v>M6</v>
      </c>
      <c r="C215" s="5">
        <v>4</v>
      </c>
      <c r="D215" s="4"/>
      <c r="E215" s="4"/>
      <c r="F215" s="4"/>
      <c r="G215" s="4"/>
      <c r="H215" s="4"/>
      <c r="I215" s="4"/>
    </row>
    <row r="216" spans="1:9" ht="14.25" thickBot="1" x14ac:dyDescent="0.2">
      <c r="A216" s="105"/>
      <c r="B216" s="5" t="str">
        <f t="shared" si="28"/>
        <v>ICE</v>
      </c>
      <c r="C216" s="5" t="s">
        <v>201</v>
      </c>
      <c r="D216" s="4"/>
      <c r="E216" s="4"/>
      <c r="F216" s="4"/>
      <c r="G216" s="4"/>
      <c r="H216" s="4"/>
      <c r="I216" s="4"/>
    </row>
    <row r="217" spans="1:9" ht="14.25" thickBot="1" x14ac:dyDescent="0.2">
      <c r="A217" s="105"/>
      <c r="B217" s="5" t="str">
        <f t="shared" si="28"/>
        <v>SHARK</v>
      </c>
      <c r="C217" s="5">
        <v>1</v>
      </c>
      <c r="D217" s="4"/>
      <c r="E217" s="4"/>
      <c r="F217" s="4"/>
      <c r="G217" s="4"/>
      <c r="H217" s="4"/>
      <c r="I217" s="4"/>
    </row>
    <row r="218" spans="1:9" ht="14.25" thickBot="1" x14ac:dyDescent="0.2">
      <c r="A218" s="105"/>
      <c r="B218" s="5" t="str">
        <f t="shared" si="28"/>
        <v>CS-CIPHER</v>
      </c>
      <c r="C218" s="5" t="s">
        <v>201</v>
      </c>
      <c r="D218" s="4"/>
      <c r="E218" s="4"/>
      <c r="F218" s="4"/>
      <c r="G218" s="4"/>
      <c r="H218" s="4"/>
      <c r="I218" s="4"/>
    </row>
    <row r="219" spans="1:9" ht="14.25" thickBot="1" x14ac:dyDescent="0.2">
      <c r="A219" s="105"/>
      <c r="B219" s="5" t="str">
        <f t="shared" si="28"/>
        <v>NUSH</v>
      </c>
      <c r="C219" s="5">
        <v>2</v>
      </c>
      <c r="D219" s="4"/>
      <c r="E219" s="4"/>
      <c r="F219" s="4"/>
      <c r="G219" s="4"/>
      <c r="H219" s="4"/>
      <c r="I219" s="4"/>
    </row>
    <row r="220" spans="1:9" ht="14.25" thickBot="1" x14ac:dyDescent="0.2">
      <c r="A220" s="105"/>
      <c r="B220" s="5" t="str">
        <f t="shared" si="28"/>
        <v>GRAND CRU</v>
      </c>
      <c r="C220" s="5" t="s">
        <v>201</v>
      </c>
      <c r="D220" s="4"/>
      <c r="E220" s="4"/>
      <c r="F220" s="4"/>
      <c r="G220" s="4"/>
      <c r="H220" s="4"/>
      <c r="I220" s="4"/>
    </row>
    <row r="221" spans="1:9" ht="14.25" thickBot="1" x14ac:dyDescent="0.2">
      <c r="A221" s="105"/>
      <c r="B221" s="5" t="str">
        <f t="shared" si="28"/>
        <v>Q</v>
      </c>
      <c r="C221" s="5" t="s">
        <v>208</v>
      </c>
      <c r="D221" s="4"/>
      <c r="E221" s="4"/>
      <c r="F221" s="4"/>
      <c r="G221" s="4"/>
      <c r="H221" s="4"/>
      <c r="I221" s="4"/>
    </row>
    <row r="222" spans="1:9" ht="14.25" thickBot="1" x14ac:dyDescent="0.2">
      <c r="A222" s="105"/>
      <c r="B222" s="5" t="str">
        <f t="shared" si="28"/>
        <v>E2</v>
      </c>
      <c r="C222" s="5"/>
      <c r="D222" s="4"/>
      <c r="E222" s="4"/>
      <c r="F222" s="4"/>
      <c r="G222" s="4"/>
      <c r="H222" s="4"/>
      <c r="I222" s="4"/>
    </row>
    <row r="223" spans="1:9" ht="14.25" thickBot="1" x14ac:dyDescent="0.2">
      <c r="A223" s="105"/>
      <c r="B223" s="5" t="str">
        <f t="shared" si="28"/>
        <v>KHAZAD</v>
      </c>
      <c r="C223" s="5">
        <v>1</v>
      </c>
      <c r="D223" s="4"/>
      <c r="E223" s="4"/>
      <c r="F223" s="4"/>
      <c r="G223" s="4"/>
      <c r="H223" s="4"/>
      <c r="I223" s="4"/>
    </row>
    <row r="224" spans="1:9" ht="14.25" thickBot="1" x14ac:dyDescent="0.2">
      <c r="A224" s="105"/>
      <c r="B224" s="5" t="str">
        <f t="shared" si="28"/>
        <v>HIEROCRYPT-L1</v>
      </c>
      <c r="C224" s="5">
        <v>2</v>
      </c>
      <c r="D224" s="4"/>
      <c r="E224" s="4"/>
      <c r="F224" s="4"/>
      <c r="G224" s="4"/>
      <c r="H224" s="4"/>
      <c r="I224" s="4"/>
    </row>
    <row r="225" spans="1:9" ht="14.25" thickBot="1" x14ac:dyDescent="0.2">
      <c r="A225" s="105"/>
      <c r="B225" s="5" t="str">
        <f t="shared" si="28"/>
        <v>HIEROCRYPT-3</v>
      </c>
      <c r="C225" s="5">
        <v>2</v>
      </c>
      <c r="D225" s="4"/>
      <c r="E225" s="4"/>
      <c r="F225" s="4"/>
      <c r="G225" s="4"/>
      <c r="H225" s="4"/>
      <c r="I225" s="4"/>
    </row>
    <row r="226" spans="1:9" ht="14.25" thickBot="1" x14ac:dyDescent="0.2">
      <c r="A226" s="105"/>
      <c r="B226" s="5">
        <f t="shared" si="28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91" t="s">
        <v>77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92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92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92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92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92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92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92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92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92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92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92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92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92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9" ht="14.25" thickBot="1" x14ac:dyDescent="0.2">
      <c r="A241" s="93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</sheetData>
  <mergeCells count="28"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zoomScale="85" zoomScaleNormal="85" workbookViewId="0">
      <selection activeCell="G44" sqref="G44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248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P1" s="2" t="s">
        <v>13</v>
      </c>
    </row>
    <row r="2" spans="1:16" ht="15" thickBot="1" x14ac:dyDescent="0.2">
      <c r="A2" t="s">
        <v>209</v>
      </c>
      <c r="B2">
        <v>5</v>
      </c>
      <c r="C2">
        <v>2</v>
      </c>
      <c r="D2" s="86">
        <v>1</v>
      </c>
      <c r="E2" s="86">
        <v>1</v>
      </c>
      <c r="F2">
        <v>8</v>
      </c>
      <c r="G2">
        <v>2</v>
      </c>
      <c r="H2" s="85">
        <v>0</v>
      </c>
      <c r="I2" s="85">
        <v>0</v>
      </c>
      <c r="J2">
        <v>5</v>
      </c>
      <c r="K2" s="85">
        <v>0</v>
      </c>
      <c r="L2" s="85">
        <v>0</v>
      </c>
      <c r="M2" s="85">
        <v>0</v>
      </c>
      <c r="P2" s="2" t="s">
        <v>14</v>
      </c>
    </row>
    <row r="3" spans="1:16" ht="15" thickBot="1" x14ac:dyDescent="0.2">
      <c r="A3" t="s">
        <v>210</v>
      </c>
      <c r="B3">
        <v>1</v>
      </c>
      <c r="C3">
        <v>0</v>
      </c>
      <c r="D3" s="86">
        <v>0</v>
      </c>
      <c r="E3" s="86">
        <v>0</v>
      </c>
      <c r="F3">
        <v>2</v>
      </c>
      <c r="G3">
        <v>0</v>
      </c>
      <c r="H3" s="85">
        <v>0</v>
      </c>
      <c r="I3" s="85">
        <v>0</v>
      </c>
      <c r="J3">
        <v>1</v>
      </c>
      <c r="K3" s="85">
        <v>0</v>
      </c>
      <c r="L3" s="85">
        <v>0</v>
      </c>
      <c r="M3" s="85">
        <v>0</v>
      </c>
      <c r="P3" s="2" t="s">
        <v>22</v>
      </c>
    </row>
    <row r="4" spans="1:16" ht="15" thickBot="1" x14ac:dyDescent="0.2">
      <c r="A4" t="s">
        <v>211</v>
      </c>
      <c r="B4">
        <v>4</v>
      </c>
      <c r="C4">
        <v>0</v>
      </c>
      <c r="D4" s="86">
        <v>0</v>
      </c>
      <c r="E4" s="86">
        <v>0</v>
      </c>
      <c r="F4">
        <v>1</v>
      </c>
      <c r="G4">
        <v>1</v>
      </c>
      <c r="H4" s="85">
        <v>0</v>
      </c>
      <c r="I4" s="85">
        <v>0</v>
      </c>
      <c r="J4">
        <v>3</v>
      </c>
      <c r="K4" s="85">
        <v>0</v>
      </c>
      <c r="L4" s="85">
        <v>0</v>
      </c>
      <c r="M4" s="85">
        <v>0</v>
      </c>
      <c r="P4" s="2" t="s">
        <v>21</v>
      </c>
    </row>
    <row r="5" spans="1:16" ht="15" thickBot="1" x14ac:dyDescent="0.2">
      <c r="A5" t="s">
        <v>212</v>
      </c>
      <c r="B5">
        <v>0</v>
      </c>
      <c r="C5">
        <v>0</v>
      </c>
      <c r="D5" s="86">
        <v>0</v>
      </c>
      <c r="E5" s="86">
        <v>0</v>
      </c>
      <c r="F5">
        <v>0</v>
      </c>
      <c r="G5">
        <v>0</v>
      </c>
      <c r="H5" s="85">
        <v>0</v>
      </c>
      <c r="I5" s="85">
        <v>0</v>
      </c>
      <c r="J5">
        <v>0</v>
      </c>
      <c r="K5" s="85">
        <v>0</v>
      </c>
      <c r="L5" s="85">
        <v>0</v>
      </c>
      <c r="M5" s="85">
        <v>0</v>
      </c>
      <c r="P5" s="2" t="s">
        <v>19</v>
      </c>
    </row>
    <row r="6" spans="1:16" ht="15" thickBot="1" x14ac:dyDescent="0.2">
      <c r="A6" t="s">
        <v>213</v>
      </c>
      <c r="B6">
        <v>0</v>
      </c>
      <c r="C6">
        <v>0</v>
      </c>
      <c r="D6" s="86">
        <v>0</v>
      </c>
      <c r="E6" s="86">
        <v>0</v>
      </c>
      <c r="F6">
        <v>0</v>
      </c>
      <c r="G6">
        <v>0</v>
      </c>
      <c r="H6" s="85">
        <v>0</v>
      </c>
      <c r="I6" s="85">
        <v>0</v>
      </c>
      <c r="J6">
        <v>0</v>
      </c>
      <c r="K6" s="85">
        <v>0</v>
      </c>
      <c r="L6" s="85">
        <v>0</v>
      </c>
      <c r="M6" s="85">
        <v>0</v>
      </c>
      <c r="P6" s="2" t="s">
        <v>17</v>
      </c>
    </row>
    <row r="7" spans="1:16" ht="15" thickBot="1" x14ac:dyDescent="0.2">
      <c r="A7" t="s">
        <v>214</v>
      </c>
      <c r="B7">
        <v>0</v>
      </c>
      <c r="C7">
        <v>0</v>
      </c>
      <c r="D7" s="86">
        <v>0</v>
      </c>
      <c r="E7" s="86">
        <v>0</v>
      </c>
      <c r="F7">
        <v>0</v>
      </c>
      <c r="G7">
        <v>0</v>
      </c>
      <c r="H7" s="85">
        <v>0</v>
      </c>
      <c r="I7" s="85">
        <v>0</v>
      </c>
      <c r="J7">
        <v>0</v>
      </c>
      <c r="K7" s="85">
        <v>0</v>
      </c>
      <c r="L7" s="85">
        <v>0</v>
      </c>
      <c r="M7" s="85">
        <v>0</v>
      </c>
      <c r="P7" s="2" t="s">
        <v>24</v>
      </c>
    </row>
    <row r="8" spans="1:16" ht="15" thickBot="1" x14ac:dyDescent="0.2">
      <c r="A8" t="s">
        <v>215</v>
      </c>
      <c r="B8">
        <v>8</v>
      </c>
      <c r="C8">
        <v>3</v>
      </c>
      <c r="D8" s="87">
        <v>1</v>
      </c>
      <c r="E8" s="85">
        <v>0</v>
      </c>
      <c r="F8">
        <v>1</v>
      </c>
      <c r="G8">
        <v>3</v>
      </c>
      <c r="H8" s="85">
        <v>0</v>
      </c>
      <c r="I8" s="85">
        <v>0</v>
      </c>
      <c r="J8">
        <v>3</v>
      </c>
      <c r="K8">
        <v>3</v>
      </c>
      <c r="L8" s="86">
        <v>1</v>
      </c>
      <c r="M8" s="85">
        <v>0</v>
      </c>
      <c r="P8" s="2" t="s">
        <v>16</v>
      </c>
    </row>
    <row r="9" spans="1:16" ht="15" thickBot="1" x14ac:dyDescent="0.2">
      <c r="A9" t="s">
        <v>216</v>
      </c>
      <c r="B9">
        <v>3</v>
      </c>
      <c r="C9">
        <v>1</v>
      </c>
      <c r="D9" s="87">
        <v>0</v>
      </c>
      <c r="E9" s="85">
        <v>0</v>
      </c>
      <c r="F9">
        <v>0</v>
      </c>
      <c r="G9">
        <v>0</v>
      </c>
      <c r="H9" s="85">
        <v>0</v>
      </c>
      <c r="I9" s="85">
        <v>0</v>
      </c>
      <c r="J9">
        <v>2</v>
      </c>
      <c r="K9">
        <v>1</v>
      </c>
      <c r="L9" s="86">
        <v>0</v>
      </c>
      <c r="M9" s="85">
        <v>0</v>
      </c>
      <c r="P9" s="2" t="s">
        <v>20</v>
      </c>
    </row>
    <row r="10" spans="1:16" ht="15" thickBot="1" x14ac:dyDescent="0.2">
      <c r="A10" t="s">
        <v>217</v>
      </c>
      <c r="B10">
        <v>0</v>
      </c>
      <c r="C10">
        <v>0</v>
      </c>
      <c r="D10" s="87">
        <v>0</v>
      </c>
      <c r="E10" s="85">
        <v>0</v>
      </c>
      <c r="F10">
        <v>1</v>
      </c>
      <c r="G10">
        <v>0</v>
      </c>
      <c r="H10" s="85">
        <v>0</v>
      </c>
      <c r="I10" s="85">
        <v>0</v>
      </c>
      <c r="J10">
        <v>2</v>
      </c>
      <c r="K10">
        <v>0</v>
      </c>
      <c r="L10" s="86">
        <v>0</v>
      </c>
      <c r="M10" s="85">
        <v>0</v>
      </c>
      <c r="P10" s="2" t="s">
        <v>23</v>
      </c>
    </row>
    <row r="11" spans="1:16" ht="15" thickBot="1" x14ac:dyDescent="0.2">
      <c r="A11" t="s">
        <v>218</v>
      </c>
      <c r="B11">
        <v>0</v>
      </c>
      <c r="C11">
        <v>0</v>
      </c>
      <c r="D11" s="87">
        <v>0</v>
      </c>
      <c r="E11" s="85">
        <v>0</v>
      </c>
      <c r="F11">
        <v>0</v>
      </c>
      <c r="G11">
        <v>0</v>
      </c>
      <c r="H11" s="85">
        <v>0</v>
      </c>
      <c r="I11" s="85">
        <v>0</v>
      </c>
      <c r="J11">
        <v>0</v>
      </c>
      <c r="K11">
        <v>0</v>
      </c>
      <c r="L11" s="86">
        <v>0</v>
      </c>
      <c r="M11" s="85">
        <v>0</v>
      </c>
      <c r="P11" s="2" t="s">
        <v>15</v>
      </c>
    </row>
    <row r="12" spans="1:16" ht="15" thickBot="1" x14ac:dyDescent="0.2">
      <c r="A12" t="s">
        <v>219</v>
      </c>
      <c r="B12">
        <v>4</v>
      </c>
      <c r="C12">
        <v>3</v>
      </c>
      <c r="D12" s="87">
        <v>1</v>
      </c>
      <c r="E12" s="87">
        <v>1</v>
      </c>
      <c r="F12">
        <v>3</v>
      </c>
      <c r="G12" s="86">
        <v>0</v>
      </c>
      <c r="H12" s="85">
        <v>0</v>
      </c>
      <c r="I12" s="85">
        <v>0</v>
      </c>
      <c r="J12">
        <v>5</v>
      </c>
      <c r="K12" s="86">
        <v>1</v>
      </c>
      <c r="L12" s="85">
        <v>0</v>
      </c>
      <c r="M12" s="85">
        <v>0</v>
      </c>
      <c r="P12" s="2" t="s">
        <v>2</v>
      </c>
    </row>
    <row r="13" spans="1:16" ht="15" thickBot="1" x14ac:dyDescent="0.2">
      <c r="A13" t="s">
        <v>220</v>
      </c>
      <c r="B13">
        <v>2</v>
      </c>
      <c r="C13">
        <v>3</v>
      </c>
      <c r="D13" s="87">
        <v>0</v>
      </c>
      <c r="E13" s="87">
        <v>0</v>
      </c>
      <c r="F13">
        <v>1</v>
      </c>
      <c r="G13" s="86">
        <v>1</v>
      </c>
      <c r="H13" s="85">
        <v>0</v>
      </c>
      <c r="I13" s="85">
        <v>0</v>
      </c>
      <c r="J13">
        <v>1</v>
      </c>
      <c r="K13" s="86">
        <v>0</v>
      </c>
      <c r="L13" s="85">
        <v>0</v>
      </c>
      <c r="M13" s="85">
        <v>0</v>
      </c>
      <c r="P13" s="2" t="s">
        <v>18</v>
      </c>
    </row>
    <row r="14" spans="1:16" ht="15" thickBot="1" x14ac:dyDescent="0.2">
      <c r="A14" t="s">
        <v>221</v>
      </c>
      <c r="B14">
        <v>3</v>
      </c>
      <c r="C14">
        <v>0</v>
      </c>
      <c r="D14" s="87">
        <v>0</v>
      </c>
      <c r="E14" s="87">
        <v>0</v>
      </c>
      <c r="F14">
        <v>0</v>
      </c>
      <c r="G14" s="86">
        <v>0</v>
      </c>
      <c r="H14" s="85">
        <v>0</v>
      </c>
      <c r="I14" s="85">
        <v>0</v>
      </c>
      <c r="J14">
        <v>1</v>
      </c>
      <c r="K14" s="86">
        <v>0</v>
      </c>
      <c r="L14" s="85">
        <v>0</v>
      </c>
      <c r="M14" s="85">
        <v>0</v>
      </c>
      <c r="P14" s="2" t="s">
        <v>25</v>
      </c>
    </row>
    <row r="15" spans="1:16" ht="14.25" thickBot="1" x14ac:dyDescent="0.2">
      <c r="A15" t="s">
        <v>222</v>
      </c>
      <c r="B15">
        <v>0</v>
      </c>
      <c r="C15">
        <v>0</v>
      </c>
      <c r="D15" s="87">
        <v>0</v>
      </c>
      <c r="E15" s="87">
        <v>0</v>
      </c>
      <c r="F15">
        <v>0</v>
      </c>
      <c r="G15" s="86">
        <v>0</v>
      </c>
      <c r="H15" s="85">
        <v>0</v>
      </c>
      <c r="I15" s="85">
        <v>0</v>
      </c>
      <c r="J15">
        <v>0</v>
      </c>
      <c r="K15" s="86">
        <v>0</v>
      </c>
      <c r="L15" s="85">
        <v>0</v>
      </c>
      <c r="M15" s="85">
        <v>0</v>
      </c>
      <c r="P15" s="5" t="s">
        <v>187</v>
      </c>
    </row>
    <row r="16" spans="1:16" ht="14.25" thickBot="1" x14ac:dyDescent="0.2">
      <c r="A16" t="s">
        <v>223</v>
      </c>
      <c r="B16">
        <v>0</v>
      </c>
      <c r="C16">
        <v>0</v>
      </c>
      <c r="D16" s="87">
        <v>0</v>
      </c>
      <c r="E16" s="87">
        <v>0</v>
      </c>
      <c r="F16">
        <v>1</v>
      </c>
      <c r="G16" s="86">
        <v>0</v>
      </c>
      <c r="H16" s="85">
        <v>0</v>
      </c>
      <c r="I16" s="85">
        <v>0</v>
      </c>
      <c r="J16">
        <v>3</v>
      </c>
      <c r="K16" s="86">
        <v>0</v>
      </c>
      <c r="L16" s="85">
        <v>0</v>
      </c>
      <c r="M16" s="85">
        <v>0</v>
      </c>
      <c r="P16" s="5" t="s">
        <v>189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248</v>
      </c>
      <c r="B18" t="s">
        <v>236</v>
      </c>
      <c r="C18" t="s">
        <v>237</v>
      </c>
      <c r="D18" t="s">
        <v>244</v>
      </c>
      <c r="E18" t="s">
        <v>245</v>
      </c>
      <c r="P18" s="5" t="s">
        <v>28</v>
      </c>
    </row>
    <row r="19" spans="1:16" ht="14.25" thickBot="1" x14ac:dyDescent="0.2">
      <c r="A19" t="s">
        <v>224</v>
      </c>
      <c r="B19">
        <v>1</v>
      </c>
      <c r="C19">
        <v>1</v>
      </c>
      <c r="D19">
        <v>1</v>
      </c>
      <c r="E19" s="85">
        <v>0</v>
      </c>
      <c r="P19" s="5" t="s">
        <v>193</v>
      </c>
    </row>
    <row r="20" spans="1:16" ht="14.25" thickBot="1" x14ac:dyDescent="0.2">
      <c r="A20" t="s">
        <v>225</v>
      </c>
      <c r="B20">
        <v>0</v>
      </c>
      <c r="C20">
        <v>0</v>
      </c>
      <c r="D20">
        <v>0</v>
      </c>
      <c r="E20" s="85">
        <v>0</v>
      </c>
      <c r="P20" s="5" t="s">
        <v>30</v>
      </c>
    </row>
    <row r="21" spans="1:16" ht="14.25" thickBot="1" x14ac:dyDescent="0.2">
      <c r="A21" t="s">
        <v>226</v>
      </c>
      <c r="B21">
        <v>1</v>
      </c>
      <c r="C21">
        <v>0</v>
      </c>
      <c r="D21">
        <v>3</v>
      </c>
      <c r="E21" s="85">
        <v>0</v>
      </c>
      <c r="P21" s="5" t="s">
        <v>31</v>
      </c>
    </row>
    <row r="22" spans="1:16" ht="26.25" thickBot="1" x14ac:dyDescent="0.2">
      <c r="A22" t="s">
        <v>227</v>
      </c>
      <c r="B22">
        <v>0</v>
      </c>
      <c r="C22">
        <v>0</v>
      </c>
      <c r="D22">
        <v>0</v>
      </c>
      <c r="E22" s="85">
        <v>0</v>
      </c>
      <c r="P22" s="5" t="s">
        <v>194</v>
      </c>
    </row>
    <row r="23" spans="1:16" ht="14.25" thickBot="1" x14ac:dyDescent="0.2">
      <c r="B23" t="s">
        <v>240</v>
      </c>
      <c r="C23" t="s">
        <v>241</v>
      </c>
      <c r="D23" t="s">
        <v>242</v>
      </c>
      <c r="E23" t="s">
        <v>243</v>
      </c>
      <c r="P23" s="5" t="s">
        <v>195</v>
      </c>
    </row>
    <row r="24" spans="1:16" ht="14.25" thickBot="1" x14ac:dyDescent="0.2">
      <c r="A24" t="s">
        <v>228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229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230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231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244</v>
      </c>
      <c r="C28" t="s">
        <v>245</v>
      </c>
      <c r="D28" t="s">
        <v>246</v>
      </c>
      <c r="E28" t="s">
        <v>247</v>
      </c>
      <c r="P28" s="5" t="s">
        <v>38</v>
      </c>
    </row>
    <row r="29" spans="1:16" ht="14.25" thickBot="1" x14ac:dyDescent="0.2">
      <c r="A29" t="s">
        <v>232</v>
      </c>
      <c r="B29">
        <v>12</v>
      </c>
      <c r="C29">
        <v>12</v>
      </c>
      <c r="D29">
        <v>6</v>
      </c>
      <c r="E29">
        <v>6</v>
      </c>
      <c r="P29" s="5" t="s">
        <v>196</v>
      </c>
    </row>
    <row r="30" spans="1:16" ht="14.25" thickBot="1" x14ac:dyDescent="0.2">
      <c r="A30" t="s">
        <v>233</v>
      </c>
      <c r="B30" s="85">
        <v>0</v>
      </c>
      <c r="C30" s="85">
        <v>0</v>
      </c>
      <c r="D30" s="85">
        <v>0</v>
      </c>
      <c r="E30" s="85">
        <v>0</v>
      </c>
      <c r="P30" s="5" t="s">
        <v>40</v>
      </c>
    </row>
    <row r="31" spans="1:16" ht="14.25" thickBot="1" x14ac:dyDescent="0.2">
      <c r="A31" t="s">
        <v>234</v>
      </c>
      <c r="B31" s="85">
        <v>0</v>
      </c>
      <c r="C31" s="85">
        <v>0</v>
      </c>
      <c r="D31" s="85">
        <v>0</v>
      </c>
      <c r="E31" s="85">
        <v>0</v>
      </c>
      <c r="P31" s="5" t="s">
        <v>197</v>
      </c>
    </row>
    <row r="32" spans="1:16" ht="14.25" thickBot="1" x14ac:dyDescent="0.2">
      <c r="A32" t="s">
        <v>235</v>
      </c>
      <c r="B32" s="85">
        <v>0</v>
      </c>
      <c r="C32" s="85">
        <v>0</v>
      </c>
      <c r="D32" s="85">
        <v>0</v>
      </c>
      <c r="E32" s="85">
        <v>0</v>
      </c>
      <c r="P32" s="5" t="s">
        <v>42</v>
      </c>
    </row>
    <row r="33" spans="1:16" ht="14.25" thickBot="1" x14ac:dyDescent="0.2">
      <c r="B33" s="85"/>
      <c r="C33" s="85"/>
      <c r="D33" s="85"/>
      <c r="E33" s="85"/>
      <c r="P33" s="5"/>
    </row>
    <row r="34" spans="1:16" ht="14.25" thickBot="1" x14ac:dyDescent="0.2">
      <c r="A34" t="s">
        <v>250</v>
      </c>
      <c r="B34" s="85" t="s">
        <v>251</v>
      </c>
      <c r="C34" s="85" t="s">
        <v>252</v>
      </c>
      <c r="D34" s="85"/>
      <c r="E34" s="85"/>
      <c r="P34" s="5"/>
    </row>
    <row r="35" spans="1:16" ht="14.25" thickBot="1" x14ac:dyDescent="0.2">
      <c r="A35" t="s">
        <v>249</v>
      </c>
      <c r="B35" t="s">
        <v>253</v>
      </c>
      <c r="C35" t="s">
        <v>254</v>
      </c>
      <c r="P35" s="5" t="s">
        <v>43</v>
      </c>
    </row>
    <row r="36" spans="1:16" ht="14.25" thickBot="1" x14ac:dyDescent="0.2">
      <c r="A36" t="s">
        <v>237</v>
      </c>
      <c r="B36" t="s">
        <v>255</v>
      </c>
      <c r="C36" t="s">
        <v>256</v>
      </c>
      <c r="P36" s="5" t="s">
        <v>44</v>
      </c>
    </row>
    <row r="37" spans="1:16" ht="26.25" thickBot="1" x14ac:dyDescent="0.2">
      <c r="A37" t="s">
        <v>238</v>
      </c>
      <c r="B37" s="85" t="s">
        <v>257</v>
      </c>
      <c r="C37" s="85" t="s">
        <v>258</v>
      </c>
      <c r="P37" s="5" t="s">
        <v>198</v>
      </c>
    </row>
    <row r="38" spans="1:16" ht="26.25" thickBot="1" x14ac:dyDescent="0.2">
      <c r="A38" t="s">
        <v>239</v>
      </c>
      <c r="B38" s="85" t="s">
        <v>95</v>
      </c>
      <c r="C38" s="85" t="s">
        <v>259</v>
      </c>
      <c r="P38" s="5" t="s">
        <v>199</v>
      </c>
    </row>
    <row r="39" spans="1:16" x14ac:dyDescent="0.15">
      <c r="A39" t="s">
        <v>240</v>
      </c>
      <c r="B39" s="85" t="s">
        <v>255</v>
      </c>
      <c r="C39" s="85" t="s">
        <v>255</v>
      </c>
    </row>
    <row r="40" spans="1:16" x14ac:dyDescent="0.15">
      <c r="A40" t="s">
        <v>241</v>
      </c>
      <c r="B40" s="85" t="s">
        <v>255</v>
      </c>
      <c r="C40" s="85" t="s">
        <v>260</v>
      </c>
    </row>
    <row r="41" spans="1:16" x14ac:dyDescent="0.15">
      <c r="A41" t="s">
        <v>242</v>
      </c>
      <c r="B41" s="85" t="s">
        <v>261</v>
      </c>
      <c r="C41" s="85" t="s">
        <v>254</v>
      </c>
    </row>
    <row r="42" spans="1:16" x14ac:dyDescent="0.15">
      <c r="A42" t="s">
        <v>243</v>
      </c>
      <c r="B42" s="85" t="s">
        <v>261</v>
      </c>
      <c r="C42" s="85" t="s">
        <v>255</v>
      </c>
    </row>
    <row r="43" spans="1:16" x14ac:dyDescent="0.15">
      <c r="A43" t="s">
        <v>244</v>
      </c>
      <c r="B43" s="85" t="s">
        <v>262</v>
      </c>
      <c r="C43" s="85" t="s">
        <v>263</v>
      </c>
    </row>
    <row r="44" spans="1:16" x14ac:dyDescent="0.15">
      <c r="A44" t="s">
        <v>245</v>
      </c>
      <c r="B44" s="85" t="s">
        <v>264</v>
      </c>
      <c r="C44" s="85" t="s">
        <v>95</v>
      </c>
    </row>
    <row r="45" spans="1:16" x14ac:dyDescent="0.15">
      <c r="A45" t="s">
        <v>246</v>
      </c>
      <c r="B45" s="85" t="s">
        <v>259</v>
      </c>
      <c r="C45" s="85" t="s">
        <v>265</v>
      </c>
    </row>
    <row r="46" spans="1:16" x14ac:dyDescent="0.15">
      <c r="A46" t="s">
        <v>247</v>
      </c>
      <c r="B46" s="85" t="s">
        <v>261</v>
      </c>
      <c r="C46" s="85" t="s">
        <v>262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28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152</v>
      </c>
      <c r="B1" s="107" t="s">
        <v>148</v>
      </c>
      <c r="C1" s="107"/>
      <c r="D1" s="107"/>
      <c r="E1" s="107"/>
      <c r="F1" s="107"/>
      <c r="G1" s="107"/>
      <c r="H1" s="113" t="s">
        <v>144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1" t="s">
        <v>151</v>
      </c>
      <c r="U1" s="111"/>
      <c r="V1" s="111"/>
      <c r="W1" s="111"/>
      <c r="X1" s="111"/>
      <c r="Y1" s="111"/>
      <c r="Z1" s="111"/>
      <c r="AA1" s="111"/>
      <c r="AB1" s="111"/>
      <c r="AC1" s="112"/>
      <c r="AD1" s="108" t="s">
        <v>146</v>
      </c>
      <c r="AE1" s="109"/>
      <c r="AF1" s="109"/>
      <c r="AG1" s="109"/>
      <c r="AH1" s="109"/>
      <c r="AI1" s="109"/>
      <c r="AJ1" s="109"/>
      <c r="AK1" s="109"/>
      <c r="AL1" s="110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154</v>
      </c>
      <c r="D10" s="30" t="s">
        <v>153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155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156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157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159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158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161</v>
      </c>
      <c r="D16" s="29">
        <v>3</v>
      </c>
      <c r="G16" s="29" t="s">
        <v>160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149</v>
      </c>
      <c r="B39" s="107" t="s">
        <v>143</v>
      </c>
      <c r="C39" s="107"/>
      <c r="D39" s="107"/>
      <c r="E39" s="107"/>
      <c r="F39" s="107"/>
      <c r="G39" s="107"/>
      <c r="H39" s="113" t="s">
        <v>144</v>
      </c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1" t="s">
        <v>150</v>
      </c>
      <c r="U39" s="111"/>
      <c r="V39" s="111"/>
      <c r="W39" s="111"/>
      <c r="X39" s="111"/>
      <c r="Y39" s="111"/>
      <c r="Z39" s="111"/>
      <c r="AA39" s="111"/>
      <c r="AB39" s="111"/>
      <c r="AC39" s="112"/>
      <c r="AD39" s="108" t="s">
        <v>146</v>
      </c>
      <c r="AE39" s="109"/>
      <c r="AF39" s="109"/>
      <c r="AG39" s="109"/>
      <c r="AH39" s="109"/>
      <c r="AI39" s="109"/>
      <c r="AJ39" s="109"/>
      <c r="AK39" s="109"/>
      <c r="AL39" s="110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49" t="s">
        <v>139</v>
      </c>
      <c r="B58" s="107" t="s">
        <v>143</v>
      </c>
      <c r="C58" s="107"/>
      <c r="D58" s="107"/>
      <c r="E58" s="107"/>
      <c r="F58" s="107"/>
      <c r="G58" s="107"/>
      <c r="H58" s="113" t="s">
        <v>144</v>
      </c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1" t="s">
        <v>145</v>
      </c>
      <c r="U58" s="111"/>
      <c r="V58" s="111"/>
      <c r="W58" s="111"/>
      <c r="X58" s="111"/>
      <c r="Y58" s="111"/>
      <c r="Z58" s="111"/>
      <c r="AA58" s="111"/>
      <c r="AB58" s="111"/>
      <c r="AC58" s="112"/>
      <c r="AD58" s="108" t="s">
        <v>146</v>
      </c>
      <c r="AE58" s="109"/>
      <c r="AF58" s="109"/>
      <c r="AG58" s="109"/>
      <c r="AH58" s="109"/>
      <c r="AI58" s="109"/>
      <c r="AJ58" s="109"/>
      <c r="AK58" s="109"/>
      <c r="AL58" s="110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34" workbookViewId="0">
      <selection activeCell="B31" sqref="B31:E31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162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>B11/B3</f>
        <v>1.3333333333333333</v>
      </c>
      <c r="J11" s="60">
        <f t="shared" ref="J11:J15" si="2">C11/C3</f>
        <v>1.3333333333333333</v>
      </c>
      <c r="K11" s="60">
        <f t="shared" ref="K11:K15" si="3">D11/D3</f>
        <v>2</v>
      </c>
      <c r="L11" s="60">
        <f t="shared" ref="L11:L15" si="4">E11/E3</f>
        <v>8</v>
      </c>
      <c r="M11" s="60">
        <f t="shared" ref="M11:M15" si="5">F11/F3</f>
        <v>8</v>
      </c>
      <c r="N11" s="60">
        <f t="shared" ref="N11:N15" si="6">G11/G3</f>
        <v>0</v>
      </c>
      <c r="O11" s="60">
        <f t="shared" ref="O11:O15" si="7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ref="I11:I15" si="8">B12/B4</f>
        <v>1.3333333333333333</v>
      </c>
      <c r="J12" s="60">
        <f t="shared" si="2"/>
        <v>1.3333333333333333</v>
      </c>
      <c r="K12" s="60">
        <f t="shared" si="3"/>
        <v>2</v>
      </c>
      <c r="L12" s="60">
        <f t="shared" si="4"/>
        <v>8</v>
      </c>
      <c r="M12" s="60">
        <f t="shared" si="5"/>
        <v>8</v>
      </c>
      <c r="N12" s="60">
        <f t="shared" si="6"/>
        <v>0</v>
      </c>
      <c r="O12" s="60">
        <f t="shared" si="7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8"/>
        <v>1</v>
      </c>
      <c r="J13" s="60">
        <f t="shared" si="2"/>
        <v>1</v>
      </c>
      <c r="K13" s="60">
        <f t="shared" si="3"/>
        <v>1.5</v>
      </c>
      <c r="L13" s="60">
        <f t="shared" si="4"/>
        <v>6</v>
      </c>
      <c r="M13" s="60">
        <f t="shared" si="5"/>
        <v>6</v>
      </c>
      <c r="N13" s="60">
        <f t="shared" si="6"/>
        <v>0</v>
      </c>
      <c r="O13" s="60">
        <f t="shared" si="7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8"/>
        <v>1</v>
      </c>
      <c r="J14" s="60">
        <f t="shared" si="2"/>
        <v>1</v>
      </c>
      <c r="K14" s="60">
        <f t="shared" si="3"/>
        <v>1.5</v>
      </c>
      <c r="L14" s="60">
        <f t="shared" si="4"/>
        <v>6.0000000000000009</v>
      </c>
      <c r="M14" s="60">
        <f t="shared" si="5"/>
        <v>6</v>
      </c>
      <c r="N14" s="60">
        <f t="shared" si="6"/>
        <v>0</v>
      </c>
      <c r="O14" s="60">
        <f t="shared" si="7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8"/>
        <v>1.3333333333333333</v>
      </c>
      <c r="J15" s="60">
        <f t="shared" si="2"/>
        <v>1.3333333333333333</v>
      </c>
      <c r="K15" s="60">
        <f t="shared" si="3"/>
        <v>2</v>
      </c>
      <c r="L15" s="60">
        <f t="shared" si="4"/>
        <v>8</v>
      </c>
      <c r="M15" s="60">
        <f t="shared" si="5"/>
        <v>8</v>
      </c>
      <c r="N15" s="60">
        <f t="shared" si="6"/>
        <v>0</v>
      </c>
      <c r="O15" s="60">
        <f t="shared" si="7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7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163</v>
      </c>
      <c r="G1" s="50" t="s">
        <v>11</v>
      </c>
      <c r="H1" s="50" t="s">
        <v>164</v>
      </c>
      <c r="I1" s="71"/>
      <c r="J1" s="62" t="s">
        <v>165</v>
      </c>
      <c r="K1" s="69" t="s">
        <v>169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166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163</v>
      </c>
      <c r="Q9" s="50" t="s">
        <v>11</v>
      </c>
      <c r="R9" s="50" t="s">
        <v>164</v>
      </c>
      <c r="S9" s="63" t="s">
        <v>167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8" workbookViewId="0">
      <selection activeCell="K43" sqref="K43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170</v>
      </c>
      <c r="C1" s="75" t="s">
        <v>171</v>
      </c>
      <c r="D1" s="76" t="s">
        <v>0</v>
      </c>
      <c r="E1" s="76" t="s">
        <v>172</v>
      </c>
      <c r="F1" s="76" t="s">
        <v>168</v>
      </c>
      <c r="G1" s="75" t="s">
        <v>173</v>
      </c>
      <c r="H1" s="75" t="s">
        <v>174</v>
      </c>
      <c r="I1" s="75" t="s">
        <v>179</v>
      </c>
    </row>
    <row r="2" spans="1:9" ht="15.75" thickBot="1" x14ac:dyDescent="0.2">
      <c r="A2" s="115" t="s">
        <v>12</v>
      </c>
      <c r="B2" s="115" t="s">
        <v>175</v>
      </c>
      <c r="C2" s="115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16"/>
      <c r="B3" s="116"/>
      <c r="C3" s="116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16"/>
      <c r="B4" s="116"/>
      <c r="C4" s="116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16"/>
      <c r="B5" s="116"/>
      <c r="C5" s="116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16"/>
      <c r="B6" s="116"/>
      <c r="C6" s="116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17"/>
      <c r="B7" s="117"/>
      <c r="C7" s="117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5" t="s">
        <v>176</v>
      </c>
      <c r="B8" s="115" t="s">
        <v>175</v>
      </c>
      <c r="C8" s="115" t="s">
        <v>177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16"/>
      <c r="B9" s="116"/>
      <c r="C9" s="116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16"/>
      <c r="B10" s="116"/>
      <c r="C10" s="116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16"/>
      <c r="B11" s="116"/>
      <c r="C11" s="116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16"/>
      <c r="B12" s="116"/>
      <c r="C12" s="116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17"/>
      <c r="B13" s="117"/>
      <c r="C13" s="117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5" t="s">
        <v>74</v>
      </c>
      <c r="B14" s="115"/>
      <c r="C14" s="115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16"/>
      <c r="B15" s="116"/>
      <c r="C15" s="116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16"/>
      <c r="B16" s="116"/>
      <c r="C16" s="116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16"/>
      <c r="B17" s="116"/>
      <c r="C17" s="116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16"/>
      <c r="B18" s="116"/>
      <c r="C18" s="116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17"/>
      <c r="B19" s="117"/>
      <c r="C19" s="117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5" t="s">
        <v>75</v>
      </c>
      <c r="B20" s="115"/>
      <c r="C20" s="115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16"/>
      <c r="B21" s="116"/>
      <c r="C21" s="116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16"/>
      <c r="B22" s="116"/>
      <c r="C22" s="116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16"/>
      <c r="B23" s="116"/>
      <c r="C23" s="116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16"/>
      <c r="B24" s="116"/>
      <c r="C24" s="116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17"/>
      <c r="B25" s="117"/>
      <c r="C25" s="117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170</v>
      </c>
      <c r="C29" s="75" t="s">
        <v>171</v>
      </c>
      <c r="D29" s="76" t="s">
        <v>0</v>
      </c>
      <c r="E29" s="76" t="s">
        <v>172</v>
      </c>
      <c r="F29" s="76" t="s">
        <v>180</v>
      </c>
      <c r="G29" s="75" t="s">
        <v>173</v>
      </c>
      <c r="H29" s="75" t="s">
        <v>174</v>
      </c>
      <c r="I29" s="75" t="s">
        <v>178</v>
      </c>
    </row>
    <row r="30" spans="1:9" ht="14.25" thickBot="1" x14ac:dyDescent="0.2">
      <c r="A30" s="115" t="s">
        <v>12</v>
      </c>
      <c r="B30" s="115" t="s">
        <v>175</v>
      </c>
      <c r="C30" s="115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16"/>
      <c r="B31" s="116"/>
      <c r="C31" s="116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16"/>
      <c r="B32" s="116"/>
      <c r="C32" s="116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16"/>
      <c r="B33" s="116"/>
      <c r="C33" s="116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16"/>
      <c r="B34" s="116"/>
      <c r="C34" s="116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17"/>
      <c r="B35" s="117"/>
      <c r="C35" s="117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5" t="s">
        <v>74</v>
      </c>
      <c r="B36" s="115" t="s">
        <v>175</v>
      </c>
      <c r="C36" s="115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16"/>
      <c r="B37" s="116"/>
      <c r="C37" s="116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16"/>
      <c r="B38" s="116"/>
      <c r="C38" s="116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16"/>
      <c r="B39" s="116"/>
      <c r="C39" s="116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16"/>
      <c r="B40" s="116"/>
      <c r="C40" s="116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17"/>
      <c r="B41" s="117"/>
      <c r="C41" s="117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2:A7"/>
    <mergeCell ref="B2:B7"/>
    <mergeCell ref="C2:C7"/>
    <mergeCell ref="A8:A13"/>
    <mergeCell ref="B8:B13"/>
    <mergeCell ref="C8:C13"/>
    <mergeCell ref="A14:A19"/>
    <mergeCell ref="B14:B19"/>
    <mergeCell ref="C14:C19"/>
    <mergeCell ref="A20:A25"/>
    <mergeCell ref="B20:B25"/>
    <mergeCell ref="C20:C25"/>
    <mergeCell ref="A30:A35"/>
    <mergeCell ref="B30:B35"/>
    <mergeCell ref="C30:C35"/>
    <mergeCell ref="A36:A41"/>
    <mergeCell ref="B36:B41"/>
    <mergeCell ref="C36:C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91" t="s">
        <v>5</v>
      </c>
      <c r="B1" s="118" t="s">
        <v>47</v>
      </c>
      <c r="C1" s="120" t="s">
        <v>6</v>
      </c>
      <c r="D1" s="121"/>
      <c r="E1" s="121"/>
      <c r="F1" s="121"/>
      <c r="G1" s="121"/>
      <c r="H1" s="122"/>
    </row>
    <row r="2" spans="1:8" ht="15" thickBot="1" x14ac:dyDescent="0.2">
      <c r="A2" s="93"/>
      <c r="B2" s="119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91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92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92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92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92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92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92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92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92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92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92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92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92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92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92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92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92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92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92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92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92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92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92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92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92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92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92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92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92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92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92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92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92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92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92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3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91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92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92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92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92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92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92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92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92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92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92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92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92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92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92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92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92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92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92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92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92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92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92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92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92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92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92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92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92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92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92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92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92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92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92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3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91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92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92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92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92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92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92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92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92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92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92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92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92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92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92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92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92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92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92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92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92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92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92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92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92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92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92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92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92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92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92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92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92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92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92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3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91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92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92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92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92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92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92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92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92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92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92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92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92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92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92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92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92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92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92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92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92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92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92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92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92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92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92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92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92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92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92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92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92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92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92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3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91" t="s">
        <v>5</v>
      </c>
      <c r="B152" s="94" t="s">
        <v>0</v>
      </c>
      <c r="C152" s="96" t="s">
        <v>6</v>
      </c>
      <c r="D152" s="97"/>
      <c r="E152" s="97"/>
      <c r="F152" s="97"/>
      <c r="G152" s="97"/>
      <c r="H152" s="98"/>
    </row>
    <row r="153" spans="1:8" ht="15" thickBot="1" x14ac:dyDescent="0.2">
      <c r="A153" s="93"/>
      <c r="B153" s="95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91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92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92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92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92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92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92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92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92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92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92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92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92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92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3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91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92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92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92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92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92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92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92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92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92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92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92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92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92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3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91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92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92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92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92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92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92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92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92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92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92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92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92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92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3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91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92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92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92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92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92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92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92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92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92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92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92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92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92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3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2016-04-22T09:20:05Z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