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0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F10" i="9" l="1"/>
  <c r="F4" i="9"/>
  <c r="F5" i="9"/>
  <c r="F6" i="9"/>
  <c r="F7" i="9"/>
  <c r="F8" i="9"/>
  <c r="F9" i="9"/>
  <c r="F3" i="9"/>
  <c r="C10" i="9"/>
  <c r="F9" i="3" l="1"/>
  <c r="J93" i="3" l="1"/>
  <c r="D94" i="3"/>
  <c r="D95" i="3" s="1"/>
  <c r="E94" i="3"/>
  <c r="F94" i="3"/>
  <c r="F95" i="3" s="1"/>
  <c r="G94" i="3"/>
  <c r="H94" i="3"/>
  <c r="H95" i="3" s="1"/>
  <c r="I94" i="3"/>
  <c r="J94" i="3"/>
  <c r="J95" i="3" s="1"/>
  <c r="K94" i="3"/>
  <c r="L94" i="3"/>
  <c r="M94" i="3" s="1"/>
  <c r="N95" i="3" s="1"/>
  <c r="E95" i="3"/>
  <c r="G95" i="3"/>
  <c r="D96" i="3"/>
  <c r="D97" i="3" s="1"/>
  <c r="E96" i="3"/>
  <c r="F96" i="3"/>
  <c r="F97" i="3" s="1"/>
  <c r="G96" i="3"/>
  <c r="H96" i="3"/>
  <c r="H97" i="3" s="1"/>
  <c r="I96" i="3"/>
  <c r="J96" i="3"/>
  <c r="J97" i="3" s="1"/>
  <c r="K96" i="3"/>
  <c r="L96" i="3"/>
  <c r="M96" i="3" s="1"/>
  <c r="N97" i="3" s="1"/>
  <c r="E97" i="3"/>
  <c r="G97" i="3"/>
  <c r="I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D100" i="3"/>
  <c r="D101" i="3" s="1"/>
  <c r="E100" i="3"/>
  <c r="F100" i="3"/>
  <c r="F101" i="3" s="1"/>
  <c r="G100" i="3"/>
  <c r="H100" i="3"/>
  <c r="H101" i="3" s="1"/>
  <c r="I100" i="3"/>
  <c r="J100" i="3"/>
  <c r="J101" i="3" s="1"/>
  <c r="K100" i="3"/>
  <c r="L100" i="3"/>
  <c r="M100" i="3" s="1"/>
  <c r="N101" i="3" s="1"/>
  <c r="E101" i="3"/>
  <c r="G101" i="3"/>
  <c r="D102" i="3"/>
  <c r="D103" i="3" s="1"/>
  <c r="E102" i="3"/>
  <c r="F102" i="3"/>
  <c r="F103" i="3" s="1"/>
  <c r="G102" i="3"/>
  <c r="H102" i="3"/>
  <c r="H103" i="3" s="1"/>
  <c r="I102" i="3"/>
  <c r="J102" i="3"/>
  <c r="J103" i="3" s="1"/>
  <c r="K102" i="3"/>
  <c r="L102" i="3"/>
  <c r="M102" i="3" s="1"/>
  <c r="N103" i="3" s="1"/>
  <c r="E103" i="3"/>
  <c r="G103" i="3"/>
  <c r="I103" i="3"/>
  <c r="J104" i="3"/>
  <c r="D105" i="3"/>
  <c r="E105" i="3"/>
  <c r="F105" i="3"/>
  <c r="G105" i="3"/>
  <c r="H105" i="3"/>
  <c r="I105" i="3"/>
  <c r="J105" i="3"/>
  <c r="J106" i="3" s="1"/>
  <c r="K105" i="3"/>
  <c r="L105" i="3"/>
  <c r="M105" i="3" s="1"/>
  <c r="D106" i="3"/>
  <c r="E106" i="3"/>
  <c r="F106" i="3"/>
  <c r="G106" i="3"/>
  <c r="H106" i="3"/>
  <c r="D107" i="3"/>
  <c r="E107" i="3"/>
  <c r="F107" i="3"/>
  <c r="G107" i="3"/>
  <c r="H107" i="3"/>
  <c r="I107" i="3"/>
  <c r="J107" i="3"/>
  <c r="K107" i="3"/>
  <c r="L107" i="3"/>
  <c r="M107" i="3" s="1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K109" i="3"/>
  <c r="D110" i="3"/>
  <c r="E110" i="3"/>
  <c r="F110" i="3"/>
  <c r="G110" i="3"/>
  <c r="H110" i="3"/>
  <c r="I110" i="3"/>
  <c r="D111" i="3"/>
  <c r="E111" i="3"/>
  <c r="F111" i="3"/>
  <c r="G111" i="3"/>
  <c r="H111" i="3"/>
  <c r="I111" i="3"/>
  <c r="J111" i="3"/>
  <c r="J112" i="3" s="1"/>
  <c r="K111" i="3"/>
  <c r="L111" i="3"/>
  <c r="M111" i="3" s="1"/>
  <c r="D112" i="3"/>
  <c r="E112" i="3"/>
  <c r="F112" i="3"/>
  <c r="G112" i="3"/>
  <c r="H112" i="3"/>
  <c r="D113" i="3"/>
  <c r="E113" i="3"/>
  <c r="F113" i="3"/>
  <c r="G113" i="3"/>
  <c r="H113" i="3"/>
  <c r="I113" i="3"/>
  <c r="J113" i="3"/>
  <c r="K113" i="3"/>
  <c r="L113" i="3"/>
  <c r="M113" i="3" s="1"/>
  <c r="D114" i="3"/>
  <c r="E114" i="3"/>
  <c r="F114" i="3"/>
  <c r="G114" i="3"/>
  <c r="H114" i="3"/>
  <c r="I114" i="3"/>
  <c r="J114" i="3"/>
  <c r="J115" i="3"/>
  <c r="D116" i="3"/>
  <c r="D117" i="3" s="1"/>
  <c r="E116" i="3"/>
  <c r="F116" i="3"/>
  <c r="F117" i="3" s="1"/>
  <c r="G116" i="3"/>
  <c r="H116" i="3"/>
  <c r="H117" i="3" s="1"/>
  <c r="I116" i="3"/>
  <c r="J116" i="3"/>
  <c r="J117" i="3" s="1"/>
  <c r="K116" i="3"/>
  <c r="L116" i="3"/>
  <c r="M116" i="3" s="1"/>
  <c r="N117" i="3" s="1"/>
  <c r="E117" i="3"/>
  <c r="G117" i="3"/>
  <c r="D118" i="3"/>
  <c r="D119" i="3" s="1"/>
  <c r="E118" i="3"/>
  <c r="F118" i="3"/>
  <c r="F119" i="3" s="1"/>
  <c r="G118" i="3"/>
  <c r="H118" i="3"/>
  <c r="H119" i="3" s="1"/>
  <c r="I118" i="3"/>
  <c r="J118" i="3"/>
  <c r="J119" i="3" s="1"/>
  <c r="K118" i="3"/>
  <c r="L118" i="3"/>
  <c r="M118" i="3" s="1"/>
  <c r="N119" i="3" s="1"/>
  <c r="E119" i="3"/>
  <c r="G119" i="3"/>
  <c r="I119" i="3"/>
  <c r="D120" i="3"/>
  <c r="E120" i="3"/>
  <c r="F120" i="3"/>
  <c r="G120" i="3"/>
  <c r="H120" i="3"/>
  <c r="I120" i="3"/>
  <c r="K120" i="3"/>
  <c r="D121" i="3"/>
  <c r="E121" i="3"/>
  <c r="F121" i="3"/>
  <c r="G121" i="3"/>
  <c r="H121" i="3"/>
  <c r="I121" i="3"/>
  <c r="D122" i="3"/>
  <c r="D123" i="3" s="1"/>
  <c r="E122" i="3"/>
  <c r="F122" i="3"/>
  <c r="F123" i="3" s="1"/>
  <c r="G122" i="3"/>
  <c r="H122" i="3"/>
  <c r="H123" i="3" s="1"/>
  <c r="I122" i="3"/>
  <c r="J122" i="3"/>
  <c r="J123" i="3" s="1"/>
  <c r="K122" i="3"/>
  <c r="L122" i="3"/>
  <c r="M122" i="3" s="1"/>
  <c r="N123" i="3" s="1"/>
  <c r="E123" i="3"/>
  <c r="G123" i="3"/>
  <c r="D124" i="3"/>
  <c r="D125" i="3" s="1"/>
  <c r="E124" i="3"/>
  <c r="F124" i="3"/>
  <c r="F125" i="3" s="1"/>
  <c r="G124" i="3"/>
  <c r="H124" i="3"/>
  <c r="H125" i="3" s="1"/>
  <c r="I124" i="3"/>
  <c r="J124" i="3"/>
  <c r="J125" i="3" s="1"/>
  <c r="K124" i="3"/>
  <c r="L124" i="3"/>
  <c r="M124" i="3" s="1"/>
  <c r="N125" i="3" s="1"/>
  <c r="E125" i="3"/>
  <c r="G125" i="3"/>
  <c r="I125" i="3"/>
  <c r="J126" i="3"/>
  <c r="D127" i="3"/>
  <c r="E127" i="3"/>
  <c r="F127" i="3"/>
  <c r="G127" i="3"/>
  <c r="H127" i="3"/>
  <c r="I127" i="3"/>
  <c r="J127" i="3"/>
  <c r="J128" i="3" s="1"/>
  <c r="K127" i="3"/>
  <c r="L127" i="3"/>
  <c r="M127" i="3" s="1"/>
  <c r="D128" i="3"/>
  <c r="E128" i="3"/>
  <c r="F128" i="3"/>
  <c r="G128" i="3"/>
  <c r="H128" i="3"/>
  <c r="D129" i="3"/>
  <c r="E129" i="3"/>
  <c r="F129" i="3"/>
  <c r="G129" i="3"/>
  <c r="H129" i="3"/>
  <c r="I129" i="3"/>
  <c r="J129" i="3"/>
  <c r="K129" i="3"/>
  <c r="L129" i="3"/>
  <c r="M129" i="3" s="1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K131" i="3"/>
  <c r="D132" i="3"/>
  <c r="E132" i="3"/>
  <c r="F132" i="3"/>
  <c r="G132" i="3"/>
  <c r="H132" i="3"/>
  <c r="I132" i="3"/>
  <c r="D133" i="3"/>
  <c r="E133" i="3"/>
  <c r="F133" i="3"/>
  <c r="G133" i="3"/>
  <c r="H133" i="3"/>
  <c r="I133" i="3"/>
  <c r="J133" i="3"/>
  <c r="J134" i="3" s="1"/>
  <c r="K133" i="3"/>
  <c r="L133" i="3"/>
  <c r="M133" i="3" s="1"/>
  <c r="D134" i="3"/>
  <c r="E134" i="3"/>
  <c r="F134" i="3"/>
  <c r="G134" i="3"/>
  <c r="H134" i="3"/>
  <c r="D135" i="3"/>
  <c r="E135" i="3"/>
  <c r="F135" i="3"/>
  <c r="G135" i="3"/>
  <c r="H135" i="3"/>
  <c r="I135" i="3"/>
  <c r="J135" i="3"/>
  <c r="K135" i="3"/>
  <c r="L135" i="3"/>
  <c r="M135" i="3" s="1"/>
  <c r="D136" i="3"/>
  <c r="E136" i="3"/>
  <c r="F136" i="3"/>
  <c r="G136" i="3"/>
  <c r="H136" i="3"/>
  <c r="I136" i="3"/>
  <c r="J136" i="3"/>
  <c r="J137" i="3"/>
  <c r="D138" i="3"/>
  <c r="D139" i="3" s="1"/>
  <c r="E138" i="3"/>
  <c r="F138" i="3"/>
  <c r="F139" i="3" s="1"/>
  <c r="G138" i="3"/>
  <c r="H138" i="3"/>
  <c r="H139" i="3" s="1"/>
  <c r="I138" i="3"/>
  <c r="J138" i="3"/>
  <c r="J139" i="3" s="1"/>
  <c r="K138" i="3"/>
  <c r="L138" i="3"/>
  <c r="M138" i="3" s="1"/>
  <c r="N139" i="3" s="1"/>
  <c r="E139" i="3"/>
  <c r="G139" i="3"/>
  <c r="D140" i="3"/>
  <c r="D141" i="3" s="1"/>
  <c r="E140" i="3"/>
  <c r="F140" i="3"/>
  <c r="F141" i="3" s="1"/>
  <c r="G140" i="3"/>
  <c r="H140" i="3"/>
  <c r="H141" i="3" s="1"/>
  <c r="I140" i="3"/>
  <c r="J140" i="3"/>
  <c r="J141" i="3" s="1"/>
  <c r="K140" i="3"/>
  <c r="L140" i="3"/>
  <c r="M140" i="3" s="1"/>
  <c r="N141" i="3" s="1"/>
  <c r="E141" i="3"/>
  <c r="G141" i="3"/>
  <c r="I141" i="3"/>
  <c r="D144" i="3"/>
  <c r="E144" i="3"/>
  <c r="F144" i="3"/>
  <c r="G144" i="3"/>
  <c r="H144" i="3"/>
  <c r="I144" i="3"/>
  <c r="K144" i="3"/>
  <c r="D145" i="3"/>
  <c r="E145" i="3"/>
  <c r="F145" i="3"/>
  <c r="G145" i="3"/>
  <c r="H145" i="3"/>
  <c r="D146" i="3"/>
  <c r="E146" i="3"/>
  <c r="F146" i="3"/>
  <c r="G146" i="3"/>
  <c r="H146" i="3"/>
  <c r="I146" i="3"/>
  <c r="K146" i="3"/>
  <c r="D147" i="3"/>
  <c r="E147" i="3"/>
  <c r="F147" i="3"/>
  <c r="G147" i="3"/>
  <c r="H147" i="3"/>
  <c r="I147" i="3"/>
  <c r="J148" i="3"/>
  <c r="D149" i="3"/>
  <c r="E149" i="3"/>
  <c r="F149" i="3"/>
  <c r="G149" i="3"/>
  <c r="H149" i="3"/>
  <c r="I149" i="3"/>
  <c r="K149" i="3"/>
  <c r="D150" i="3"/>
  <c r="E150" i="3"/>
  <c r="F150" i="3"/>
  <c r="G150" i="3"/>
  <c r="H150" i="3"/>
  <c r="D151" i="3"/>
  <c r="E151" i="3"/>
  <c r="F151" i="3"/>
  <c r="G151" i="3"/>
  <c r="H151" i="3"/>
  <c r="I151" i="3"/>
  <c r="K151" i="3"/>
  <c r="D152" i="3"/>
  <c r="E152" i="3"/>
  <c r="F152" i="3"/>
  <c r="G152" i="3"/>
  <c r="H152" i="3"/>
  <c r="I152" i="3"/>
  <c r="D153" i="3"/>
  <c r="E153" i="3"/>
  <c r="F153" i="3"/>
  <c r="G153" i="3"/>
  <c r="H153" i="3"/>
  <c r="I153" i="3"/>
  <c r="J153" i="3"/>
  <c r="K153" i="3"/>
  <c r="L153" i="3"/>
  <c r="M153" i="3" s="1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K155" i="3"/>
  <c r="D156" i="3"/>
  <c r="E156" i="3"/>
  <c r="F156" i="3"/>
  <c r="G156" i="3"/>
  <c r="H156" i="3"/>
  <c r="D157" i="3"/>
  <c r="E157" i="3"/>
  <c r="F157" i="3"/>
  <c r="G157" i="3"/>
  <c r="H157" i="3"/>
  <c r="I157" i="3"/>
  <c r="K157" i="3"/>
  <c r="D158" i="3"/>
  <c r="E158" i="3"/>
  <c r="F158" i="3"/>
  <c r="G158" i="3"/>
  <c r="H158" i="3"/>
  <c r="I158" i="3"/>
  <c r="J159" i="3"/>
  <c r="D160" i="3"/>
  <c r="E160" i="3"/>
  <c r="F160" i="3"/>
  <c r="G160" i="3"/>
  <c r="H160" i="3"/>
  <c r="I160" i="3"/>
  <c r="K160" i="3"/>
  <c r="D161" i="3"/>
  <c r="E161" i="3"/>
  <c r="F161" i="3"/>
  <c r="G161" i="3"/>
  <c r="H161" i="3"/>
  <c r="D162" i="3"/>
  <c r="E162" i="3"/>
  <c r="F162" i="3"/>
  <c r="G162" i="3"/>
  <c r="H162" i="3"/>
  <c r="I162" i="3"/>
  <c r="K162" i="3"/>
  <c r="D163" i="3"/>
  <c r="E163" i="3"/>
  <c r="F163" i="3"/>
  <c r="G163" i="3"/>
  <c r="H163" i="3"/>
  <c r="I163" i="3"/>
  <c r="D166" i="3"/>
  <c r="D167" i="3" s="1"/>
  <c r="E166" i="3"/>
  <c r="F166" i="3"/>
  <c r="F167" i="3" s="1"/>
  <c r="G166" i="3"/>
  <c r="H166" i="3"/>
  <c r="H167" i="3" s="1"/>
  <c r="I166" i="3"/>
  <c r="J166" i="3"/>
  <c r="K166" i="3"/>
  <c r="L166" i="3"/>
  <c r="M166" i="3" s="1"/>
  <c r="N167" i="3" s="1"/>
  <c r="E167" i="3"/>
  <c r="G167" i="3"/>
  <c r="D168" i="3"/>
  <c r="D169" i="3" s="1"/>
  <c r="E168" i="3"/>
  <c r="F168" i="3"/>
  <c r="F169" i="3" s="1"/>
  <c r="G168" i="3"/>
  <c r="H168" i="3"/>
  <c r="H169" i="3" s="1"/>
  <c r="I168" i="3"/>
  <c r="J168" i="3"/>
  <c r="J169" i="3" s="1"/>
  <c r="K168" i="3"/>
  <c r="L168" i="3"/>
  <c r="M168" i="3" s="1"/>
  <c r="N169" i="3" s="1"/>
  <c r="E169" i="3"/>
  <c r="G169" i="3"/>
  <c r="I169" i="3"/>
  <c r="J170" i="3"/>
  <c r="D171" i="3"/>
  <c r="E171" i="3"/>
  <c r="F171" i="3"/>
  <c r="G171" i="3"/>
  <c r="H171" i="3"/>
  <c r="I171" i="3"/>
  <c r="J171" i="3"/>
  <c r="J172" i="3" s="1"/>
  <c r="K171" i="3"/>
  <c r="L171" i="3"/>
  <c r="M171" i="3" s="1"/>
  <c r="D172" i="3"/>
  <c r="E172" i="3"/>
  <c r="F172" i="3"/>
  <c r="G172" i="3"/>
  <c r="H172" i="3"/>
  <c r="D173" i="3"/>
  <c r="E173" i="3"/>
  <c r="F173" i="3"/>
  <c r="G173" i="3"/>
  <c r="H173" i="3"/>
  <c r="I173" i="3"/>
  <c r="J173" i="3"/>
  <c r="K173" i="3"/>
  <c r="L173" i="3"/>
  <c r="M173" i="3" s="1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K175" i="3"/>
  <c r="D176" i="3"/>
  <c r="E176" i="3"/>
  <c r="F176" i="3"/>
  <c r="G176" i="3"/>
  <c r="H176" i="3"/>
  <c r="I176" i="3"/>
  <c r="D177" i="3"/>
  <c r="E177" i="3"/>
  <c r="F177" i="3"/>
  <c r="G177" i="3"/>
  <c r="H177" i="3"/>
  <c r="I177" i="3"/>
  <c r="J177" i="3"/>
  <c r="J178" i="3" s="1"/>
  <c r="K177" i="3"/>
  <c r="L177" i="3"/>
  <c r="M177" i="3" s="1"/>
  <c r="D178" i="3"/>
  <c r="E178" i="3"/>
  <c r="F178" i="3"/>
  <c r="G178" i="3"/>
  <c r="H178" i="3"/>
  <c r="D179" i="3"/>
  <c r="E179" i="3"/>
  <c r="F179" i="3"/>
  <c r="G179" i="3"/>
  <c r="H179" i="3"/>
  <c r="I179" i="3"/>
  <c r="J179" i="3"/>
  <c r="K179" i="3"/>
  <c r="L179" i="3"/>
  <c r="M179" i="3" s="1"/>
  <c r="D180" i="3"/>
  <c r="E180" i="3"/>
  <c r="F180" i="3"/>
  <c r="G180" i="3"/>
  <c r="H180" i="3"/>
  <c r="I180" i="3"/>
  <c r="J180" i="3"/>
  <c r="J181" i="3"/>
  <c r="D182" i="3"/>
  <c r="D183" i="3" s="1"/>
  <c r="E182" i="3"/>
  <c r="F182" i="3"/>
  <c r="F183" i="3" s="1"/>
  <c r="G182" i="3"/>
  <c r="H182" i="3"/>
  <c r="H183" i="3" s="1"/>
  <c r="I182" i="3"/>
  <c r="J182" i="3"/>
  <c r="J183" i="3" s="1"/>
  <c r="K182" i="3"/>
  <c r="L182" i="3"/>
  <c r="M182" i="3" s="1"/>
  <c r="N183" i="3" s="1"/>
  <c r="E183" i="3"/>
  <c r="G183" i="3"/>
  <c r="D184" i="3"/>
  <c r="D185" i="3" s="1"/>
  <c r="E184" i="3"/>
  <c r="F184" i="3"/>
  <c r="F185" i="3" s="1"/>
  <c r="G184" i="3"/>
  <c r="H184" i="3"/>
  <c r="H185" i="3" s="1"/>
  <c r="I184" i="3"/>
  <c r="J184" i="3"/>
  <c r="J185" i="3" s="1"/>
  <c r="K184" i="3"/>
  <c r="L184" i="3"/>
  <c r="M184" i="3" s="1"/>
  <c r="N185" i="3" s="1"/>
  <c r="E185" i="3"/>
  <c r="G185" i="3"/>
  <c r="I185" i="3"/>
  <c r="D186" i="3"/>
  <c r="E186" i="3"/>
  <c r="F186" i="3"/>
  <c r="G186" i="3"/>
  <c r="H186" i="3"/>
  <c r="I186" i="3"/>
  <c r="K186" i="3"/>
  <c r="D187" i="3"/>
  <c r="E187" i="3"/>
  <c r="F187" i="3"/>
  <c r="G187" i="3"/>
  <c r="H187" i="3"/>
  <c r="I187" i="3"/>
  <c r="D188" i="3"/>
  <c r="D189" i="3" s="1"/>
  <c r="E188" i="3"/>
  <c r="F188" i="3"/>
  <c r="F189" i="3" s="1"/>
  <c r="G188" i="3"/>
  <c r="H188" i="3"/>
  <c r="H189" i="3" s="1"/>
  <c r="I188" i="3"/>
  <c r="J188" i="3"/>
  <c r="J189" i="3" s="1"/>
  <c r="K188" i="3"/>
  <c r="L188" i="3"/>
  <c r="M188" i="3" s="1"/>
  <c r="N189" i="3" s="1"/>
  <c r="E189" i="3"/>
  <c r="G189" i="3"/>
  <c r="D190" i="3"/>
  <c r="D191" i="3" s="1"/>
  <c r="E190" i="3"/>
  <c r="F190" i="3"/>
  <c r="F191" i="3" s="1"/>
  <c r="G190" i="3"/>
  <c r="H190" i="3"/>
  <c r="H191" i="3" s="1"/>
  <c r="I190" i="3"/>
  <c r="J190" i="3"/>
  <c r="J191" i="3" s="1"/>
  <c r="K190" i="3"/>
  <c r="L190" i="3"/>
  <c r="M190" i="3" s="1"/>
  <c r="N191" i="3" s="1"/>
  <c r="E191" i="3"/>
  <c r="G191" i="3"/>
  <c r="I191" i="3"/>
  <c r="J192" i="3"/>
  <c r="D193" i="3"/>
  <c r="E193" i="3"/>
  <c r="F193" i="3"/>
  <c r="G193" i="3"/>
  <c r="H193" i="3"/>
  <c r="I193" i="3"/>
  <c r="J193" i="3"/>
  <c r="J194" i="3" s="1"/>
  <c r="K193" i="3"/>
  <c r="L193" i="3"/>
  <c r="M193" i="3" s="1"/>
  <c r="D194" i="3"/>
  <c r="E194" i="3"/>
  <c r="F194" i="3"/>
  <c r="G194" i="3"/>
  <c r="H194" i="3"/>
  <c r="D195" i="3"/>
  <c r="E195" i="3"/>
  <c r="F195" i="3"/>
  <c r="G195" i="3"/>
  <c r="H195" i="3"/>
  <c r="I195" i="3"/>
  <c r="J195" i="3"/>
  <c r="K195" i="3"/>
  <c r="L195" i="3"/>
  <c r="M195" i="3" s="1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K197" i="3"/>
  <c r="D198" i="3"/>
  <c r="E198" i="3"/>
  <c r="F198" i="3"/>
  <c r="G198" i="3"/>
  <c r="H198" i="3"/>
  <c r="I198" i="3"/>
  <c r="D199" i="3"/>
  <c r="E199" i="3"/>
  <c r="F199" i="3"/>
  <c r="G199" i="3"/>
  <c r="H199" i="3"/>
  <c r="I199" i="3"/>
  <c r="K199" i="3"/>
  <c r="D200" i="3"/>
  <c r="E200" i="3"/>
  <c r="F200" i="3"/>
  <c r="G200" i="3"/>
  <c r="H200" i="3"/>
  <c r="D201" i="3"/>
  <c r="E201" i="3"/>
  <c r="F201" i="3"/>
  <c r="G201" i="3"/>
  <c r="H201" i="3"/>
  <c r="I201" i="3"/>
  <c r="K201" i="3"/>
  <c r="D202" i="3"/>
  <c r="E202" i="3"/>
  <c r="F202" i="3"/>
  <c r="G202" i="3"/>
  <c r="H202" i="3"/>
  <c r="I202" i="3"/>
  <c r="J203" i="3"/>
  <c r="D204" i="3"/>
  <c r="E204" i="3"/>
  <c r="F204" i="3"/>
  <c r="G204" i="3"/>
  <c r="H204" i="3"/>
  <c r="I204" i="3"/>
  <c r="K204" i="3"/>
  <c r="D205" i="3"/>
  <c r="E205" i="3"/>
  <c r="F205" i="3"/>
  <c r="G205" i="3"/>
  <c r="H205" i="3"/>
  <c r="D206" i="3"/>
  <c r="E206" i="3"/>
  <c r="F206" i="3"/>
  <c r="G206" i="3"/>
  <c r="H206" i="3"/>
  <c r="I206" i="3"/>
  <c r="K206" i="3"/>
  <c r="D207" i="3"/>
  <c r="E207" i="3"/>
  <c r="F207" i="3"/>
  <c r="G207" i="3"/>
  <c r="H207" i="3"/>
  <c r="I207" i="3"/>
  <c r="D210" i="3"/>
  <c r="E210" i="3"/>
  <c r="F210" i="3"/>
  <c r="G210" i="3"/>
  <c r="H210" i="3"/>
  <c r="I210" i="3"/>
  <c r="J210" i="3"/>
  <c r="K210" i="3"/>
  <c r="L210" i="3"/>
  <c r="M210" i="3" s="1"/>
  <c r="N211" i="3" s="1"/>
  <c r="D211" i="3"/>
  <c r="E211" i="3"/>
  <c r="F211" i="3"/>
  <c r="G211" i="3"/>
  <c r="H211" i="3"/>
  <c r="D212" i="3"/>
  <c r="E212" i="3"/>
  <c r="F212" i="3"/>
  <c r="G212" i="3"/>
  <c r="H212" i="3"/>
  <c r="I212" i="3"/>
  <c r="J212" i="3"/>
  <c r="K212" i="3"/>
  <c r="L212" i="3"/>
  <c r="M212" i="3" s="1"/>
  <c r="N213" i="3" s="1"/>
  <c r="D213" i="3"/>
  <c r="E213" i="3"/>
  <c r="F213" i="3"/>
  <c r="G213" i="3"/>
  <c r="H213" i="3"/>
  <c r="I213" i="3"/>
  <c r="J213" i="3"/>
  <c r="J214" i="3"/>
  <c r="D215" i="3"/>
  <c r="D216" i="3" s="1"/>
  <c r="E215" i="3"/>
  <c r="F215" i="3"/>
  <c r="F216" i="3" s="1"/>
  <c r="G215" i="3"/>
  <c r="H215" i="3"/>
  <c r="H216" i="3" s="1"/>
  <c r="I215" i="3"/>
  <c r="J215" i="3"/>
  <c r="J216" i="3" s="1"/>
  <c r="K215" i="3"/>
  <c r="L215" i="3"/>
  <c r="M215" i="3" s="1"/>
  <c r="N216" i="3" s="1"/>
  <c r="E216" i="3"/>
  <c r="G216" i="3"/>
  <c r="D217" i="3"/>
  <c r="D218" i="3" s="1"/>
  <c r="E217" i="3"/>
  <c r="F217" i="3"/>
  <c r="F218" i="3" s="1"/>
  <c r="G217" i="3"/>
  <c r="H217" i="3"/>
  <c r="H218" i="3" s="1"/>
  <c r="I217" i="3"/>
  <c r="J217" i="3"/>
  <c r="J218" i="3" s="1"/>
  <c r="K217" i="3"/>
  <c r="L217" i="3"/>
  <c r="M217" i="3" s="1"/>
  <c r="N218" i="3" s="1"/>
  <c r="E218" i="3"/>
  <c r="G218" i="3"/>
  <c r="I218" i="3"/>
  <c r="D221" i="3"/>
  <c r="E221" i="3"/>
  <c r="F221" i="3"/>
  <c r="G221" i="3"/>
  <c r="H221" i="3"/>
  <c r="I221" i="3"/>
  <c r="K221" i="3"/>
  <c r="D222" i="3"/>
  <c r="E222" i="3"/>
  <c r="F222" i="3"/>
  <c r="G222" i="3"/>
  <c r="H222" i="3"/>
  <c r="D223" i="3"/>
  <c r="E223" i="3"/>
  <c r="F223" i="3"/>
  <c r="G223" i="3"/>
  <c r="H223" i="3"/>
  <c r="I223" i="3"/>
  <c r="K223" i="3"/>
  <c r="D224" i="3"/>
  <c r="E224" i="3"/>
  <c r="F224" i="3"/>
  <c r="G224" i="3"/>
  <c r="H224" i="3"/>
  <c r="I224" i="3"/>
  <c r="J225" i="3"/>
  <c r="D226" i="3"/>
  <c r="E226" i="3"/>
  <c r="F226" i="3"/>
  <c r="G226" i="3"/>
  <c r="H226" i="3"/>
  <c r="I226" i="3"/>
  <c r="K226" i="3"/>
  <c r="D227" i="3"/>
  <c r="E227" i="3"/>
  <c r="F227" i="3"/>
  <c r="G227" i="3"/>
  <c r="H227" i="3"/>
  <c r="D228" i="3"/>
  <c r="E228" i="3"/>
  <c r="F228" i="3"/>
  <c r="G228" i="3"/>
  <c r="H228" i="3"/>
  <c r="I228" i="3"/>
  <c r="K228" i="3"/>
  <c r="D229" i="3"/>
  <c r="E229" i="3"/>
  <c r="F229" i="3"/>
  <c r="G229" i="3"/>
  <c r="H229" i="3"/>
  <c r="I229" i="3"/>
  <c r="D230" i="3"/>
  <c r="E230" i="3"/>
  <c r="F230" i="3"/>
  <c r="G230" i="3"/>
  <c r="H230" i="3"/>
  <c r="I230" i="3"/>
  <c r="J230" i="3"/>
  <c r="K230" i="3"/>
  <c r="L230" i="3"/>
  <c r="M230" i="3" s="1"/>
  <c r="N231" i="3" s="1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K232" i="3"/>
  <c r="D233" i="3"/>
  <c r="E233" i="3"/>
  <c r="F233" i="3"/>
  <c r="G233" i="3"/>
  <c r="H233" i="3"/>
  <c r="D234" i="3"/>
  <c r="E234" i="3"/>
  <c r="F234" i="3"/>
  <c r="G234" i="3"/>
  <c r="H234" i="3"/>
  <c r="I234" i="3"/>
  <c r="K234" i="3"/>
  <c r="D235" i="3"/>
  <c r="E235" i="3"/>
  <c r="F235" i="3"/>
  <c r="G235" i="3"/>
  <c r="H235" i="3"/>
  <c r="I235" i="3"/>
  <c r="J236" i="3"/>
  <c r="D237" i="3"/>
  <c r="E237" i="3"/>
  <c r="F237" i="3"/>
  <c r="G237" i="3"/>
  <c r="H237" i="3"/>
  <c r="I237" i="3"/>
  <c r="K237" i="3"/>
  <c r="D238" i="3"/>
  <c r="E238" i="3"/>
  <c r="F238" i="3"/>
  <c r="G238" i="3"/>
  <c r="H238" i="3"/>
  <c r="D239" i="3"/>
  <c r="E239" i="3"/>
  <c r="F239" i="3"/>
  <c r="G239" i="3"/>
  <c r="H239" i="3"/>
  <c r="I239" i="3"/>
  <c r="K239" i="3"/>
  <c r="D240" i="3"/>
  <c r="E240" i="3"/>
  <c r="F240" i="3"/>
  <c r="G240" i="3"/>
  <c r="H240" i="3"/>
  <c r="I240" i="3"/>
  <c r="D241" i="3"/>
  <c r="D242" i="3" s="1"/>
  <c r="E241" i="3"/>
  <c r="F241" i="3"/>
  <c r="F242" i="3" s="1"/>
  <c r="G241" i="3"/>
  <c r="H241" i="3"/>
  <c r="H242" i="3" s="1"/>
  <c r="I241" i="3"/>
  <c r="J241" i="3"/>
  <c r="J242" i="3" s="1"/>
  <c r="K241" i="3"/>
  <c r="L241" i="3"/>
  <c r="M241" i="3" s="1"/>
  <c r="N242" i="3" s="1"/>
  <c r="E242" i="3"/>
  <c r="G242" i="3"/>
  <c r="I242" i="3"/>
  <c r="D243" i="3"/>
  <c r="E243" i="3"/>
  <c r="F243" i="3"/>
  <c r="G243" i="3"/>
  <c r="H243" i="3"/>
  <c r="I243" i="3"/>
  <c r="K243" i="3"/>
  <c r="D244" i="3"/>
  <c r="E244" i="3"/>
  <c r="F244" i="3"/>
  <c r="G244" i="3"/>
  <c r="H244" i="3"/>
  <c r="D245" i="3"/>
  <c r="E245" i="3"/>
  <c r="F245" i="3"/>
  <c r="G245" i="3"/>
  <c r="H245" i="3"/>
  <c r="I245" i="3"/>
  <c r="K245" i="3"/>
  <c r="D246" i="3"/>
  <c r="E246" i="3"/>
  <c r="F246" i="3"/>
  <c r="G246" i="3"/>
  <c r="H246" i="3"/>
  <c r="I246" i="3"/>
  <c r="J247" i="3"/>
  <c r="D248" i="3"/>
  <c r="E248" i="3"/>
  <c r="F248" i="3"/>
  <c r="G248" i="3"/>
  <c r="H248" i="3"/>
  <c r="I248" i="3"/>
  <c r="K248" i="3"/>
  <c r="D249" i="3"/>
  <c r="E249" i="3"/>
  <c r="F249" i="3"/>
  <c r="G249" i="3"/>
  <c r="H249" i="3"/>
  <c r="D250" i="3"/>
  <c r="E250" i="3"/>
  <c r="F250" i="3"/>
  <c r="G250" i="3"/>
  <c r="H250" i="3"/>
  <c r="I250" i="3"/>
  <c r="K250" i="3"/>
  <c r="D251" i="3"/>
  <c r="E251" i="3"/>
  <c r="F251" i="3"/>
  <c r="G251" i="3"/>
  <c r="H251" i="3"/>
  <c r="I251" i="3"/>
  <c r="D252" i="3"/>
  <c r="E252" i="3"/>
  <c r="F252" i="3"/>
  <c r="G252" i="3"/>
  <c r="H252" i="3"/>
  <c r="I252" i="3"/>
  <c r="J252" i="3"/>
  <c r="K252" i="3"/>
  <c r="L252" i="3"/>
  <c r="M252" i="3" s="1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K254" i="3"/>
  <c r="D255" i="3"/>
  <c r="E255" i="3"/>
  <c r="F255" i="3"/>
  <c r="G255" i="3"/>
  <c r="H255" i="3"/>
  <c r="D256" i="3"/>
  <c r="E256" i="3"/>
  <c r="F256" i="3"/>
  <c r="G256" i="3"/>
  <c r="H256" i="3"/>
  <c r="I256" i="3"/>
  <c r="K256" i="3"/>
  <c r="D257" i="3"/>
  <c r="E257" i="3"/>
  <c r="F257" i="3"/>
  <c r="G257" i="3"/>
  <c r="H257" i="3"/>
  <c r="I257" i="3"/>
  <c r="N94" i="3"/>
  <c r="N96" i="3"/>
  <c r="N100" i="3"/>
  <c r="N102" i="3"/>
  <c r="N105" i="3"/>
  <c r="N106" i="3"/>
  <c r="N107" i="3"/>
  <c r="N108" i="3"/>
  <c r="N111" i="3"/>
  <c r="N112" i="3"/>
  <c r="N113" i="3"/>
  <c r="N114" i="3"/>
  <c r="N116" i="3"/>
  <c r="N118" i="3"/>
  <c r="N122" i="3"/>
  <c r="N124" i="3"/>
  <c r="N127" i="3"/>
  <c r="N128" i="3"/>
  <c r="N129" i="3"/>
  <c r="N130" i="3"/>
  <c r="N133" i="3"/>
  <c r="N134" i="3"/>
  <c r="N135" i="3"/>
  <c r="N136" i="3"/>
  <c r="N138" i="3"/>
  <c r="N140" i="3"/>
  <c r="N142" i="3"/>
  <c r="N143" i="3"/>
  <c r="N153" i="3"/>
  <c r="N154" i="3"/>
  <c r="N164" i="3"/>
  <c r="N165" i="3"/>
  <c r="N168" i="3"/>
  <c r="N171" i="3"/>
  <c r="N172" i="3"/>
  <c r="N173" i="3"/>
  <c r="N174" i="3"/>
  <c r="N177" i="3"/>
  <c r="N178" i="3"/>
  <c r="N179" i="3"/>
  <c r="N180" i="3"/>
  <c r="N182" i="3"/>
  <c r="N184" i="3"/>
  <c r="N188" i="3"/>
  <c r="N190" i="3"/>
  <c r="N193" i="3"/>
  <c r="N194" i="3"/>
  <c r="N195" i="3"/>
  <c r="N196" i="3"/>
  <c r="N208" i="3"/>
  <c r="N209" i="3"/>
  <c r="N212" i="3"/>
  <c r="N215" i="3"/>
  <c r="N219" i="3"/>
  <c r="N220" i="3"/>
  <c r="N230" i="3"/>
  <c r="N252" i="3"/>
  <c r="N253" i="3"/>
  <c r="M245" i="3" l="1"/>
  <c r="N241" i="3"/>
  <c r="N217" i="3"/>
  <c r="J245" i="3"/>
  <c r="L245" i="3"/>
  <c r="J243" i="3"/>
  <c r="L243" i="3"/>
  <c r="J239" i="3"/>
  <c r="L239" i="3"/>
  <c r="J237" i="3"/>
  <c r="L237" i="3"/>
  <c r="J240" i="3"/>
  <c r="J223" i="3"/>
  <c r="L223" i="3"/>
  <c r="J221" i="3"/>
  <c r="L221" i="3"/>
  <c r="J201" i="3"/>
  <c r="L201" i="3"/>
  <c r="J199" i="3"/>
  <c r="L199" i="3"/>
  <c r="J197" i="3"/>
  <c r="L197" i="3"/>
  <c r="J109" i="3"/>
  <c r="L109" i="3"/>
  <c r="J256" i="3"/>
  <c r="L256" i="3"/>
  <c r="J254" i="3"/>
  <c r="L254" i="3"/>
  <c r="J250" i="3"/>
  <c r="L250" i="3"/>
  <c r="J248" i="3"/>
  <c r="L248" i="3"/>
  <c r="J251" i="3"/>
  <c r="J257" i="3"/>
  <c r="J234" i="3"/>
  <c r="L234" i="3"/>
  <c r="J232" i="3"/>
  <c r="L232" i="3"/>
  <c r="J228" i="3"/>
  <c r="L228" i="3"/>
  <c r="J226" i="3"/>
  <c r="L226" i="3"/>
  <c r="J229" i="3"/>
  <c r="J235" i="3"/>
  <c r="J206" i="3"/>
  <c r="L206" i="3"/>
  <c r="J204" i="3"/>
  <c r="L204" i="3"/>
  <c r="J207" i="3"/>
  <c r="J211" i="3"/>
  <c r="J175" i="3"/>
  <c r="L175" i="3"/>
  <c r="M160" i="3"/>
  <c r="J157" i="3"/>
  <c r="L157" i="3"/>
  <c r="J155" i="3"/>
  <c r="L155" i="3"/>
  <c r="J151" i="3"/>
  <c r="L151" i="3"/>
  <c r="J149" i="3"/>
  <c r="L149" i="3"/>
  <c r="J152" i="3"/>
  <c r="J158" i="3"/>
  <c r="J131" i="3"/>
  <c r="L131" i="3"/>
  <c r="J186" i="3"/>
  <c r="L186" i="3"/>
  <c r="J162" i="3"/>
  <c r="L162" i="3"/>
  <c r="J160" i="3"/>
  <c r="L160" i="3"/>
  <c r="J163" i="3"/>
  <c r="J167" i="3"/>
  <c r="J146" i="3"/>
  <c r="L146" i="3"/>
  <c r="J144" i="3"/>
  <c r="L144" i="3"/>
  <c r="J120" i="3"/>
  <c r="L120" i="3"/>
  <c r="L98" i="3"/>
  <c r="Y199" i="10"/>
  <c r="Y194" i="10"/>
  <c r="Y195" i="10"/>
  <c r="Y196" i="10"/>
  <c r="Y197" i="10"/>
  <c r="Y198" i="10"/>
  <c r="Y193" i="10"/>
  <c r="N166" i="3" l="1"/>
  <c r="M120" i="3"/>
  <c r="J132" i="3"/>
  <c r="N151" i="3"/>
  <c r="J150" i="3"/>
  <c r="J156" i="3"/>
  <c r="M162" i="3"/>
  <c r="J176" i="3"/>
  <c r="N206" i="3"/>
  <c r="J205" i="3"/>
  <c r="N228" i="3"/>
  <c r="J227" i="3"/>
  <c r="J233" i="3"/>
  <c r="N250" i="3"/>
  <c r="J249" i="3"/>
  <c r="J255" i="3"/>
  <c r="J110" i="3"/>
  <c r="M146" i="3"/>
  <c r="M197" i="3"/>
  <c r="J246" i="3"/>
  <c r="M221" i="3"/>
  <c r="M243" i="3"/>
  <c r="M199" i="3"/>
  <c r="M237" i="3"/>
  <c r="M98" i="3"/>
  <c r="J121" i="3"/>
  <c r="J145" i="3"/>
  <c r="J147" i="3"/>
  <c r="N162" i="3"/>
  <c r="J161" i="3"/>
  <c r="J187" i="3"/>
  <c r="M131" i="3"/>
  <c r="N157" i="3"/>
  <c r="M149" i="3"/>
  <c r="M151" i="3"/>
  <c r="M155" i="3"/>
  <c r="M157" i="3"/>
  <c r="N161" i="3"/>
  <c r="M175" i="3"/>
  <c r="N210" i="3"/>
  <c r="M204" i="3"/>
  <c r="M206" i="3"/>
  <c r="N234" i="3"/>
  <c r="M226" i="3"/>
  <c r="M228" i="3"/>
  <c r="M232" i="3"/>
  <c r="M234" i="3"/>
  <c r="N256" i="3"/>
  <c r="M248" i="3"/>
  <c r="M250" i="3"/>
  <c r="M254" i="3"/>
  <c r="M256" i="3"/>
  <c r="M109" i="3"/>
  <c r="M144" i="3"/>
  <c r="M186" i="3"/>
  <c r="J198" i="3"/>
  <c r="J200" i="3"/>
  <c r="J202" i="3"/>
  <c r="J222" i="3"/>
  <c r="J224" i="3"/>
  <c r="N239" i="3"/>
  <c r="J238" i="3"/>
  <c r="J244" i="3"/>
  <c r="M223" i="3"/>
  <c r="N246" i="3"/>
  <c r="M201" i="3"/>
  <c r="M239" i="3"/>
  <c r="Q166" i="10"/>
  <c r="R8" i="10"/>
  <c r="N240" i="3" l="1"/>
  <c r="N224" i="3"/>
  <c r="N223" i="3"/>
  <c r="N201" i="3"/>
  <c r="N197" i="3"/>
  <c r="N110" i="3"/>
  <c r="N255" i="3"/>
  <c r="N202" i="3"/>
  <c r="N243" i="3"/>
  <c r="N237" i="3"/>
  <c r="N221" i="3"/>
  <c r="N187" i="3"/>
  <c r="N238" i="3"/>
  <c r="N244" i="3"/>
  <c r="N245" i="3"/>
  <c r="N198" i="3"/>
  <c r="N163" i="3"/>
  <c r="N155" i="3"/>
  <c r="N149" i="3"/>
  <c r="N131" i="3"/>
  <c r="N199" i="3"/>
  <c r="N145" i="3"/>
  <c r="N257" i="3"/>
  <c r="N251" i="3"/>
  <c r="N249" i="3"/>
  <c r="N235" i="3"/>
  <c r="N233" i="3"/>
  <c r="N229" i="3"/>
  <c r="N227" i="3"/>
  <c r="N207" i="3"/>
  <c r="N205" i="3"/>
  <c r="N176" i="3"/>
  <c r="N158" i="3"/>
  <c r="N156" i="3"/>
  <c r="N152" i="3"/>
  <c r="N150" i="3"/>
  <c r="N132" i="3"/>
  <c r="N186" i="3"/>
  <c r="N160" i="3"/>
  <c r="N146" i="3"/>
  <c r="N144" i="3"/>
  <c r="N120" i="3"/>
  <c r="N200" i="3"/>
  <c r="N222" i="3"/>
  <c r="N147" i="3"/>
  <c r="N109" i="3"/>
  <c r="N254" i="3"/>
  <c r="N248" i="3"/>
  <c r="N232" i="3"/>
  <c r="N226" i="3"/>
  <c r="N204" i="3"/>
  <c r="N175" i="3"/>
  <c r="N121" i="3"/>
  <c r="E78" i="10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X53" i="10" l="1"/>
  <c r="X54" i="10"/>
  <c r="X55" i="10"/>
  <c r="X56" i="10"/>
  <c r="X57" i="10"/>
  <c r="X58" i="10"/>
  <c r="S59" i="10"/>
  <c r="T59" i="10"/>
  <c r="U59" i="10"/>
  <c r="V59" i="10"/>
  <c r="W59" i="10"/>
  <c r="X59" i="10"/>
  <c r="X60" i="10"/>
  <c r="S67" i="10"/>
  <c r="T67" i="10"/>
  <c r="U67" i="10"/>
  <c r="V67" i="10"/>
  <c r="W67" i="10"/>
  <c r="R50" i="10"/>
  <c r="S50" i="10"/>
  <c r="T50" i="10"/>
  <c r="U50" i="10"/>
  <c r="V50" i="10"/>
  <c r="W50" i="10"/>
  <c r="X50" i="10"/>
  <c r="Y50" i="10"/>
  <c r="Z50" i="10"/>
  <c r="AA50" i="10"/>
  <c r="J332" i="10"/>
  <c r="I332" i="10"/>
  <c r="H332" i="10"/>
  <c r="G332" i="10"/>
  <c r="F332" i="10"/>
  <c r="E332" i="10"/>
  <c r="D332" i="10"/>
  <c r="C332" i="10"/>
  <c r="M331" i="10"/>
  <c r="L331" i="10"/>
  <c r="K331" i="10"/>
  <c r="Y82" i="10" s="1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J330" i="10"/>
  <c r="I330" i="10"/>
  <c r="H330" i="10"/>
  <c r="G330" i="10"/>
  <c r="F330" i="10"/>
  <c r="E330" i="10"/>
  <c r="D330" i="10"/>
  <c r="C330" i="10"/>
  <c r="M329" i="10"/>
  <c r="AF164" i="10" s="1"/>
  <c r="L329" i="10"/>
  <c r="K329" i="10"/>
  <c r="J329" i="10"/>
  <c r="I329" i="10"/>
  <c r="H329" i="10"/>
  <c r="G329" i="10"/>
  <c r="F329" i="10"/>
  <c r="E329" i="10"/>
  <c r="D329" i="10"/>
  <c r="C329" i="10"/>
  <c r="B329" i="10"/>
  <c r="J328" i="10"/>
  <c r="I328" i="10"/>
  <c r="H328" i="10"/>
  <c r="G328" i="10"/>
  <c r="F328" i="10"/>
  <c r="E328" i="10"/>
  <c r="D328" i="10"/>
  <c r="C328" i="10"/>
  <c r="M327" i="10"/>
  <c r="AF162" i="10" s="1"/>
  <c r="L327" i="10"/>
  <c r="K327" i="10"/>
  <c r="J327" i="10"/>
  <c r="I327" i="10"/>
  <c r="H327" i="10"/>
  <c r="G327" i="10"/>
  <c r="F327" i="10"/>
  <c r="E327" i="10"/>
  <c r="D327" i="10"/>
  <c r="C327" i="10"/>
  <c r="B327" i="10"/>
  <c r="J326" i="10"/>
  <c r="I326" i="10"/>
  <c r="H326" i="10"/>
  <c r="G326" i="10"/>
  <c r="F326" i="10"/>
  <c r="E326" i="10"/>
  <c r="D326" i="10"/>
  <c r="C326" i="10"/>
  <c r="M325" i="10"/>
  <c r="AF160" i="10" s="1"/>
  <c r="L325" i="10"/>
  <c r="K325" i="10"/>
  <c r="J325" i="10"/>
  <c r="I325" i="10"/>
  <c r="H325" i="10"/>
  <c r="G325" i="10"/>
  <c r="F325" i="10"/>
  <c r="E325" i="10"/>
  <c r="D325" i="10"/>
  <c r="C325" i="10"/>
  <c r="B325" i="10"/>
  <c r="J324" i="10"/>
  <c r="I324" i="10"/>
  <c r="H324" i="10"/>
  <c r="G324" i="10"/>
  <c r="F324" i="10"/>
  <c r="E324" i="10"/>
  <c r="D324" i="10"/>
  <c r="C324" i="10"/>
  <c r="M323" i="10"/>
  <c r="AF158" i="10" s="1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J321" i="10"/>
  <c r="I321" i="10"/>
  <c r="H321" i="10"/>
  <c r="G321" i="10"/>
  <c r="F321" i="10"/>
  <c r="E321" i="10"/>
  <c r="D321" i="10"/>
  <c r="C321" i="10"/>
  <c r="M320" i="10"/>
  <c r="L320" i="10"/>
  <c r="K320" i="10"/>
  <c r="Y81" i="10" s="1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J319" i="10"/>
  <c r="I319" i="10"/>
  <c r="H319" i="10"/>
  <c r="G319" i="10"/>
  <c r="F319" i="10"/>
  <c r="E319" i="10"/>
  <c r="D319" i="10"/>
  <c r="C319" i="10"/>
  <c r="M318" i="10"/>
  <c r="AE164" i="10" s="1"/>
  <c r="L318" i="10"/>
  <c r="K318" i="10"/>
  <c r="J318" i="10"/>
  <c r="I318" i="10"/>
  <c r="H318" i="10"/>
  <c r="G318" i="10"/>
  <c r="F318" i="10"/>
  <c r="E318" i="10"/>
  <c r="D318" i="10"/>
  <c r="C318" i="10"/>
  <c r="B318" i="10"/>
  <c r="J317" i="10"/>
  <c r="I317" i="10"/>
  <c r="H317" i="10"/>
  <c r="G317" i="10"/>
  <c r="F317" i="10"/>
  <c r="E317" i="10"/>
  <c r="D317" i="10"/>
  <c r="C317" i="10"/>
  <c r="M316" i="10"/>
  <c r="AE162" i="10" s="1"/>
  <c r="L316" i="10"/>
  <c r="K316" i="10"/>
  <c r="J316" i="10"/>
  <c r="I316" i="10"/>
  <c r="H316" i="10"/>
  <c r="G316" i="10"/>
  <c r="F316" i="10"/>
  <c r="E316" i="10"/>
  <c r="D316" i="10"/>
  <c r="C316" i="10"/>
  <c r="B316" i="10"/>
  <c r="J315" i="10"/>
  <c r="I315" i="10"/>
  <c r="H315" i="10"/>
  <c r="G315" i="10"/>
  <c r="F315" i="10"/>
  <c r="E315" i="10"/>
  <c r="D315" i="10"/>
  <c r="C315" i="10"/>
  <c r="M314" i="10"/>
  <c r="AE160" i="10" s="1"/>
  <c r="L314" i="10"/>
  <c r="K314" i="10"/>
  <c r="J314" i="10"/>
  <c r="I314" i="10"/>
  <c r="H314" i="10"/>
  <c r="G314" i="10"/>
  <c r="F314" i="10"/>
  <c r="E314" i="10"/>
  <c r="D314" i="10"/>
  <c r="C314" i="10"/>
  <c r="B314" i="10"/>
  <c r="J313" i="10"/>
  <c r="I313" i="10"/>
  <c r="H313" i="10"/>
  <c r="G313" i="10"/>
  <c r="F313" i="10"/>
  <c r="E313" i="10"/>
  <c r="D313" i="10"/>
  <c r="C313" i="10"/>
  <c r="M312" i="10"/>
  <c r="AE158" i="10" s="1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J310" i="10"/>
  <c r="I310" i="10"/>
  <c r="H310" i="10"/>
  <c r="G310" i="10"/>
  <c r="F310" i="10"/>
  <c r="E310" i="10"/>
  <c r="D310" i="10"/>
  <c r="C310" i="10"/>
  <c r="M309" i="10"/>
  <c r="L309" i="10"/>
  <c r="K309" i="10"/>
  <c r="Y80" i="10" s="1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J308" i="10"/>
  <c r="I308" i="10"/>
  <c r="H308" i="10"/>
  <c r="G308" i="10"/>
  <c r="F308" i="10"/>
  <c r="E308" i="10"/>
  <c r="D308" i="10"/>
  <c r="C308" i="10"/>
  <c r="M307" i="10"/>
  <c r="AD164" i="10" s="1"/>
  <c r="L307" i="10"/>
  <c r="K307" i="10"/>
  <c r="J307" i="10"/>
  <c r="I307" i="10"/>
  <c r="H307" i="10"/>
  <c r="G307" i="10"/>
  <c r="F307" i="10"/>
  <c r="E307" i="10"/>
  <c r="D307" i="10"/>
  <c r="C307" i="10"/>
  <c r="B307" i="10"/>
  <c r="J306" i="10"/>
  <c r="I306" i="10"/>
  <c r="H306" i="10"/>
  <c r="G306" i="10"/>
  <c r="F306" i="10"/>
  <c r="E306" i="10"/>
  <c r="D306" i="10"/>
  <c r="C306" i="10"/>
  <c r="M305" i="10"/>
  <c r="AD162" i="10" s="1"/>
  <c r="L305" i="10"/>
  <c r="K305" i="10"/>
  <c r="J305" i="10"/>
  <c r="I305" i="10"/>
  <c r="H305" i="10"/>
  <c r="G305" i="10"/>
  <c r="F305" i="10"/>
  <c r="E305" i="10"/>
  <c r="D305" i="10"/>
  <c r="C305" i="10"/>
  <c r="B305" i="10"/>
  <c r="J304" i="10"/>
  <c r="I304" i="10"/>
  <c r="H304" i="10"/>
  <c r="G304" i="10"/>
  <c r="F304" i="10"/>
  <c r="E304" i="10"/>
  <c r="D304" i="10"/>
  <c r="C304" i="10"/>
  <c r="M303" i="10"/>
  <c r="AD160" i="10" s="1"/>
  <c r="L303" i="10"/>
  <c r="K303" i="10"/>
  <c r="J303" i="10"/>
  <c r="I303" i="10"/>
  <c r="H303" i="10"/>
  <c r="G303" i="10"/>
  <c r="F303" i="10"/>
  <c r="E303" i="10"/>
  <c r="D303" i="10"/>
  <c r="C303" i="10"/>
  <c r="B303" i="10"/>
  <c r="J302" i="10"/>
  <c r="I302" i="10"/>
  <c r="H302" i="10"/>
  <c r="G302" i="10"/>
  <c r="F302" i="10"/>
  <c r="E302" i="10"/>
  <c r="D302" i="10"/>
  <c r="C302" i="10"/>
  <c r="M301" i="10"/>
  <c r="AD158" i="10" s="1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J299" i="10"/>
  <c r="I299" i="10"/>
  <c r="H299" i="10"/>
  <c r="G299" i="10"/>
  <c r="F299" i="10"/>
  <c r="E299" i="10"/>
  <c r="D299" i="10"/>
  <c r="C299" i="10"/>
  <c r="M298" i="10"/>
  <c r="L298" i="10"/>
  <c r="K298" i="10"/>
  <c r="Y79" i="10" s="1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J297" i="10"/>
  <c r="I297" i="10"/>
  <c r="H297" i="10"/>
  <c r="G297" i="10"/>
  <c r="F297" i="10"/>
  <c r="E297" i="10"/>
  <c r="D297" i="10"/>
  <c r="C297" i="10"/>
  <c r="M296" i="10"/>
  <c r="AC164" i="10" s="1"/>
  <c r="L296" i="10"/>
  <c r="K296" i="10"/>
  <c r="J296" i="10"/>
  <c r="I296" i="10"/>
  <c r="H296" i="10"/>
  <c r="G296" i="10"/>
  <c r="F296" i="10"/>
  <c r="E296" i="10"/>
  <c r="D296" i="10"/>
  <c r="C296" i="10"/>
  <c r="B296" i="10"/>
  <c r="J295" i="10"/>
  <c r="I295" i="10"/>
  <c r="H295" i="10"/>
  <c r="G295" i="10"/>
  <c r="F295" i="10"/>
  <c r="E295" i="10"/>
  <c r="D295" i="10"/>
  <c r="C295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J293" i="10"/>
  <c r="I293" i="10"/>
  <c r="H293" i="10"/>
  <c r="G293" i="10"/>
  <c r="F293" i="10"/>
  <c r="E293" i="10"/>
  <c r="D293" i="10"/>
  <c r="C293" i="10"/>
  <c r="M292" i="10"/>
  <c r="AC160" i="10" s="1"/>
  <c r="L292" i="10"/>
  <c r="K292" i="10"/>
  <c r="J292" i="10"/>
  <c r="I292" i="10"/>
  <c r="H292" i="10"/>
  <c r="G292" i="10"/>
  <c r="F292" i="10"/>
  <c r="E292" i="10"/>
  <c r="D292" i="10"/>
  <c r="C292" i="10"/>
  <c r="B292" i="10"/>
  <c r="J291" i="10"/>
  <c r="I291" i="10"/>
  <c r="H291" i="10"/>
  <c r="G291" i="10"/>
  <c r="F291" i="10"/>
  <c r="E291" i="10"/>
  <c r="D291" i="10"/>
  <c r="C291" i="10"/>
  <c r="M290" i="10"/>
  <c r="AC158" i="10" s="1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J288" i="10"/>
  <c r="I288" i="10"/>
  <c r="H288" i="10"/>
  <c r="G288" i="10"/>
  <c r="F288" i="10"/>
  <c r="E288" i="10"/>
  <c r="D288" i="10"/>
  <c r="C288" i="10"/>
  <c r="M287" i="10"/>
  <c r="L287" i="10"/>
  <c r="K287" i="10"/>
  <c r="Y78" i="10" s="1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J286" i="10"/>
  <c r="I286" i="10"/>
  <c r="H286" i="10"/>
  <c r="G286" i="10"/>
  <c r="F286" i="10"/>
  <c r="E286" i="10"/>
  <c r="D286" i="10"/>
  <c r="C286" i="10"/>
  <c r="M285" i="10"/>
  <c r="AB164" i="10" s="1"/>
  <c r="L285" i="10"/>
  <c r="K285" i="10"/>
  <c r="J285" i="10"/>
  <c r="I285" i="10"/>
  <c r="H285" i="10"/>
  <c r="G285" i="10"/>
  <c r="F285" i="10"/>
  <c r="E285" i="10"/>
  <c r="D285" i="10"/>
  <c r="C285" i="10"/>
  <c r="B285" i="10"/>
  <c r="J284" i="10"/>
  <c r="I284" i="10"/>
  <c r="H284" i="10"/>
  <c r="G284" i="10"/>
  <c r="F284" i="10"/>
  <c r="E284" i="10"/>
  <c r="D284" i="10"/>
  <c r="C284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J282" i="10"/>
  <c r="I282" i="10"/>
  <c r="H282" i="10"/>
  <c r="G282" i="10"/>
  <c r="F282" i="10"/>
  <c r="E282" i="10"/>
  <c r="D282" i="10"/>
  <c r="C282" i="10"/>
  <c r="M281" i="10"/>
  <c r="AB160" i="10" s="1"/>
  <c r="L281" i="10"/>
  <c r="K281" i="10"/>
  <c r="J281" i="10"/>
  <c r="I281" i="10"/>
  <c r="H281" i="10"/>
  <c r="G281" i="10"/>
  <c r="F281" i="10"/>
  <c r="E281" i="10"/>
  <c r="D281" i="10"/>
  <c r="C281" i="10"/>
  <c r="B281" i="10"/>
  <c r="J280" i="10"/>
  <c r="I280" i="10"/>
  <c r="H280" i="10"/>
  <c r="G280" i="10"/>
  <c r="F280" i="10"/>
  <c r="E280" i="10"/>
  <c r="D280" i="10"/>
  <c r="C280" i="10"/>
  <c r="M279" i="10"/>
  <c r="AB158" i="10" s="1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J277" i="10"/>
  <c r="I277" i="10"/>
  <c r="H277" i="10"/>
  <c r="G277" i="10"/>
  <c r="F277" i="10"/>
  <c r="E277" i="10"/>
  <c r="D277" i="10"/>
  <c r="C277" i="10"/>
  <c r="M276" i="10"/>
  <c r="L276" i="10"/>
  <c r="K276" i="10"/>
  <c r="Y77" i="10" s="1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J275" i="10"/>
  <c r="I275" i="10"/>
  <c r="H275" i="10"/>
  <c r="G275" i="10"/>
  <c r="F275" i="10"/>
  <c r="E275" i="10"/>
  <c r="D275" i="10"/>
  <c r="C275" i="10"/>
  <c r="M274" i="10"/>
  <c r="AA164" i="10" s="1"/>
  <c r="L274" i="10"/>
  <c r="K274" i="10"/>
  <c r="J274" i="10"/>
  <c r="I274" i="10"/>
  <c r="H274" i="10"/>
  <c r="G274" i="10"/>
  <c r="F274" i="10"/>
  <c r="E274" i="10"/>
  <c r="D274" i="10"/>
  <c r="C274" i="10"/>
  <c r="B274" i="10"/>
  <c r="J273" i="10"/>
  <c r="I273" i="10"/>
  <c r="H273" i="10"/>
  <c r="G273" i="10"/>
  <c r="F273" i="10"/>
  <c r="E273" i="10"/>
  <c r="D273" i="10"/>
  <c r="C273" i="10"/>
  <c r="M272" i="10"/>
  <c r="AA162" i="10" s="1"/>
  <c r="L272" i="10"/>
  <c r="K272" i="10"/>
  <c r="J272" i="10"/>
  <c r="I272" i="10"/>
  <c r="H272" i="10"/>
  <c r="G272" i="10"/>
  <c r="F272" i="10"/>
  <c r="E272" i="10"/>
  <c r="D272" i="10"/>
  <c r="C272" i="10"/>
  <c r="B272" i="10"/>
  <c r="J271" i="10"/>
  <c r="I271" i="10"/>
  <c r="H271" i="10"/>
  <c r="G271" i="10"/>
  <c r="F271" i="10"/>
  <c r="E271" i="10"/>
  <c r="D271" i="10"/>
  <c r="C271" i="10"/>
  <c r="M270" i="10"/>
  <c r="AA160" i="10" s="1"/>
  <c r="L270" i="10"/>
  <c r="K270" i="10"/>
  <c r="J270" i="10"/>
  <c r="I270" i="10"/>
  <c r="H270" i="10"/>
  <c r="G270" i="10"/>
  <c r="F270" i="10"/>
  <c r="E270" i="10"/>
  <c r="D270" i="10"/>
  <c r="C270" i="10"/>
  <c r="B270" i="10"/>
  <c r="J269" i="10"/>
  <c r="I269" i="10"/>
  <c r="H269" i="10"/>
  <c r="G269" i="10"/>
  <c r="F269" i="10"/>
  <c r="E269" i="10"/>
  <c r="D269" i="10"/>
  <c r="C269" i="10"/>
  <c r="M268" i="10"/>
  <c r="AA158" i="10" s="1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J266" i="10"/>
  <c r="I266" i="10"/>
  <c r="H266" i="10"/>
  <c r="G266" i="10"/>
  <c r="F266" i="10"/>
  <c r="E266" i="10"/>
  <c r="D266" i="10"/>
  <c r="C266" i="10"/>
  <c r="M265" i="10"/>
  <c r="L265" i="10"/>
  <c r="K265" i="10"/>
  <c r="Y76" i="10" s="1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J264" i="10"/>
  <c r="I264" i="10"/>
  <c r="H264" i="10"/>
  <c r="G264" i="10"/>
  <c r="F264" i="10"/>
  <c r="E264" i="10"/>
  <c r="D264" i="10"/>
  <c r="C264" i="10"/>
  <c r="M263" i="10"/>
  <c r="Z164" i="10" s="1"/>
  <c r="L263" i="10"/>
  <c r="K263" i="10"/>
  <c r="J263" i="10"/>
  <c r="I263" i="10"/>
  <c r="H263" i="10"/>
  <c r="G263" i="10"/>
  <c r="F263" i="10"/>
  <c r="E263" i="10"/>
  <c r="D263" i="10"/>
  <c r="C263" i="10"/>
  <c r="B263" i="10"/>
  <c r="J262" i="10"/>
  <c r="I262" i="10"/>
  <c r="H262" i="10"/>
  <c r="G262" i="10"/>
  <c r="F262" i="10"/>
  <c r="E262" i="10"/>
  <c r="D262" i="10"/>
  <c r="C262" i="10"/>
  <c r="M261" i="10"/>
  <c r="Z162" i="10" s="1"/>
  <c r="L261" i="10"/>
  <c r="K261" i="10"/>
  <c r="J261" i="10"/>
  <c r="I261" i="10"/>
  <c r="H261" i="10"/>
  <c r="G261" i="10"/>
  <c r="F261" i="10"/>
  <c r="E261" i="10"/>
  <c r="D261" i="10"/>
  <c r="C261" i="10"/>
  <c r="B261" i="10"/>
  <c r="J260" i="10"/>
  <c r="I260" i="10"/>
  <c r="H260" i="10"/>
  <c r="G260" i="10"/>
  <c r="F260" i="10"/>
  <c r="E260" i="10"/>
  <c r="D260" i="10"/>
  <c r="C260" i="10"/>
  <c r="M259" i="10"/>
  <c r="Z160" i="10" s="1"/>
  <c r="L259" i="10"/>
  <c r="K259" i="10"/>
  <c r="J259" i="10"/>
  <c r="I259" i="10"/>
  <c r="H259" i="10"/>
  <c r="G259" i="10"/>
  <c r="F259" i="10"/>
  <c r="E259" i="10"/>
  <c r="D259" i="10"/>
  <c r="C259" i="10"/>
  <c r="B259" i="10"/>
  <c r="J258" i="10"/>
  <c r="I258" i="10"/>
  <c r="H258" i="10"/>
  <c r="G258" i="10"/>
  <c r="F258" i="10"/>
  <c r="E258" i="10"/>
  <c r="D258" i="10"/>
  <c r="C258" i="10"/>
  <c r="M257" i="10"/>
  <c r="Z158" i="10" s="1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J255" i="10"/>
  <c r="I255" i="10"/>
  <c r="H255" i="10"/>
  <c r="G255" i="10"/>
  <c r="F255" i="10"/>
  <c r="E255" i="10"/>
  <c r="D255" i="10"/>
  <c r="C255" i="10"/>
  <c r="M254" i="10"/>
  <c r="L254" i="10"/>
  <c r="K254" i="10"/>
  <c r="Y75" i="10" s="1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J253" i="10"/>
  <c r="I253" i="10"/>
  <c r="H253" i="10"/>
  <c r="G253" i="10"/>
  <c r="F253" i="10"/>
  <c r="E253" i="10"/>
  <c r="D253" i="10"/>
  <c r="C253" i="10"/>
  <c r="M252" i="10"/>
  <c r="Y164" i="10" s="1"/>
  <c r="L252" i="10"/>
  <c r="K252" i="10"/>
  <c r="J252" i="10"/>
  <c r="I252" i="10"/>
  <c r="H252" i="10"/>
  <c r="G252" i="10"/>
  <c r="F252" i="10"/>
  <c r="E252" i="10"/>
  <c r="D252" i="10"/>
  <c r="C252" i="10"/>
  <c r="B252" i="10"/>
  <c r="J251" i="10"/>
  <c r="I251" i="10"/>
  <c r="H251" i="10"/>
  <c r="G251" i="10"/>
  <c r="F251" i="10"/>
  <c r="E251" i="10"/>
  <c r="D251" i="10"/>
  <c r="C251" i="10"/>
  <c r="M250" i="10"/>
  <c r="Y162" i="10" s="1"/>
  <c r="L250" i="10"/>
  <c r="K250" i="10"/>
  <c r="J250" i="10"/>
  <c r="I250" i="10"/>
  <c r="H250" i="10"/>
  <c r="G250" i="10"/>
  <c r="F250" i="10"/>
  <c r="E250" i="10"/>
  <c r="D250" i="10"/>
  <c r="C250" i="10"/>
  <c r="B250" i="10"/>
  <c r="J249" i="10"/>
  <c r="I249" i="10"/>
  <c r="H249" i="10"/>
  <c r="G249" i="10"/>
  <c r="F249" i="10"/>
  <c r="E249" i="10"/>
  <c r="D249" i="10"/>
  <c r="C249" i="10"/>
  <c r="M248" i="10"/>
  <c r="Y160" i="10" s="1"/>
  <c r="L248" i="10"/>
  <c r="K248" i="10"/>
  <c r="J248" i="10"/>
  <c r="I248" i="10"/>
  <c r="H248" i="10"/>
  <c r="G248" i="10"/>
  <c r="F248" i="10"/>
  <c r="E248" i="10"/>
  <c r="D248" i="10"/>
  <c r="C248" i="10"/>
  <c r="B248" i="10"/>
  <c r="J247" i="10"/>
  <c r="I247" i="10"/>
  <c r="H247" i="10"/>
  <c r="G247" i="10"/>
  <c r="F247" i="10"/>
  <c r="E247" i="10"/>
  <c r="D247" i="10"/>
  <c r="C247" i="10"/>
  <c r="M246" i="10"/>
  <c r="Y158" i="10" s="1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J244" i="10"/>
  <c r="I244" i="10"/>
  <c r="H244" i="10"/>
  <c r="G244" i="10"/>
  <c r="F244" i="10"/>
  <c r="E244" i="10"/>
  <c r="D244" i="10"/>
  <c r="C244" i="10"/>
  <c r="M243" i="10"/>
  <c r="L243" i="10"/>
  <c r="K243" i="10"/>
  <c r="Y74" i="10" s="1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J242" i="10"/>
  <c r="I242" i="10"/>
  <c r="H242" i="10"/>
  <c r="G242" i="10"/>
  <c r="F242" i="10"/>
  <c r="E242" i="10"/>
  <c r="D242" i="10"/>
  <c r="C242" i="10"/>
  <c r="M241" i="10"/>
  <c r="X164" i="10" s="1"/>
  <c r="L241" i="10"/>
  <c r="K241" i="10"/>
  <c r="J241" i="10"/>
  <c r="I241" i="10"/>
  <c r="H241" i="10"/>
  <c r="G241" i="10"/>
  <c r="F241" i="10"/>
  <c r="E241" i="10"/>
  <c r="D241" i="10"/>
  <c r="C241" i="10"/>
  <c r="B241" i="10"/>
  <c r="J240" i="10"/>
  <c r="I240" i="10"/>
  <c r="H240" i="10"/>
  <c r="G240" i="10"/>
  <c r="F240" i="10"/>
  <c r="E240" i="10"/>
  <c r="D240" i="10"/>
  <c r="C240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J238" i="10"/>
  <c r="I238" i="10"/>
  <c r="H238" i="10"/>
  <c r="G238" i="10"/>
  <c r="F238" i="10"/>
  <c r="E238" i="10"/>
  <c r="D238" i="10"/>
  <c r="C238" i="10"/>
  <c r="M237" i="10"/>
  <c r="X160" i="10" s="1"/>
  <c r="L237" i="10"/>
  <c r="K237" i="10"/>
  <c r="J237" i="10"/>
  <c r="I237" i="10"/>
  <c r="H237" i="10"/>
  <c r="G237" i="10"/>
  <c r="F237" i="10"/>
  <c r="E237" i="10"/>
  <c r="D237" i="10"/>
  <c r="C237" i="10"/>
  <c r="B237" i="10"/>
  <c r="J236" i="10"/>
  <c r="I236" i="10"/>
  <c r="H236" i="10"/>
  <c r="G236" i="10"/>
  <c r="F236" i="10"/>
  <c r="E236" i="10"/>
  <c r="D236" i="10"/>
  <c r="C236" i="10"/>
  <c r="M235" i="10"/>
  <c r="X158" i="10" s="1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J233" i="10"/>
  <c r="I233" i="10"/>
  <c r="H233" i="10"/>
  <c r="G233" i="10"/>
  <c r="F233" i="10"/>
  <c r="E233" i="10"/>
  <c r="D233" i="10"/>
  <c r="C233" i="10"/>
  <c r="M232" i="10"/>
  <c r="L232" i="10"/>
  <c r="K232" i="10"/>
  <c r="Y73" i="10" s="1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J231" i="10"/>
  <c r="I231" i="10"/>
  <c r="H231" i="10"/>
  <c r="G231" i="10"/>
  <c r="F231" i="10"/>
  <c r="E231" i="10"/>
  <c r="D231" i="10"/>
  <c r="C231" i="10"/>
  <c r="M230" i="10"/>
  <c r="W164" i="10" s="1"/>
  <c r="L230" i="10"/>
  <c r="K230" i="10"/>
  <c r="J230" i="10"/>
  <c r="I230" i="10"/>
  <c r="H230" i="10"/>
  <c r="G230" i="10"/>
  <c r="F230" i="10"/>
  <c r="E230" i="10"/>
  <c r="D230" i="10"/>
  <c r="C230" i="10"/>
  <c r="B230" i="10"/>
  <c r="J229" i="10"/>
  <c r="I229" i="10"/>
  <c r="H229" i="10"/>
  <c r="G229" i="10"/>
  <c r="F229" i="10"/>
  <c r="E229" i="10"/>
  <c r="D229" i="10"/>
  <c r="C229" i="10"/>
  <c r="M228" i="10"/>
  <c r="W162" i="10" s="1"/>
  <c r="L228" i="10"/>
  <c r="K228" i="10"/>
  <c r="J228" i="10"/>
  <c r="I228" i="10"/>
  <c r="H228" i="10"/>
  <c r="G228" i="10"/>
  <c r="F228" i="10"/>
  <c r="E228" i="10"/>
  <c r="D228" i="10"/>
  <c r="C228" i="10"/>
  <c r="B228" i="10"/>
  <c r="J227" i="10"/>
  <c r="I227" i="10"/>
  <c r="H227" i="10"/>
  <c r="G227" i="10"/>
  <c r="F227" i="10"/>
  <c r="E227" i="10"/>
  <c r="D227" i="10"/>
  <c r="C227" i="10"/>
  <c r="M226" i="10"/>
  <c r="W160" i="10" s="1"/>
  <c r="L226" i="10"/>
  <c r="K226" i="10"/>
  <c r="J226" i="10"/>
  <c r="I226" i="10"/>
  <c r="H226" i="10"/>
  <c r="G226" i="10"/>
  <c r="F226" i="10"/>
  <c r="E226" i="10"/>
  <c r="D226" i="10"/>
  <c r="C226" i="10"/>
  <c r="B226" i="10"/>
  <c r="J225" i="10"/>
  <c r="I225" i="10"/>
  <c r="H225" i="10"/>
  <c r="G225" i="10"/>
  <c r="F225" i="10"/>
  <c r="E225" i="10"/>
  <c r="D225" i="10"/>
  <c r="C225" i="10"/>
  <c r="M224" i="10"/>
  <c r="W158" i="10" s="1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J222" i="10"/>
  <c r="I222" i="10"/>
  <c r="H222" i="10"/>
  <c r="G222" i="10"/>
  <c r="F222" i="10"/>
  <c r="E222" i="10"/>
  <c r="D222" i="10"/>
  <c r="C222" i="10"/>
  <c r="M221" i="10"/>
  <c r="L221" i="10"/>
  <c r="K221" i="10"/>
  <c r="Y72" i="10" s="1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J220" i="10"/>
  <c r="I220" i="10"/>
  <c r="H220" i="10"/>
  <c r="G220" i="10"/>
  <c r="F220" i="10"/>
  <c r="E220" i="10"/>
  <c r="D220" i="10"/>
  <c r="C220" i="10"/>
  <c r="M219" i="10"/>
  <c r="V164" i="10" s="1"/>
  <c r="L219" i="10"/>
  <c r="K219" i="10"/>
  <c r="J219" i="10"/>
  <c r="I219" i="10"/>
  <c r="H219" i="10"/>
  <c r="G219" i="10"/>
  <c r="F219" i="10"/>
  <c r="E219" i="10"/>
  <c r="D219" i="10"/>
  <c r="C219" i="10"/>
  <c r="B219" i="10"/>
  <c r="J218" i="10"/>
  <c r="I218" i="10"/>
  <c r="H218" i="10"/>
  <c r="G218" i="10"/>
  <c r="F218" i="10"/>
  <c r="E218" i="10"/>
  <c r="D218" i="10"/>
  <c r="C218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J216" i="10"/>
  <c r="I216" i="10"/>
  <c r="H216" i="10"/>
  <c r="G216" i="10"/>
  <c r="F216" i="10"/>
  <c r="E216" i="10"/>
  <c r="D216" i="10"/>
  <c r="C216" i="10"/>
  <c r="M215" i="10"/>
  <c r="V160" i="10" s="1"/>
  <c r="L215" i="10"/>
  <c r="K215" i="10"/>
  <c r="J215" i="10"/>
  <c r="I215" i="10"/>
  <c r="H215" i="10"/>
  <c r="G215" i="10"/>
  <c r="F215" i="10"/>
  <c r="E215" i="10"/>
  <c r="D215" i="10"/>
  <c r="C215" i="10"/>
  <c r="B215" i="10"/>
  <c r="J214" i="10"/>
  <c r="I214" i="10"/>
  <c r="H214" i="10"/>
  <c r="G214" i="10"/>
  <c r="F214" i="10"/>
  <c r="E214" i="10"/>
  <c r="D214" i="10"/>
  <c r="C214" i="10"/>
  <c r="M213" i="10"/>
  <c r="V158" i="10" s="1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J211" i="10"/>
  <c r="I211" i="10"/>
  <c r="H211" i="10"/>
  <c r="G211" i="10"/>
  <c r="F211" i="10"/>
  <c r="E211" i="10"/>
  <c r="D211" i="10"/>
  <c r="C211" i="10"/>
  <c r="M210" i="10"/>
  <c r="L210" i="10"/>
  <c r="K210" i="10"/>
  <c r="Y71" i="10" s="1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J209" i="10"/>
  <c r="I209" i="10"/>
  <c r="H209" i="10"/>
  <c r="G209" i="10"/>
  <c r="F209" i="10"/>
  <c r="E209" i="10"/>
  <c r="D209" i="10"/>
  <c r="C209" i="10"/>
  <c r="M208" i="10"/>
  <c r="U164" i="10" s="1"/>
  <c r="L208" i="10"/>
  <c r="K208" i="10"/>
  <c r="J208" i="10"/>
  <c r="I208" i="10"/>
  <c r="H208" i="10"/>
  <c r="G208" i="10"/>
  <c r="F208" i="10"/>
  <c r="E208" i="10"/>
  <c r="D208" i="10"/>
  <c r="C208" i="10"/>
  <c r="B208" i="10"/>
  <c r="J207" i="10"/>
  <c r="I207" i="10"/>
  <c r="H207" i="10"/>
  <c r="G207" i="10"/>
  <c r="F207" i="10"/>
  <c r="E207" i="10"/>
  <c r="D207" i="10"/>
  <c r="C207" i="10"/>
  <c r="M206" i="10"/>
  <c r="U162" i="10" s="1"/>
  <c r="L206" i="10"/>
  <c r="K206" i="10"/>
  <c r="J206" i="10"/>
  <c r="I206" i="10"/>
  <c r="H206" i="10"/>
  <c r="G206" i="10"/>
  <c r="F206" i="10"/>
  <c r="E206" i="10"/>
  <c r="D206" i="10"/>
  <c r="C206" i="10"/>
  <c r="B206" i="10"/>
  <c r="J205" i="10"/>
  <c r="I205" i="10"/>
  <c r="H205" i="10"/>
  <c r="G205" i="10"/>
  <c r="F205" i="10"/>
  <c r="E205" i="10"/>
  <c r="D205" i="10"/>
  <c r="C205" i="10"/>
  <c r="M204" i="10"/>
  <c r="U160" i="10" s="1"/>
  <c r="L204" i="10"/>
  <c r="K204" i="10"/>
  <c r="J204" i="10"/>
  <c r="I204" i="10"/>
  <c r="H204" i="10"/>
  <c r="G204" i="10"/>
  <c r="F204" i="10"/>
  <c r="E204" i="10"/>
  <c r="D204" i="10"/>
  <c r="C204" i="10"/>
  <c r="B204" i="10"/>
  <c r="J203" i="10"/>
  <c r="I203" i="10"/>
  <c r="H203" i="10"/>
  <c r="G203" i="10"/>
  <c r="F203" i="10"/>
  <c r="E203" i="10"/>
  <c r="D203" i="10"/>
  <c r="C203" i="10"/>
  <c r="M202" i="10"/>
  <c r="U158" i="10" s="1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J200" i="10"/>
  <c r="I200" i="10"/>
  <c r="H200" i="10"/>
  <c r="G200" i="10"/>
  <c r="F200" i="10"/>
  <c r="E200" i="10"/>
  <c r="D200" i="10"/>
  <c r="C200" i="10"/>
  <c r="M199" i="10"/>
  <c r="L199" i="10"/>
  <c r="K199" i="10"/>
  <c r="Y70" i="10" s="1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J198" i="10"/>
  <c r="I198" i="10"/>
  <c r="H198" i="10"/>
  <c r="G198" i="10"/>
  <c r="F198" i="10"/>
  <c r="E198" i="10"/>
  <c r="D198" i="10"/>
  <c r="C198" i="10"/>
  <c r="M197" i="10"/>
  <c r="T164" i="10" s="1"/>
  <c r="L197" i="10"/>
  <c r="K197" i="10"/>
  <c r="J197" i="10"/>
  <c r="I197" i="10"/>
  <c r="H197" i="10"/>
  <c r="G197" i="10"/>
  <c r="F197" i="10"/>
  <c r="E197" i="10"/>
  <c r="D197" i="10"/>
  <c r="C197" i="10"/>
  <c r="B197" i="10"/>
  <c r="J196" i="10"/>
  <c r="I196" i="10"/>
  <c r="H196" i="10"/>
  <c r="G196" i="10"/>
  <c r="F196" i="10"/>
  <c r="E196" i="10"/>
  <c r="D196" i="10"/>
  <c r="C196" i="10"/>
  <c r="M195" i="10"/>
  <c r="T162" i="10" s="1"/>
  <c r="L195" i="10"/>
  <c r="K195" i="10"/>
  <c r="J195" i="10"/>
  <c r="I195" i="10"/>
  <c r="H195" i="10"/>
  <c r="G195" i="10"/>
  <c r="F195" i="10"/>
  <c r="E195" i="10"/>
  <c r="D195" i="10"/>
  <c r="C195" i="10"/>
  <c r="B195" i="10"/>
  <c r="J194" i="10"/>
  <c r="I194" i="10"/>
  <c r="H194" i="10"/>
  <c r="G194" i="10"/>
  <c r="F194" i="10"/>
  <c r="E194" i="10"/>
  <c r="D194" i="10"/>
  <c r="C194" i="10"/>
  <c r="M193" i="10"/>
  <c r="T160" i="10" s="1"/>
  <c r="L193" i="10"/>
  <c r="K193" i="10"/>
  <c r="J193" i="10"/>
  <c r="I193" i="10"/>
  <c r="H193" i="10"/>
  <c r="G193" i="10"/>
  <c r="F193" i="10"/>
  <c r="E193" i="10"/>
  <c r="D193" i="10"/>
  <c r="C193" i="10"/>
  <c r="B193" i="10"/>
  <c r="J192" i="10"/>
  <c r="I192" i="10"/>
  <c r="H192" i="10"/>
  <c r="G192" i="10"/>
  <c r="F192" i="10"/>
  <c r="E192" i="10"/>
  <c r="D192" i="10"/>
  <c r="C192" i="10"/>
  <c r="M191" i="10"/>
  <c r="T158" i="10" s="1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J189" i="10"/>
  <c r="I189" i="10"/>
  <c r="H189" i="10"/>
  <c r="G189" i="10"/>
  <c r="F189" i="10"/>
  <c r="E189" i="10"/>
  <c r="D189" i="10"/>
  <c r="C189" i="10"/>
  <c r="M188" i="10"/>
  <c r="L188" i="10"/>
  <c r="K188" i="10"/>
  <c r="Y69" i="10" s="1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J187" i="10"/>
  <c r="I187" i="10"/>
  <c r="H187" i="10"/>
  <c r="G187" i="10"/>
  <c r="F187" i="10"/>
  <c r="E187" i="10"/>
  <c r="D187" i="10"/>
  <c r="C187" i="10"/>
  <c r="M186" i="10"/>
  <c r="S164" i="10" s="1"/>
  <c r="L186" i="10"/>
  <c r="K186" i="10"/>
  <c r="J186" i="10"/>
  <c r="I186" i="10"/>
  <c r="H186" i="10"/>
  <c r="G186" i="10"/>
  <c r="F186" i="10"/>
  <c r="E186" i="10"/>
  <c r="D186" i="10"/>
  <c r="C186" i="10"/>
  <c r="B186" i="10"/>
  <c r="J185" i="10"/>
  <c r="I185" i="10"/>
  <c r="H185" i="10"/>
  <c r="G185" i="10"/>
  <c r="F185" i="10"/>
  <c r="E185" i="10"/>
  <c r="D185" i="10"/>
  <c r="C185" i="10"/>
  <c r="M184" i="10"/>
  <c r="S162" i="10" s="1"/>
  <c r="L184" i="10"/>
  <c r="K184" i="10"/>
  <c r="J184" i="10"/>
  <c r="I184" i="10"/>
  <c r="H184" i="10"/>
  <c r="G184" i="10"/>
  <c r="F184" i="10"/>
  <c r="E184" i="10"/>
  <c r="D184" i="10"/>
  <c r="C184" i="10"/>
  <c r="B184" i="10"/>
  <c r="J183" i="10"/>
  <c r="I183" i="10"/>
  <c r="H183" i="10"/>
  <c r="G183" i="10"/>
  <c r="F183" i="10"/>
  <c r="E183" i="10"/>
  <c r="D183" i="10"/>
  <c r="C183" i="10"/>
  <c r="M182" i="10"/>
  <c r="S160" i="10" s="1"/>
  <c r="L182" i="10"/>
  <c r="K182" i="10"/>
  <c r="J182" i="10"/>
  <c r="I182" i="10"/>
  <c r="H182" i="10"/>
  <c r="G182" i="10"/>
  <c r="F182" i="10"/>
  <c r="E182" i="10"/>
  <c r="D182" i="10"/>
  <c r="C182" i="10"/>
  <c r="B182" i="10"/>
  <c r="J181" i="10"/>
  <c r="I181" i="10"/>
  <c r="H181" i="10"/>
  <c r="G181" i="10"/>
  <c r="F181" i="10"/>
  <c r="E181" i="10"/>
  <c r="D181" i="10"/>
  <c r="C181" i="10"/>
  <c r="M180" i="10"/>
  <c r="S158" i="10" s="1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J178" i="10"/>
  <c r="I178" i="10"/>
  <c r="H178" i="10"/>
  <c r="G178" i="10"/>
  <c r="F178" i="10"/>
  <c r="E178" i="10"/>
  <c r="D178" i="10"/>
  <c r="C178" i="10"/>
  <c r="M177" i="10"/>
  <c r="L177" i="10"/>
  <c r="K177" i="10"/>
  <c r="Y68" i="10" s="1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J176" i="10"/>
  <c r="I176" i="10"/>
  <c r="H176" i="10"/>
  <c r="G176" i="10"/>
  <c r="F176" i="10"/>
  <c r="E176" i="10"/>
  <c r="D176" i="10"/>
  <c r="C176" i="10"/>
  <c r="M175" i="10"/>
  <c r="R164" i="10" s="1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R162" i="10" s="1"/>
  <c r="L173" i="10"/>
  <c r="K173" i="10"/>
  <c r="J173" i="10"/>
  <c r="I173" i="10"/>
  <c r="H173" i="10"/>
  <c r="G173" i="10"/>
  <c r="F173" i="10"/>
  <c r="E173" i="10"/>
  <c r="D173" i="10"/>
  <c r="C173" i="10"/>
  <c r="B173" i="10"/>
  <c r="J172" i="10"/>
  <c r="I172" i="10"/>
  <c r="H172" i="10"/>
  <c r="G172" i="10"/>
  <c r="F172" i="10"/>
  <c r="E172" i="10"/>
  <c r="D172" i="10"/>
  <c r="C172" i="10"/>
  <c r="M171" i="10"/>
  <c r="R160" i="10" s="1"/>
  <c r="L171" i="10"/>
  <c r="K171" i="10"/>
  <c r="J171" i="10"/>
  <c r="I171" i="10"/>
  <c r="H171" i="10"/>
  <c r="G171" i="10"/>
  <c r="F171" i="10"/>
  <c r="E171" i="10"/>
  <c r="D171" i="10"/>
  <c r="C171" i="10"/>
  <c r="B171" i="10"/>
  <c r="J170" i="10"/>
  <c r="I170" i="10"/>
  <c r="H170" i="10"/>
  <c r="G170" i="10"/>
  <c r="F170" i="10"/>
  <c r="E170" i="10"/>
  <c r="D170" i="10"/>
  <c r="C170" i="10"/>
  <c r="M169" i="10"/>
  <c r="R158" i="10" s="1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Q19" i="8"/>
  <c r="AA68" i="10" l="1"/>
  <c r="R166" i="10"/>
  <c r="AA69" i="10"/>
  <c r="S166" i="10"/>
  <c r="AA70" i="10"/>
  <c r="T166" i="10"/>
  <c r="AA71" i="10"/>
  <c r="U166" i="10"/>
  <c r="AA72" i="10"/>
  <c r="V166" i="10"/>
  <c r="AA73" i="10"/>
  <c r="W166" i="10"/>
  <c r="AA74" i="10"/>
  <c r="X166" i="10"/>
  <c r="AA75" i="10"/>
  <c r="Y166" i="10"/>
  <c r="AA76" i="10"/>
  <c r="Z166" i="10"/>
  <c r="AA77" i="10"/>
  <c r="AA166" i="10"/>
  <c r="AA78" i="10"/>
  <c r="AB166" i="10"/>
  <c r="AA79" i="10"/>
  <c r="AC166" i="10"/>
  <c r="AA80" i="10"/>
  <c r="AD166" i="10"/>
  <c r="AA81" i="10"/>
  <c r="AE166" i="10"/>
  <c r="AA82" i="10"/>
  <c r="AF166" i="10"/>
  <c r="Z81" i="10"/>
  <c r="Z79" i="10"/>
  <c r="Z77" i="10"/>
  <c r="Z75" i="10"/>
  <c r="Z73" i="10"/>
  <c r="Z71" i="10"/>
  <c r="Z69" i="10"/>
  <c r="Z82" i="10"/>
  <c r="Z80" i="10"/>
  <c r="Z78" i="10"/>
  <c r="Z76" i="10"/>
  <c r="Z74" i="10"/>
  <c r="Z72" i="10"/>
  <c r="Z70" i="10"/>
  <c r="Z68" i="10"/>
  <c r="AA47" i="8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T294" i="3" l="1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Y99" i="3"/>
  <c r="AA297" i="3" s="1"/>
  <c r="Y100" i="3"/>
  <c r="AA298" i="3" s="1"/>
  <c r="D4" i="10"/>
  <c r="E4" i="10"/>
  <c r="S45" i="10" s="1"/>
  <c r="F4" i="10"/>
  <c r="G4" i="10"/>
  <c r="H4" i="10"/>
  <c r="V45" i="10" s="1"/>
  <c r="I4" i="10"/>
  <c r="W45" i="10" s="1"/>
  <c r="K4" i="10"/>
  <c r="E5" i="10"/>
  <c r="H5" i="10"/>
  <c r="D6" i="10"/>
  <c r="E6" i="10"/>
  <c r="F6" i="10"/>
  <c r="T47" i="10" s="1"/>
  <c r="G6" i="10"/>
  <c r="U47" i="10" s="1"/>
  <c r="H6" i="10"/>
  <c r="I6" i="10"/>
  <c r="K6" i="10"/>
  <c r="F7" i="10"/>
  <c r="G7" i="10"/>
  <c r="D8" i="10"/>
  <c r="R49" i="10" s="1"/>
  <c r="E8" i="10"/>
  <c r="F8" i="10"/>
  <c r="G8" i="10"/>
  <c r="U49" i="10" s="1"/>
  <c r="H8" i="10"/>
  <c r="V49" i="10" s="1"/>
  <c r="I8" i="10"/>
  <c r="J8" i="10"/>
  <c r="K8" i="10"/>
  <c r="D9" i="10"/>
  <c r="G9" i="10"/>
  <c r="H9" i="10"/>
  <c r="D10" i="10"/>
  <c r="E10" i="10"/>
  <c r="S51" i="10" s="1"/>
  <c r="F10" i="10"/>
  <c r="G10" i="10"/>
  <c r="H10" i="10"/>
  <c r="V51" i="10" s="1"/>
  <c r="I10" i="10"/>
  <c r="W51" i="10" s="1"/>
  <c r="K10" i="10"/>
  <c r="D11" i="10"/>
  <c r="E11" i="10"/>
  <c r="H11" i="10"/>
  <c r="D12" i="10"/>
  <c r="E12" i="10"/>
  <c r="F12" i="10"/>
  <c r="G12" i="10"/>
  <c r="U53" i="10" s="1"/>
  <c r="H12" i="10"/>
  <c r="V53" i="10" s="1"/>
  <c r="I12" i="10"/>
  <c r="K12" i="10"/>
  <c r="D13" i="10"/>
  <c r="G13" i="10"/>
  <c r="H13" i="10"/>
  <c r="I167" i="10"/>
  <c r="E167" i="10"/>
  <c r="K166" i="10"/>
  <c r="H167" i="10"/>
  <c r="G167" i="10"/>
  <c r="F167" i="10"/>
  <c r="D166" i="10"/>
  <c r="R67" i="10" s="1"/>
  <c r="G165" i="10"/>
  <c r="F165" i="10"/>
  <c r="E165" i="10"/>
  <c r="K164" i="10"/>
  <c r="O164" i="10" s="1"/>
  <c r="H165" i="10"/>
  <c r="D164" i="10"/>
  <c r="J164" i="10" s="1"/>
  <c r="F163" i="10"/>
  <c r="E163" i="10"/>
  <c r="K162" i="10"/>
  <c r="O162" i="10" s="1"/>
  <c r="I163" i="10"/>
  <c r="H163" i="10"/>
  <c r="D162" i="10"/>
  <c r="D163" i="10" s="1"/>
  <c r="I161" i="10"/>
  <c r="H161" i="10"/>
  <c r="E161" i="10"/>
  <c r="K160" i="10"/>
  <c r="O160" i="10" s="1"/>
  <c r="G161" i="10"/>
  <c r="F161" i="10"/>
  <c r="D160" i="10"/>
  <c r="L160" i="10" s="1"/>
  <c r="P160" i="10" s="1"/>
  <c r="G159" i="10"/>
  <c r="E159" i="10"/>
  <c r="K158" i="10"/>
  <c r="O158" i="10" s="1"/>
  <c r="H159" i="10"/>
  <c r="F159" i="10"/>
  <c r="D158" i="10"/>
  <c r="D159" i="10" s="1"/>
  <c r="J157" i="10"/>
  <c r="K155" i="10"/>
  <c r="Y66" i="10" s="1"/>
  <c r="I155" i="10"/>
  <c r="H155" i="10"/>
  <c r="G155" i="10"/>
  <c r="U66" i="10" s="1"/>
  <c r="F155" i="10"/>
  <c r="T66" i="10" s="1"/>
  <c r="E155" i="10"/>
  <c r="D155" i="10"/>
  <c r="R66" i="10" s="1"/>
  <c r="K153" i="10"/>
  <c r="I153" i="10"/>
  <c r="H153" i="10"/>
  <c r="H154" i="10" s="1"/>
  <c r="G153" i="10"/>
  <c r="G154" i="10" s="1"/>
  <c r="F153" i="10"/>
  <c r="F154" i="10" s="1"/>
  <c r="E153" i="10"/>
  <c r="E154" i="10" s="1"/>
  <c r="D153" i="10"/>
  <c r="K151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K149" i="10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K147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K144" i="10"/>
  <c r="Y65" i="10" s="1"/>
  <c r="I144" i="10"/>
  <c r="W65" i="10" s="1"/>
  <c r="H144" i="10"/>
  <c r="V65" i="10" s="1"/>
  <c r="G144" i="10"/>
  <c r="U65" i="10" s="1"/>
  <c r="F144" i="10"/>
  <c r="E144" i="10"/>
  <c r="S65" i="10" s="1"/>
  <c r="D144" i="10"/>
  <c r="R65" i="10" s="1"/>
  <c r="K142" i="10"/>
  <c r="I142" i="10"/>
  <c r="H142" i="10"/>
  <c r="H143" i="10" s="1"/>
  <c r="G142" i="10"/>
  <c r="G143" i="10" s="1"/>
  <c r="F142" i="10"/>
  <c r="F143" i="10" s="1"/>
  <c r="E142" i="10"/>
  <c r="E143" i="10" s="1"/>
  <c r="D142" i="10"/>
  <c r="K140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K138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K136" i="10"/>
  <c r="I136" i="10"/>
  <c r="H136" i="10"/>
  <c r="H137" i="10" s="1"/>
  <c r="G136" i="10"/>
  <c r="G137" i="10" s="1"/>
  <c r="F136" i="10"/>
  <c r="F137" i="10" s="1"/>
  <c r="E136" i="10"/>
  <c r="E137" i="10" s="1"/>
  <c r="D136" i="10"/>
  <c r="L136" i="10" s="1"/>
  <c r="M136" i="10" s="1"/>
  <c r="J135" i="10"/>
  <c r="K133" i="10"/>
  <c r="Y64" i="10" s="1"/>
  <c r="I133" i="10"/>
  <c r="H133" i="10"/>
  <c r="G133" i="10"/>
  <c r="U64" i="10" s="1"/>
  <c r="F133" i="10"/>
  <c r="E133" i="10"/>
  <c r="D133" i="10"/>
  <c r="K131" i="10"/>
  <c r="I131" i="10"/>
  <c r="H131" i="10"/>
  <c r="H132" i="10" s="1"/>
  <c r="G131" i="10"/>
  <c r="G132" i="10" s="1"/>
  <c r="F131" i="10"/>
  <c r="F132" i="10" s="1"/>
  <c r="E131" i="10"/>
  <c r="E132" i="10" s="1"/>
  <c r="D131" i="10"/>
  <c r="K129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K127" i="10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K125" i="10"/>
  <c r="I125" i="10"/>
  <c r="H125" i="10"/>
  <c r="H126" i="10" s="1"/>
  <c r="G125" i="10"/>
  <c r="G126" i="10" s="1"/>
  <c r="F125" i="10"/>
  <c r="F126" i="10" s="1"/>
  <c r="E125" i="10"/>
  <c r="E126" i="10" s="1"/>
  <c r="D125" i="10"/>
  <c r="L125" i="10" s="1"/>
  <c r="J124" i="10"/>
  <c r="K122" i="10"/>
  <c r="Y63" i="10" s="1"/>
  <c r="I122" i="10"/>
  <c r="W63" i="10" s="1"/>
  <c r="H122" i="10"/>
  <c r="V63" i="10" s="1"/>
  <c r="G122" i="10"/>
  <c r="U63" i="10" s="1"/>
  <c r="F122" i="10"/>
  <c r="E122" i="10"/>
  <c r="S63" i="10" s="1"/>
  <c r="D122" i="10"/>
  <c r="R63" i="10" s="1"/>
  <c r="K120" i="10"/>
  <c r="I120" i="10"/>
  <c r="H120" i="10"/>
  <c r="H121" i="10" s="1"/>
  <c r="G120" i="10"/>
  <c r="G121" i="10" s="1"/>
  <c r="F120" i="10"/>
  <c r="F121" i="10" s="1"/>
  <c r="E120" i="10"/>
  <c r="D120" i="10"/>
  <c r="D121" i="10" s="1"/>
  <c r="K118" i="10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K116" i="10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L116" i="10" s="1"/>
  <c r="K114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K111" i="10"/>
  <c r="Y62" i="10" s="1"/>
  <c r="I111" i="10"/>
  <c r="W62" i="10" s="1"/>
  <c r="H111" i="10"/>
  <c r="G111" i="10"/>
  <c r="U62" i="10" s="1"/>
  <c r="F111" i="10"/>
  <c r="E111" i="10"/>
  <c r="S62" i="10" s="1"/>
  <c r="D111" i="10"/>
  <c r="K109" i="10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K107" i="10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K105" i="10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K103" i="10"/>
  <c r="I103" i="10"/>
  <c r="H103" i="10"/>
  <c r="H104" i="10" s="1"/>
  <c r="G103" i="10"/>
  <c r="G104" i="10" s="1"/>
  <c r="F103" i="10"/>
  <c r="F104" i="10" s="1"/>
  <c r="E103" i="10"/>
  <c r="E104" i="10" s="1"/>
  <c r="D103" i="10"/>
  <c r="L103" i="10" s="1"/>
  <c r="J102" i="10"/>
  <c r="K100" i="10"/>
  <c r="Y61" i="10" s="1"/>
  <c r="I100" i="10"/>
  <c r="W61" i="10" s="1"/>
  <c r="H100" i="10"/>
  <c r="G100" i="10"/>
  <c r="F100" i="10"/>
  <c r="E100" i="10"/>
  <c r="S61" i="10" s="1"/>
  <c r="D100" i="10"/>
  <c r="R61" i="10" s="1"/>
  <c r="K98" i="10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K96" i="10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K94" i="10"/>
  <c r="M94" i="10" s="1"/>
  <c r="I94" i="10"/>
  <c r="I95" i="10" s="1"/>
  <c r="H94" i="10"/>
  <c r="H95" i="10" s="1"/>
  <c r="G94" i="10"/>
  <c r="G95" i="10" s="1"/>
  <c r="F94" i="10"/>
  <c r="F95" i="10" s="1"/>
  <c r="E94" i="10"/>
  <c r="D94" i="10"/>
  <c r="L94" i="10" s="1"/>
  <c r="K92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90" i="10"/>
  <c r="E90" i="10"/>
  <c r="K89" i="10"/>
  <c r="Y60" i="10" s="1"/>
  <c r="I89" i="10"/>
  <c r="W60" i="10" s="1"/>
  <c r="H89" i="10"/>
  <c r="V60" i="10" s="1"/>
  <c r="G89" i="10"/>
  <c r="F89" i="10"/>
  <c r="T60" i="10" s="1"/>
  <c r="E89" i="10"/>
  <c r="S60" i="10" s="1"/>
  <c r="D89" i="10"/>
  <c r="R60" i="10" s="1"/>
  <c r="K87" i="10"/>
  <c r="I87" i="10"/>
  <c r="H87" i="10"/>
  <c r="H88" i="10" s="1"/>
  <c r="G87" i="10"/>
  <c r="G88" i="10" s="1"/>
  <c r="F87" i="10"/>
  <c r="F88" i="10" s="1"/>
  <c r="E87" i="10"/>
  <c r="L87" i="10" s="1"/>
  <c r="M87" i="10" s="1"/>
  <c r="D87" i="10"/>
  <c r="K85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H84" i="10"/>
  <c r="D84" i="10"/>
  <c r="K83" i="10"/>
  <c r="I83" i="10"/>
  <c r="I84" i="10" s="1"/>
  <c r="H83" i="10"/>
  <c r="G83" i="10"/>
  <c r="G84" i="10" s="1"/>
  <c r="F83" i="10"/>
  <c r="F84" i="10" s="1"/>
  <c r="E83" i="10"/>
  <c r="E84" i="10" s="1"/>
  <c r="D83" i="10"/>
  <c r="F82" i="10"/>
  <c r="K81" i="10"/>
  <c r="I81" i="10"/>
  <c r="H81" i="10"/>
  <c r="H82" i="10" s="1"/>
  <c r="G81" i="10"/>
  <c r="G82" i="10" s="1"/>
  <c r="F81" i="10"/>
  <c r="E81" i="10"/>
  <c r="L81" i="10" s="1"/>
  <c r="M81" i="10" s="1"/>
  <c r="D81" i="10"/>
  <c r="J80" i="10"/>
  <c r="I79" i="10"/>
  <c r="F79" i="10"/>
  <c r="E79" i="10"/>
  <c r="K78" i="10"/>
  <c r="Y59" i="10" s="1"/>
  <c r="H79" i="10"/>
  <c r="G79" i="10"/>
  <c r="D78" i="10"/>
  <c r="L78" i="10" s="1"/>
  <c r="Z5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K67" i="10"/>
  <c r="Y58" i="10" s="1"/>
  <c r="I67" i="10"/>
  <c r="H67" i="10"/>
  <c r="G67" i="10"/>
  <c r="F67" i="10"/>
  <c r="T58" i="10" s="1"/>
  <c r="E67" i="10"/>
  <c r="S58" i="10" s="1"/>
  <c r="D67" i="10"/>
  <c r="K65" i="10"/>
  <c r="I65" i="10"/>
  <c r="H65" i="10"/>
  <c r="H66" i="10" s="1"/>
  <c r="G65" i="10"/>
  <c r="G66" i="10" s="1"/>
  <c r="F65" i="10"/>
  <c r="F66" i="10" s="1"/>
  <c r="E65" i="10"/>
  <c r="D65" i="10"/>
  <c r="D66" i="10" s="1"/>
  <c r="K63" i="10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61" i="10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K59" i="10"/>
  <c r="M59" i="10" s="1"/>
  <c r="I59" i="10"/>
  <c r="H59" i="10"/>
  <c r="H60" i="10" s="1"/>
  <c r="G59" i="10"/>
  <c r="G60" i="10" s="1"/>
  <c r="F59" i="10"/>
  <c r="F60" i="10" s="1"/>
  <c r="E59" i="10"/>
  <c r="E60" i="10" s="1"/>
  <c r="D59" i="10"/>
  <c r="L59" i="10" s="1"/>
  <c r="J58" i="10"/>
  <c r="J68" i="10" s="1"/>
  <c r="N67" i="10" s="1"/>
  <c r="K56" i="10"/>
  <c r="Y57" i="10" s="1"/>
  <c r="I56" i="10"/>
  <c r="H56" i="10"/>
  <c r="G56" i="10"/>
  <c r="U57" i="10" s="1"/>
  <c r="F56" i="10"/>
  <c r="E56" i="10"/>
  <c r="D56" i="10"/>
  <c r="R57" i="10" s="1"/>
  <c r="K54" i="10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H53" i="10"/>
  <c r="D53" i="10"/>
  <c r="K52" i="10"/>
  <c r="I52" i="10"/>
  <c r="I53" i="10" s="1"/>
  <c r="H52" i="10"/>
  <c r="G52" i="10"/>
  <c r="G53" i="10" s="1"/>
  <c r="F52" i="10"/>
  <c r="F53" i="10" s="1"/>
  <c r="E52" i="10"/>
  <c r="E53" i="10" s="1"/>
  <c r="D52" i="10"/>
  <c r="K50" i="10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L50" i="10" s="1"/>
  <c r="M50" i="10" s="1"/>
  <c r="K48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K45" i="10"/>
  <c r="Y56" i="10" s="1"/>
  <c r="I45" i="10"/>
  <c r="H45" i="10"/>
  <c r="V56" i="10" s="1"/>
  <c r="G45" i="10"/>
  <c r="F45" i="10"/>
  <c r="E45" i="10"/>
  <c r="D45" i="10"/>
  <c r="R56" i="10" s="1"/>
  <c r="K43" i="10"/>
  <c r="I43" i="10"/>
  <c r="H43" i="10"/>
  <c r="H44" i="10" s="1"/>
  <c r="G43" i="10"/>
  <c r="G44" i="10" s="1"/>
  <c r="F43" i="10"/>
  <c r="F44" i="10" s="1"/>
  <c r="E43" i="10"/>
  <c r="E44" i="10" s="1"/>
  <c r="D43" i="10"/>
  <c r="D42" i="10"/>
  <c r="K41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K39" i="10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K37" i="10"/>
  <c r="I37" i="10"/>
  <c r="H37" i="10"/>
  <c r="H38" i="10" s="1"/>
  <c r="G37" i="10"/>
  <c r="G38" i="10" s="1"/>
  <c r="F37" i="10"/>
  <c r="F38" i="10" s="1"/>
  <c r="E37" i="10"/>
  <c r="D37" i="10"/>
  <c r="D38" i="10" s="1"/>
  <c r="J36" i="10"/>
  <c r="K34" i="10"/>
  <c r="Y55" i="10" s="1"/>
  <c r="I34" i="10"/>
  <c r="W55" i="10" s="1"/>
  <c r="H34" i="10"/>
  <c r="G34" i="10"/>
  <c r="F34" i="10"/>
  <c r="E34" i="10"/>
  <c r="S55" i="10" s="1"/>
  <c r="D34" i="10"/>
  <c r="R55" i="10" s="1"/>
  <c r="K32" i="10"/>
  <c r="I32" i="10"/>
  <c r="H32" i="10"/>
  <c r="H33" i="10" s="1"/>
  <c r="G32" i="10"/>
  <c r="G33" i="10" s="1"/>
  <c r="F32" i="10"/>
  <c r="F33" i="10" s="1"/>
  <c r="E32" i="10"/>
  <c r="D32" i="10"/>
  <c r="D33" i="10" s="1"/>
  <c r="K30" i="10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K28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L28" i="10" s="1"/>
  <c r="K26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K23" i="10"/>
  <c r="Y54" i="10" s="1"/>
  <c r="I23" i="10"/>
  <c r="H23" i="10"/>
  <c r="G23" i="10"/>
  <c r="F23" i="10"/>
  <c r="E23" i="10"/>
  <c r="S54" i="10" s="1"/>
  <c r="D23" i="10"/>
  <c r="K21" i="10"/>
  <c r="Y52" i="10" s="1"/>
  <c r="I21" i="10"/>
  <c r="W52" i="10" s="1"/>
  <c r="H21" i="10"/>
  <c r="V52" i="10" s="1"/>
  <c r="G21" i="10"/>
  <c r="U52" i="10" s="1"/>
  <c r="F21" i="10"/>
  <c r="E21" i="10"/>
  <c r="D21" i="10"/>
  <c r="N20" i="10"/>
  <c r="N19" i="10"/>
  <c r="K17" i="10"/>
  <c r="Y48" i="10" s="1"/>
  <c r="I17" i="10"/>
  <c r="W48" i="10" s="1"/>
  <c r="H17" i="10"/>
  <c r="G17" i="10"/>
  <c r="F17" i="10"/>
  <c r="E17" i="10"/>
  <c r="S48" i="10" s="1"/>
  <c r="D17" i="10"/>
  <c r="D18" i="10" s="1"/>
  <c r="K15" i="10"/>
  <c r="Y46" i="10" s="1"/>
  <c r="I15" i="10"/>
  <c r="W46" i="10" s="1"/>
  <c r="H15" i="10"/>
  <c r="G15" i="10"/>
  <c r="U46" i="10" s="1"/>
  <c r="F15" i="10"/>
  <c r="E15" i="10"/>
  <c r="S46" i="10" s="1"/>
  <c r="D15" i="10"/>
  <c r="J14" i="10"/>
  <c r="J24" i="10" s="1"/>
  <c r="N23" i="10" s="1"/>
  <c r="S9" i="10"/>
  <c r="J3" i="10"/>
  <c r="J13" i="10" s="1"/>
  <c r="N12" i="10" s="1"/>
  <c r="N20" i="8"/>
  <c r="S9" i="8" s="1"/>
  <c r="N19" i="8"/>
  <c r="S8" i="8" s="1"/>
  <c r="D16" i="10" l="1"/>
  <c r="R46" i="10"/>
  <c r="F16" i="10"/>
  <c r="T46" i="10"/>
  <c r="H16" i="10"/>
  <c r="V46" i="10"/>
  <c r="G16" i="10"/>
  <c r="G18" i="10"/>
  <c r="U48" i="10"/>
  <c r="I18" i="10"/>
  <c r="E22" i="10"/>
  <c r="S52" i="10"/>
  <c r="G22" i="10"/>
  <c r="D24" i="10"/>
  <c r="R54" i="10"/>
  <c r="T54" i="10"/>
  <c r="F24" i="10"/>
  <c r="H24" i="10"/>
  <c r="V54" i="10"/>
  <c r="N60" i="10"/>
  <c r="W5" i="10" s="1"/>
  <c r="V4" i="10"/>
  <c r="N137" i="10"/>
  <c r="AD5" i="10" s="1"/>
  <c r="AC4" i="10"/>
  <c r="E16" i="10"/>
  <c r="L17" i="10"/>
  <c r="Z48" i="10" s="1"/>
  <c r="R48" i="10"/>
  <c r="F18" i="10"/>
  <c r="T48" i="10"/>
  <c r="H18" i="10"/>
  <c r="V48" i="10"/>
  <c r="E18" i="10"/>
  <c r="L21" i="10"/>
  <c r="R52" i="10"/>
  <c r="F22" i="10"/>
  <c r="T52" i="10"/>
  <c r="D22" i="10"/>
  <c r="H22" i="10"/>
  <c r="G24" i="10"/>
  <c r="U54" i="10"/>
  <c r="I24" i="10"/>
  <c r="W54" i="10"/>
  <c r="U6" i="10"/>
  <c r="N51" i="10"/>
  <c r="V7" i="10" s="1"/>
  <c r="N95" i="10"/>
  <c r="Z7" i="10" s="1"/>
  <c r="Y6" i="10"/>
  <c r="F35" i="10"/>
  <c r="T55" i="10"/>
  <c r="H35" i="10"/>
  <c r="V55" i="10"/>
  <c r="E35" i="10"/>
  <c r="L41" i="10"/>
  <c r="E46" i="10"/>
  <c r="S56" i="10"/>
  <c r="G46" i="10"/>
  <c r="U56" i="10"/>
  <c r="I46" i="10"/>
  <c r="W56" i="10"/>
  <c r="D46" i="10"/>
  <c r="F57" i="10"/>
  <c r="T57" i="10"/>
  <c r="H57" i="10"/>
  <c r="V57" i="10"/>
  <c r="D68" i="10"/>
  <c r="R58" i="10"/>
  <c r="H68" i="10"/>
  <c r="V58" i="10"/>
  <c r="F68" i="10"/>
  <c r="D73" i="10"/>
  <c r="L83" i="10"/>
  <c r="G90" i="10"/>
  <c r="U60" i="10"/>
  <c r="D90" i="10"/>
  <c r="H90" i="10"/>
  <c r="F101" i="10"/>
  <c r="T61" i="10"/>
  <c r="H101" i="10"/>
  <c r="V61" i="10"/>
  <c r="E101" i="10"/>
  <c r="D104" i="10"/>
  <c r="D112" i="10"/>
  <c r="R62" i="10"/>
  <c r="F112" i="10"/>
  <c r="T62" i="10"/>
  <c r="H112" i="10"/>
  <c r="V62" i="10"/>
  <c r="G112" i="10"/>
  <c r="D123" i="10"/>
  <c r="G123" i="10"/>
  <c r="I123" i="10"/>
  <c r="E134" i="10"/>
  <c r="S64" i="10"/>
  <c r="I134" i="10"/>
  <c r="W64" i="10"/>
  <c r="G134" i="10"/>
  <c r="L144" i="10"/>
  <c r="Z65" i="10" s="1"/>
  <c r="G145" i="10"/>
  <c r="I145" i="10"/>
  <c r="E156" i="10"/>
  <c r="S66" i="10"/>
  <c r="I156" i="10"/>
  <c r="W66" i="10"/>
  <c r="F156" i="10"/>
  <c r="I13" i="10"/>
  <c r="W53" i="10"/>
  <c r="E13" i="10"/>
  <c r="S53" i="10"/>
  <c r="L10" i="10"/>
  <c r="U51" i="10"/>
  <c r="J9" i="10"/>
  <c r="N8" i="10" s="1"/>
  <c r="X49" i="10"/>
  <c r="F9" i="10"/>
  <c r="T49" i="10"/>
  <c r="I7" i="10"/>
  <c r="W47" i="10"/>
  <c r="J6" i="10"/>
  <c r="S47" i="10"/>
  <c r="O4" i="10"/>
  <c r="Y45" i="10"/>
  <c r="F5" i="10"/>
  <c r="T45" i="10"/>
  <c r="J4" i="10"/>
  <c r="R45" i="10"/>
  <c r="D5" i="10"/>
  <c r="G35" i="10"/>
  <c r="U55" i="10"/>
  <c r="U83" i="10" s="1"/>
  <c r="D35" i="10"/>
  <c r="I35" i="10"/>
  <c r="F46" i="10"/>
  <c r="T56" i="10"/>
  <c r="H46" i="10"/>
  <c r="E57" i="10"/>
  <c r="S57" i="10"/>
  <c r="I57" i="10"/>
  <c r="W57" i="10"/>
  <c r="G57" i="10"/>
  <c r="D60" i="10"/>
  <c r="G68" i="10"/>
  <c r="U58" i="10"/>
  <c r="I68" i="10"/>
  <c r="W58" i="10"/>
  <c r="E68" i="10"/>
  <c r="D79" i="10"/>
  <c r="R59" i="10"/>
  <c r="N82" i="10"/>
  <c r="Y5" i="10" s="1"/>
  <c r="X4" i="10"/>
  <c r="N88" i="10"/>
  <c r="Y11" i="10" s="1"/>
  <c r="X10" i="10"/>
  <c r="E88" i="10"/>
  <c r="G101" i="10"/>
  <c r="U61" i="10"/>
  <c r="D101" i="10"/>
  <c r="I101" i="10"/>
  <c r="E112" i="10"/>
  <c r="I112" i="10"/>
  <c r="F123" i="10"/>
  <c r="T63" i="10"/>
  <c r="E123" i="10"/>
  <c r="H123" i="10"/>
  <c r="D134" i="10"/>
  <c r="R64" i="10"/>
  <c r="F134" i="10"/>
  <c r="T64" i="10"/>
  <c r="H134" i="10"/>
  <c r="V64" i="10"/>
  <c r="F145" i="10"/>
  <c r="T65" i="10"/>
  <c r="E145" i="10"/>
  <c r="H145" i="10"/>
  <c r="H156" i="10"/>
  <c r="V66" i="10"/>
  <c r="G156" i="10"/>
  <c r="D161" i="10"/>
  <c r="L164" i="10"/>
  <c r="O166" i="10"/>
  <c r="Y67" i="10"/>
  <c r="O12" i="10"/>
  <c r="Y53" i="10"/>
  <c r="Y83" i="10" s="1"/>
  <c r="V83" i="10"/>
  <c r="F13" i="10"/>
  <c r="T53" i="10"/>
  <c r="T83" i="10" s="1"/>
  <c r="L12" i="10"/>
  <c r="R53" i="10"/>
  <c r="R83" i="10" s="1"/>
  <c r="M10" i="10"/>
  <c r="O10" i="10"/>
  <c r="Y51" i="10"/>
  <c r="F11" i="10"/>
  <c r="T51" i="10"/>
  <c r="J10" i="10"/>
  <c r="R51" i="10"/>
  <c r="O8" i="10"/>
  <c r="Y49" i="10"/>
  <c r="I9" i="10"/>
  <c r="W49" i="10"/>
  <c r="L8" i="10"/>
  <c r="M8" i="10" s="1"/>
  <c r="S49" i="10"/>
  <c r="O6" i="10"/>
  <c r="Y47" i="10"/>
  <c r="H7" i="10"/>
  <c r="V47" i="10"/>
  <c r="D7" i="10"/>
  <c r="R47" i="10"/>
  <c r="L4" i="10"/>
  <c r="U45" i="10"/>
  <c r="M4" i="10"/>
  <c r="G11" i="10"/>
  <c r="E7" i="10"/>
  <c r="L6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L56" i="10"/>
  <c r="Z57" i="10" s="1"/>
  <c r="D57" i="10"/>
  <c r="J96" i="10"/>
  <c r="J97" i="10" s="1"/>
  <c r="N96" i="10" s="1"/>
  <c r="E121" i="10"/>
  <c r="J120" i="10"/>
  <c r="J121" i="10" s="1"/>
  <c r="N120" i="10" s="1"/>
  <c r="L23" i="10"/>
  <c r="E24" i="10"/>
  <c r="J30" i="10"/>
  <c r="J31" i="10" s="1"/>
  <c r="N30" i="10" s="1"/>
  <c r="L30" i="10"/>
  <c r="M30" i="10" s="1"/>
  <c r="D31" i="10"/>
  <c r="L37" i="10"/>
  <c r="E38" i="10"/>
  <c r="L45" i="10"/>
  <c r="Z56" i="10" s="1"/>
  <c r="J57" i="10"/>
  <c r="N56" i="10" s="1"/>
  <c r="E66" i="10"/>
  <c r="J65" i="10"/>
  <c r="L140" i="10"/>
  <c r="M140" i="10" s="1"/>
  <c r="G163" i="10"/>
  <c r="L162" i="10"/>
  <c r="P162" i="10" s="1"/>
  <c r="J15" i="10"/>
  <c r="J17" i="10"/>
  <c r="D29" i="10"/>
  <c r="J28" i="10"/>
  <c r="M37" i="10"/>
  <c r="D51" i="10"/>
  <c r="J50" i="10"/>
  <c r="J51" i="10" s="1"/>
  <c r="N50" i="10" s="1"/>
  <c r="M56" i="10"/>
  <c r="J63" i="10"/>
  <c r="J64" i="10" s="1"/>
  <c r="N63" i="10" s="1"/>
  <c r="E71" i="10"/>
  <c r="J70" i="10"/>
  <c r="J71" i="10" s="1"/>
  <c r="N70" i="10" s="1"/>
  <c r="J76" i="10"/>
  <c r="J77" i="10" s="1"/>
  <c r="N76" i="10" s="1"/>
  <c r="M78" i="10"/>
  <c r="W12" i="10" s="1"/>
  <c r="E82" i="10"/>
  <c r="J122" i="10"/>
  <c r="L138" i="10"/>
  <c r="D156" i="10"/>
  <c r="J155" i="10"/>
  <c r="X66" i="10" s="1"/>
  <c r="L155" i="10"/>
  <c r="L26" i="10"/>
  <c r="M26" i="10" s="1"/>
  <c r="J41" i="10"/>
  <c r="L61" i="10"/>
  <c r="M61" i="10" s="1"/>
  <c r="E62" i="10"/>
  <c r="L74" i="10"/>
  <c r="M74" i="10" s="1"/>
  <c r="E75" i="10"/>
  <c r="L85" i="10"/>
  <c r="M85" i="10" s="1"/>
  <c r="E130" i="10"/>
  <c r="J129" i="10"/>
  <c r="L166" i="10"/>
  <c r="P166" i="10" s="1"/>
  <c r="M17" i="10"/>
  <c r="M41" i="10"/>
  <c r="L43" i="10"/>
  <c r="M43" i="10" s="1"/>
  <c r="L48" i="10"/>
  <c r="M48" i="10" s="1"/>
  <c r="L52" i="10"/>
  <c r="M52" i="10" s="1"/>
  <c r="L54" i="10"/>
  <c r="M54" i="10" s="1"/>
  <c r="L67" i="10"/>
  <c r="J72" i="10"/>
  <c r="F90" i="10"/>
  <c r="L89" i="10"/>
  <c r="J98" i="10"/>
  <c r="L98" i="10"/>
  <c r="M98" i="10" s="1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L118" i="10"/>
  <c r="M118" i="10" s="1"/>
  <c r="D137" i="10"/>
  <c r="J136" i="10"/>
  <c r="J137" i="10" s="1"/>
  <c r="N136" i="10" s="1"/>
  <c r="D139" i="10"/>
  <c r="J138" i="10"/>
  <c r="J140" i="10"/>
  <c r="J141" i="10" s="1"/>
  <c r="N140" i="10" s="1"/>
  <c r="D141" i="10"/>
  <c r="J156" i="10"/>
  <c r="N155" i="10" s="1"/>
  <c r="AE12" i="10" s="1"/>
  <c r="L147" i="10"/>
  <c r="D165" i="10"/>
  <c r="J165" i="10"/>
  <c r="N164" i="10" s="1"/>
  <c r="D167" i="10"/>
  <c r="J166" i="10"/>
  <c r="X67" i="10" s="1"/>
  <c r="L15" i="10"/>
  <c r="J21" i="10"/>
  <c r="L34" i="10"/>
  <c r="Z55" i="10" s="1"/>
  <c r="J46" i="10"/>
  <c r="N45" i="10" s="1"/>
  <c r="J42" i="10"/>
  <c r="N41" i="10" s="1"/>
  <c r="L39" i="10"/>
  <c r="M39" i="10" s="1"/>
  <c r="J43" i="10"/>
  <c r="J59" i="10"/>
  <c r="J60" i="10" s="1"/>
  <c r="N59" i="10" s="1"/>
  <c r="L63" i="10"/>
  <c r="M63" i="10" s="1"/>
  <c r="M72" i="10"/>
  <c r="L76" i="10"/>
  <c r="M76" i="10" s="1"/>
  <c r="J83" i="10"/>
  <c r="J84" i="10" s="1"/>
  <c r="N83" i="10" s="1"/>
  <c r="J101" i="10"/>
  <c r="N100" i="10" s="1"/>
  <c r="L92" i="10"/>
  <c r="J99" i="10"/>
  <c r="N98" i="10" s="1"/>
  <c r="J107" i="10"/>
  <c r="J108" i="10" s="1"/>
  <c r="N107" i="10" s="1"/>
  <c r="L122" i="10"/>
  <c r="Z63" i="10" s="1"/>
  <c r="J127" i="10"/>
  <c r="D148" i="10"/>
  <c r="J147" i="10"/>
  <c r="J148" i="10" s="1"/>
  <c r="N147" i="10" s="1"/>
  <c r="AE4" i="10" s="1"/>
  <c r="J160" i="10"/>
  <c r="J29" i="10"/>
  <c r="N28" i="10" s="1"/>
  <c r="M28" i="10"/>
  <c r="L32" i="10"/>
  <c r="M32" i="10" s="1"/>
  <c r="J37" i="10"/>
  <c r="J38" i="10" s="1"/>
  <c r="N37" i="10" s="1"/>
  <c r="D44" i="10"/>
  <c r="J44" i="10"/>
  <c r="N43" i="10" s="1"/>
  <c r="M45" i="10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L65" i="10"/>
  <c r="M65" i="10" s="1"/>
  <c r="L70" i="10"/>
  <c r="M70" i="10" s="1"/>
  <c r="J74" i="10"/>
  <c r="J75" i="10" s="1"/>
  <c r="N74" i="10" s="1"/>
  <c r="D82" i="10"/>
  <c r="J81" i="10"/>
  <c r="J82" i="10" s="1"/>
  <c r="N81" i="10" s="1"/>
  <c r="M83" i="10"/>
  <c r="J92" i="10"/>
  <c r="J93" i="10" s="1"/>
  <c r="N92" i="10" s="1"/>
  <c r="D93" i="10"/>
  <c r="E95" i="10"/>
  <c r="J94" i="10"/>
  <c r="J95" i="10" s="1"/>
  <c r="N94" i="10" s="1"/>
  <c r="L100" i="10"/>
  <c r="L109" i="10"/>
  <c r="M109" i="10" s="1"/>
  <c r="J111" i="10"/>
  <c r="D115" i="10"/>
  <c r="J114" i="10"/>
  <c r="J115" i="10" s="1"/>
  <c r="N114" i="10" s="1"/>
  <c r="L114" i="10"/>
  <c r="M114" i="10" s="1"/>
  <c r="D132" i="10"/>
  <c r="J131" i="10"/>
  <c r="J132" i="10" s="1"/>
  <c r="N131" i="10" s="1"/>
  <c r="L131" i="10"/>
  <c r="M131" i="10" s="1"/>
  <c r="J133" i="10"/>
  <c r="D143" i="10"/>
  <c r="J142" i="10"/>
  <c r="J143" i="10" s="1"/>
  <c r="N142" i="10" s="1"/>
  <c r="L142" i="10"/>
  <c r="M142" i="10" s="1"/>
  <c r="L149" i="10"/>
  <c r="M149" i="10" s="1"/>
  <c r="D154" i="10"/>
  <c r="J153" i="10"/>
  <c r="J154" i="10" s="1"/>
  <c r="N153" i="10" s="1"/>
  <c r="AE10" i="10" s="1"/>
  <c r="L153" i="10"/>
  <c r="M153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M92" i="10"/>
  <c r="L96" i="10"/>
  <c r="M96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L129" i="10"/>
  <c r="M129" i="10" s="1"/>
  <c r="M138" i="10"/>
  <c r="D145" i="10"/>
  <c r="J144" i="10"/>
  <c r="M147" i="10"/>
  <c r="D150" i="10"/>
  <c r="J149" i="10"/>
  <c r="J150" i="10" s="1"/>
  <c r="N149" i="10" s="1"/>
  <c r="AE6" i="10" s="1"/>
  <c r="L151" i="10"/>
  <c r="M151" i="10" s="1"/>
  <c r="M160" i="10"/>
  <c r="M162" i="10"/>
  <c r="J90" i="10"/>
  <c r="N89" i="10" s="1"/>
  <c r="D95" i="10"/>
  <c r="M103" i="10"/>
  <c r="L105" i="10"/>
  <c r="M105" i="10" s="1"/>
  <c r="L111" i="10"/>
  <c r="M122" i="10"/>
  <c r="J128" i="10"/>
  <c r="N127" i="10" s="1"/>
  <c r="J130" i="10"/>
  <c r="N129" i="10" s="1"/>
  <c r="L158" i="10"/>
  <c r="J162" i="10"/>
  <c r="J163" i="10" s="1"/>
  <c r="N162" i="10" s="1"/>
  <c r="L107" i="10"/>
  <c r="M107" i="10" s="1"/>
  <c r="M116" i="10"/>
  <c r="L120" i="10"/>
  <c r="M120" i="10" s="1"/>
  <c r="M125" i="10"/>
  <c r="L127" i="10"/>
  <c r="M127" i="10" s="1"/>
  <c r="L133" i="10"/>
  <c r="M144" i="10"/>
  <c r="J151" i="10"/>
  <c r="J152" i="10" s="1"/>
  <c r="N151" i="10" s="1"/>
  <c r="AE8" i="10" s="1"/>
  <c r="J139" i="10"/>
  <c r="N138" i="10" s="1"/>
  <c r="J161" i="10"/>
  <c r="N160" i="10" s="1"/>
  <c r="N239" i="10" l="1"/>
  <c r="AE99" i="3"/>
  <c r="Y308" i="3" s="1"/>
  <c r="N283" i="10"/>
  <c r="AI99" i="3"/>
  <c r="U319" i="3" s="1"/>
  <c r="N240" i="10"/>
  <c r="AE100" i="3"/>
  <c r="Y309" i="3" s="1"/>
  <c r="N284" i="10"/>
  <c r="AI100" i="3"/>
  <c r="U320" i="3" s="1"/>
  <c r="N295" i="10"/>
  <c r="AJ100" i="3"/>
  <c r="V320" i="3" s="1"/>
  <c r="N294" i="10"/>
  <c r="AJ99" i="3"/>
  <c r="V319" i="3" s="1"/>
  <c r="N152" i="10"/>
  <c r="AE9" i="10" s="1"/>
  <c r="AD8" i="10"/>
  <c r="N49" i="10"/>
  <c r="V5" i="10" s="1"/>
  <c r="U4" i="10"/>
  <c r="N9" i="10"/>
  <c r="R9" i="10" s="1"/>
  <c r="Q8" i="10"/>
  <c r="AA49" i="10"/>
  <c r="N44" i="10"/>
  <c r="U11" i="10" s="1"/>
  <c r="T10" i="10"/>
  <c r="N145" i="10"/>
  <c r="AD13" i="10" s="1"/>
  <c r="AC12" i="10"/>
  <c r="AA65" i="10"/>
  <c r="N121" i="10"/>
  <c r="AB11" i="10" s="1"/>
  <c r="AA10" i="10"/>
  <c r="M158" i="10"/>
  <c r="P158" i="10"/>
  <c r="N123" i="10"/>
  <c r="AB13" i="10" s="1"/>
  <c r="AA12" i="10"/>
  <c r="AA63" i="10"/>
  <c r="N106" i="10"/>
  <c r="AA7" i="10" s="1"/>
  <c r="Z6" i="10"/>
  <c r="N163" i="10"/>
  <c r="Q162" i="10"/>
  <c r="J145" i="10"/>
  <c r="N144" i="10" s="1"/>
  <c r="X65" i="10"/>
  <c r="N139" i="10"/>
  <c r="AD7" i="10" s="1"/>
  <c r="AC6" i="10"/>
  <c r="N93" i="10"/>
  <c r="Z5" i="10" s="1"/>
  <c r="Y4" i="10"/>
  <c r="N150" i="10"/>
  <c r="AE7" i="10" s="1"/>
  <c r="AD6" i="10"/>
  <c r="J134" i="10"/>
  <c r="N133" i="10" s="1"/>
  <c r="X64" i="10"/>
  <c r="N115" i="10"/>
  <c r="AB5" i="10" s="1"/>
  <c r="AA4" i="10"/>
  <c r="N110" i="10"/>
  <c r="AA11" i="10" s="1"/>
  <c r="Z10" i="10"/>
  <c r="N84" i="10"/>
  <c r="Y7" i="10" s="1"/>
  <c r="X6" i="10"/>
  <c r="N71" i="10"/>
  <c r="X5" i="10" s="1"/>
  <c r="W4" i="10"/>
  <c r="N29" i="10"/>
  <c r="T7" i="10" s="1"/>
  <c r="S6" i="10"/>
  <c r="N77" i="10"/>
  <c r="X11" i="10" s="1"/>
  <c r="W10" i="10"/>
  <c r="N64" i="10"/>
  <c r="W9" i="10" s="1"/>
  <c r="V8" i="10"/>
  <c r="M15" i="10"/>
  <c r="Z46" i="10"/>
  <c r="N119" i="10"/>
  <c r="AB9" i="10" s="1"/>
  <c r="AA8" i="10"/>
  <c r="M67" i="10"/>
  <c r="Z58" i="10"/>
  <c r="N53" i="10"/>
  <c r="V9" i="10" s="1"/>
  <c r="U8" i="10"/>
  <c r="N18" i="10"/>
  <c r="S7" i="10" s="1"/>
  <c r="R6" i="10"/>
  <c r="AA48" i="10"/>
  <c r="N86" i="10"/>
  <c r="Y9" i="10" s="1"/>
  <c r="X8" i="10"/>
  <c r="N75" i="10"/>
  <c r="X9" i="10" s="1"/>
  <c r="W8" i="10"/>
  <c r="N62" i="10"/>
  <c r="W7" i="10" s="1"/>
  <c r="V6" i="10"/>
  <c r="N27" i="10"/>
  <c r="T5" i="10" s="1"/>
  <c r="S4" i="10"/>
  <c r="N57" i="10"/>
  <c r="V13" i="10" s="1"/>
  <c r="U12" i="10"/>
  <c r="AA57" i="10"/>
  <c r="N38" i="10"/>
  <c r="U5" i="10" s="1"/>
  <c r="T4" i="10"/>
  <c r="J18" i="10"/>
  <c r="N17" i="10" s="1"/>
  <c r="X48" i="10"/>
  <c r="N141" i="10"/>
  <c r="AD9" i="10" s="1"/>
  <c r="AC8" i="10"/>
  <c r="N31" i="10"/>
  <c r="T9" i="10" s="1"/>
  <c r="S8" i="10"/>
  <c r="M6" i="10"/>
  <c r="P6" i="10"/>
  <c r="Z47" i="10"/>
  <c r="J11" i="10"/>
  <c r="N10" i="10" s="1"/>
  <c r="X51" i="10"/>
  <c r="M164" i="10"/>
  <c r="P164" i="10"/>
  <c r="J5" i="10"/>
  <c r="N4" i="10" s="1"/>
  <c r="X45" i="10"/>
  <c r="J7" i="10"/>
  <c r="N6" i="10" s="1"/>
  <c r="X47" i="10"/>
  <c r="P10" i="10"/>
  <c r="Z51" i="10"/>
  <c r="W83" i="10"/>
  <c r="Z52" i="10"/>
  <c r="M21" i="10"/>
  <c r="N128" i="10"/>
  <c r="AC7" i="10" s="1"/>
  <c r="AB6" i="10"/>
  <c r="N108" i="10"/>
  <c r="AA9" i="10" s="1"/>
  <c r="Z8" i="10"/>
  <c r="M133" i="10"/>
  <c r="Z64" i="10"/>
  <c r="N126" i="10"/>
  <c r="AC5" i="10" s="1"/>
  <c r="AB4" i="10"/>
  <c r="N117" i="10"/>
  <c r="AB7" i="10" s="1"/>
  <c r="AA6" i="10"/>
  <c r="M111" i="10"/>
  <c r="Z62" i="10"/>
  <c r="N104" i="10"/>
  <c r="AA5" i="10" s="1"/>
  <c r="Z4" i="10"/>
  <c r="N161" i="10"/>
  <c r="Q160" i="10"/>
  <c r="N148" i="10"/>
  <c r="AE5" i="10" s="1"/>
  <c r="AD4" i="10"/>
  <c r="N130" i="10"/>
  <c r="AC9" i="10" s="1"/>
  <c r="AB8" i="10"/>
  <c r="N97" i="10"/>
  <c r="Z9" i="10" s="1"/>
  <c r="Y8" i="10"/>
  <c r="N154" i="10"/>
  <c r="AE11" i="10" s="1"/>
  <c r="AD10" i="10"/>
  <c r="N143" i="10"/>
  <c r="AD11" i="10" s="1"/>
  <c r="AC10" i="10"/>
  <c r="N132" i="10"/>
  <c r="AC11" i="10" s="1"/>
  <c r="AB10" i="10"/>
  <c r="J112" i="10"/>
  <c r="N111" i="10" s="1"/>
  <c r="X62" i="10"/>
  <c r="X83" i="10" s="1"/>
  <c r="M100" i="10"/>
  <c r="Z61" i="10"/>
  <c r="N66" i="10"/>
  <c r="W11" i="10" s="1"/>
  <c r="V10" i="10"/>
  <c r="N46" i="10"/>
  <c r="U13" i="10" s="1"/>
  <c r="T12" i="10"/>
  <c r="AA56" i="10"/>
  <c r="N33" i="10"/>
  <c r="T11" i="10" s="1"/>
  <c r="S10" i="10"/>
  <c r="N73" i="10"/>
  <c r="X7" i="10" s="1"/>
  <c r="W6" i="10"/>
  <c r="N40" i="10"/>
  <c r="U7" i="10" s="1"/>
  <c r="T6" i="10"/>
  <c r="J22" i="10"/>
  <c r="N21" i="10" s="1"/>
  <c r="X52" i="10"/>
  <c r="N99" i="10"/>
  <c r="Z11" i="10" s="1"/>
  <c r="Y10" i="10"/>
  <c r="M89" i="10"/>
  <c r="Z60" i="10"/>
  <c r="N55" i="10"/>
  <c r="V11" i="10" s="1"/>
  <c r="U10" i="10"/>
  <c r="N42" i="10"/>
  <c r="U9" i="10" s="1"/>
  <c r="T8" i="10"/>
  <c r="M155" i="10"/>
  <c r="Z66" i="10"/>
  <c r="J123" i="10"/>
  <c r="N122" i="10" s="1"/>
  <c r="X63" i="10"/>
  <c r="M34" i="10"/>
  <c r="J16" i="10"/>
  <c r="N15" i="10" s="1"/>
  <c r="X46" i="10"/>
  <c r="M23" i="10"/>
  <c r="Z54" i="10"/>
  <c r="N5" i="10"/>
  <c r="R5" i="10" s="1"/>
  <c r="Q4" i="10"/>
  <c r="AA45" i="10"/>
  <c r="P4" i="10"/>
  <c r="Z45" i="10"/>
  <c r="P8" i="10"/>
  <c r="Z49" i="10"/>
  <c r="N11" i="10"/>
  <c r="R11" i="10" s="1"/>
  <c r="Q10" i="10"/>
  <c r="AA51" i="10"/>
  <c r="P12" i="10"/>
  <c r="Z53" i="10"/>
  <c r="M12" i="10"/>
  <c r="S83" i="10"/>
  <c r="N79" i="10"/>
  <c r="X13" i="10" s="1"/>
  <c r="AA59" i="10"/>
  <c r="M166" i="10"/>
  <c r="Z67" i="10"/>
  <c r="Z83" i="10" s="1"/>
  <c r="J167" i="10"/>
  <c r="N166" i="10" s="1"/>
  <c r="H114" i="8"/>
  <c r="H115" i="8" s="1"/>
  <c r="H147" i="8"/>
  <c r="H148" i="8" s="1"/>
  <c r="H103" i="8"/>
  <c r="H104" i="8" s="1"/>
  <c r="H37" i="8"/>
  <c r="H38" i="8" s="1"/>
  <c r="D70" i="8"/>
  <c r="D71" i="8" s="1"/>
  <c r="D158" i="8"/>
  <c r="D159" i="8" s="1"/>
  <c r="D81" i="8"/>
  <c r="D82" i="8" s="1"/>
  <c r="I28" i="8"/>
  <c r="I29" i="8" s="1"/>
  <c r="I149" i="8"/>
  <c r="I150" i="8" s="1"/>
  <c r="F103" i="8"/>
  <c r="F104" i="8" s="1"/>
  <c r="F37" i="8"/>
  <c r="F38" i="8" s="1"/>
  <c r="F136" i="8"/>
  <c r="F137" i="8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N252" i="10" l="1"/>
  <c r="AF101" i="3"/>
  <c r="Z310" i="3" s="1"/>
  <c r="N263" i="10"/>
  <c r="AG101" i="3"/>
  <c r="AA310" i="3" s="1"/>
  <c r="N274" i="10"/>
  <c r="AH101" i="3"/>
  <c r="T321" i="3" s="1"/>
  <c r="N298" i="10"/>
  <c r="AJ103" i="3"/>
  <c r="V323" i="3" s="1"/>
  <c r="N307" i="10"/>
  <c r="AK101" i="3"/>
  <c r="W321" i="3" s="1"/>
  <c r="N320" i="10"/>
  <c r="AL103" i="3"/>
  <c r="X323" i="3" s="1"/>
  <c r="N321" i="10"/>
  <c r="AL104" i="3"/>
  <c r="X324" i="3" s="1"/>
  <c r="N329" i="10"/>
  <c r="AM101" i="3"/>
  <c r="Y321" i="3" s="1"/>
  <c r="N332" i="10"/>
  <c r="AM104" i="3"/>
  <c r="Y324" i="3" s="1"/>
  <c r="N254" i="10"/>
  <c r="AF103" i="3"/>
  <c r="Z312" i="3" s="1"/>
  <c r="N265" i="10"/>
  <c r="AG103" i="3"/>
  <c r="AA312" i="3" s="1"/>
  <c r="N276" i="10"/>
  <c r="AH103" i="3"/>
  <c r="T323" i="3" s="1"/>
  <c r="N287" i="10"/>
  <c r="AI103" i="3"/>
  <c r="U323" i="3" s="1"/>
  <c r="N309" i="10"/>
  <c r="AK103" i="3"/>
  <c r="W323" i="3" s="1"/>
  <c r="N301" i="10"/>
  <c r="AK95" i="3"/>
  <c r="W315" i="3" s="1"/>
  <c r="N318" i="10"/>
  <c r="AL101" i="3"/>
  <c r="X321" i="3" s="1"/>
  <c r="N331" i="10"/>
  <c r="AM103" i="3"/>
  <c r="Y323" i="3" s="1"/>
  <c r="N323" i="10"/>
  <c r="AM95" i="3"/>
  <c r="Y315" i="3" s="1"/>
  <c r="N319" i="10"/>
  <c r="AL102" i="3"/>
  <c r="X322" i="3" s="1"/>
  <c r="N268" i="10"/>
  <c r="AH95" i="3"/>
  <c r="T315" i="3" s="1"/>
  <c r="N330" i="10"/>
  <c r="AM102" i="3"/>
  <c r="Y322" i="3" s="1"/>
  <c r="N35" i="10"/>
  <c r="T13" i="10" s="1"/>
  <c r="S12" i="10"/>
  <c r="AA55" i="10"/>
  <c r="N156" i="10"/>
  <c r="AE13" i="10" s="1"/>
  <c r="AD12" i="10"/>
  <c r="AA66" i="10"/>
  <c r="N90" i="10"/>
  <c r="Y13" i="10" s="1"/>
  <c r="X12" i="10"/>
  <c r="AA60" i="10"/>
  <c r="N22" i="10"/>
  <c r="S11" i="10" s="1"/>
  <c r="R10" i="10"/>
  <c r="AA52" i="10"/>
  <c r="N165" i="10"/>
  <c r="Q164" i="10"/>
  <c r="N16" i="10"/>
  <c r="S5" i="10" s="1"/>
  <c r="R4" i="10"/>
  <c r="AA46" i="10"/>
  <c r="N13" i="10"/>
  <c r="R13" i="10" s="1"/>
  <c r="Q12" i="10"/>
  <c r="AA53" i="10"/>
  <c r="N24" i="10"/>
  <c r="S13" i="10" s="1"/>
  <c r="R12" i="10"/>
  <c r="AA54" i="10"/>
  <c r="N101" i="10"/>
  <c r="Z13" i="10" s="1"/>
  <c r="Y12" i="10"/>
  <c r="AA61" i="10"/>
  <c r="N112" i="10"/>
  <c r="AA13" i="10" s="1"/>
  <c r="Z12" i="10"/>
  <c r="AA62" i="10"/>
  <c r="N134" i="10"/>
  <c r="AC13" i="10" s="1"/>
  <c r="AB12" i="10"/>
  <c r="AA64" i="10"/>
  <c r="N7" i="10"/>
  <c r="R7" i="10" s="1"/>
  <c r="Q6" i="10"/>
  <c r="AA47" i="10"/>
  <c r="N68" i="10"/>
  <c r="W13" i="10" s="1"/>
  <c r="V12" i="10"/>
  <c r="AA58" i="10"/>
  <c r="N159" i="10"/>
  <c r="Q158" i="10"/>
  <c r="N167" i="10"/>
  <c r="AA67" i="10"/>
  <c r="AA83" i="10" s="1"/>
  <c r="F116" i="8"/>
  <c r="F117" i="8" s="1"/>
  <c r="F94" i="8"/>
  <c r="F95" i="8" s="1"/>
  <c r="F50" i="8"/>
  <c r="F51" i="8" s="1"/>
  <c r="F28" i="8"/>
  <c r="F29" i="8" s="1"/>
  <c r="F6" i="8"/>
  <c r="F7" i="8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I73" i="8"/>
  <c r="I160" i="8"/>
  <c r="I161" i="8" s="1"/>
  <c r="E118" i="8"/>
  <c r="E119" i="8" s="1"/>
  <c r="E96" i="8"/>
  <c r="E97" i="8" s="1"/>
  <c r="E30" i="8"/>
  <c r="E31" i="8" s="1"/>
  <c r="E8" i="8"/>
  <c r="E9" i="8" s="1"/>
  <c r="E85" i="8"/>
  <c r="E86" i="8" s="1"/>
  <c r="E107" i="8"/>
  <c r="E108" i="8" s="1"/>
  <c r="E41" i="8"/>
  <c r="E42" i="8" s="1"/>
  <c r="E63" i="8"/>
  <c r="E64" i="8" s="1"/>
  <c r="E129" i="8"/>
  <c r="E130" i="8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38" i="8"/>
  <c r="H139" i="8" s="1"/>
  <c r="H116" i="8"/>
  <c r="H117" i="8" s="1"/>
  <c r="H94" i="8"/>
  <c r="H95" i="8" s="1"/>
  <c r="H50" i="8"/>
  <c r="H51" i="8" s="1"/>
  <c r="H28" i="8"/>
  <c r="H29" i="8" s="1"/>
  <c r="H6" i="8"/>
  <c r="H7" i="8" s="1"/>
  <c r="H71" i="8"/>
  <c r="I118" i="8"/>
  <c r="I119" i="8" s="1"/>
  <c r="I96" i="8"/>
  <c r="I97" i="8" s="1"/>
  <c r="I30" i="8"/>
  <c r="I31" i="8" s="1"/>
  <c r="I8" i="8"/>
  <c r="I9" i="8" s="1"/>
  <c r="I107" i="8"/>
  <c r="I108" i="8" s="1"/>
  <c r="I41" i="8"/>
  <c r="I42" i="8" s="1"/>
  <c r="I129" i="8"/>
  <c r="I130" i="8" s="1"/>
  <c r="I63" i="8"/>
  <c r="I64" i="8" s="1"/>
  <c r="I85" i="8"/>
  <c r="I86" i="8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138" i="8"/>
  <c r="D139" i="8" s="1"/>
  <c r="D116" i="8"/>
  <c r="D117" i="8" s="1"/>
  <c r="D94" i="8"/>
  <c r="D95" i="8" s="1"/>
  <c r="D73" i="8"/>
  <c r="D50" i="8"/>
  <c r="D51" i="8" s="1"/>
  <c r="D28" i="8"/>
  <c r="D29" i="8" s="1"/>
  <c r="D6" i="8"/>
  <c r="D149" i="8"/>
  <c r="D150" i="8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138" i="8"/>
  <c r="G139" i="8" s="1"/>
  <c r="G116" i="8"/>
  <c r="G117" i="8" s="1"/>
  <c r="G50" i="8"/>
  <c r="G51" i="8" s="1"/>
  <c r="G94" i="8"/>
  <c r="G95" i="8" s="1"/>
  <c r="G6" i="8"/>
  <c r="G7" i="8" s="1"/>
  <c r="G28" i="8"/>
  <c r="G29" i="8" s="1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T276" i="3"/>
  <c r="T275" i="3"/>
  <c r="T272" i="3"/>
  <c r="T273" i="3"/>
  <c r="T274" i="3"/>
  <c r="T277" i="3"/>
  <c r="T278" i="3"/>
  <c r="T279" i="3"/>
  <c r="T280" i="3"/>
  <c r="T271" i="3"/>
  <c r="N177" i="10" l="1"/>
  <c r="Y103" i="3"/>
  <c r="AA301" i="3" s="1"/>
  <c r="N188" i="10"/>
  <c r="Z103" i="3"/>
  <c r="T312" i="3" s="1"/>
  <c r="N180" i="10"/>
  <c r="Z95" i="3"/>
  <c r="T304" i="3" s="1"/>
  <c r="N197" i="10"/>
  <c r="AA101" i="3"/>
  <c r="U310" i="3" s="1"/>
  <c r="N210" i="10"/>
  <c r="AB103" i="3"/>
  <c r="V312" i="3" s="1"/>
  <c r="N202" i="10"/>
  <c r="AB95" i="3"/>
  <c r="V304" i="3" s="1"/>
  <c r="N219" i="10"/>
  <c r="AC101" i="3"/>
  <c r="W310" i="3" s="1"/>
  <c r="N213" i="10"/>
  <c r="AC95" i="3"/>
  <c r="W304" i="3" s="1"/>
  <c r="N232" i="10"/>
  <c r="AD103" i="3"/>
  <c r="X312" i="3" s="1"/>
  <c r="N224" i="10"/>
  <c r="AD95" i="3"/>
  <c r="X304" i="3" s="1"/>
  <c r="N241" i="10"/>
  <c r="AE101" i="3"/>
  <c r="Y310" i="3" s="1"/>
  <c r="N324" i="10"/>
  <c r="AM96" i="3"/>
  <c r="Y316" i="3" s="1"/>
  <c r="N246" i="10"/>
  <c r="AF95" i="3"/>
  <c r="Z304" i="3" s="1"/>
  <c r="N279" i="10"/>
  <c r="AI95" i="3"/>
  <c r="U315" i="3" s="1"/>
  <c r="N285" i="10"/>
  <c r="AI101" i="3"/>
  <c r="U321" i="3" s="1"/>
  <c r="N171" i="10"/>
  <c r="Y97" i="3"/>
  <c r="AA295" i="3" s="1"/>
  <c r="N175" i="10"/>
  <c r="Y101" i="3"/>
  <c r="AA299" i="3" s="1"/>
  <c r="N169" i="10"/>
  <c r="Y95" i="3"/>
  <c r="AA293" i="3" s="1"/>
  <c r="N186" i="10"/>
  <c r="Z101" i="3"/>
  <c r="T310" i="3" s="1"/>
  <c r="N199" i="10"/>
  <c r="AA103" i="3"/>
  <c r="U312" i="3" s="1"/>
  <c r="N191" i="10"/>
  <c r="AA95" i="3"/>
  <c r="U304" i="3" s="1"/>
  <c r="N208" i="10"/>
  <c r="AB101" i="3"/>
  <c r="V310" i="3" s="1"/>
  <c r="N221" i="10"/>
  <c r="AC103" i="3"/>
  <c r="W312" i="3" s="1"/>
  <c r="N217" i="10"/>
  <c r="AC99" i="3"/>
  <c r="W308" i="3" s="1"/>
  <c r="N218" i="10"/>
  <c r="AC100" i="3"/>
  <c r="W309" i="3" s="1"/>
  <c r="N230" i="10"/>
  <c r="AD101" i="3"/>
  <c r="X310" i="3" s="1"/>
  <c r="N243" i="10"/>
  <c r="AE103" i="3"/>
  <c r="Y312" i="3" s="1"/>
  <c r="N313" i="10"/>
  <c r="AL96" i="3"/>
  <c r="X316" i="3" s="1"/>
  <c r="N296" i="10"/>
  <c r="AJ101" i="3"/>
  <c r="V321" i="3" s="1"/>
  <c r="N290" i="10"/>
  <c r="AJ95" i="3"/>
  <c r="V315" i="3" s="1"/>
  <c r="N257" i="10"/>
  <c r="AG95" i="3"/>
  <c r="AA304" i="3" s="1"/>
  <c r="N312" i="10"/>
  <c r="AL95" i="3"/>
  <c r="X315" i="3" s="1"/>
  <c r="U272" i="3"/>
  <c r="U275" i="3"/>
  <c r="V4" i="8"/>
  <c r="J70" i="8"/>
  <c r="J71" i="8" s="1"/>
  <c r="N70" i="8" s="1"/>
  <c r="X4" i="8" s="1"/>
  <c r="Z282" i="3" s="1"/>
  <c r="J39" i="8"/>
  <c r="J40" i="8" s="1"/>
  <c r="N39" i="8" s="1"/>
  <c r="U6" i="8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H160" i="8"/>
  <c r="H161" i="8" s="1"/>
  <c r="E75" i="8"/>
  <c r="E151" i="8"/>
  <c r="E152" i="8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I140" i="8"/>
  <c r="I141" i="8" s="1"/>
  <c r="I52" i="8"/>
  <c r="I53" i="8" s="1"/>
  <c r="I162" i="8"/>
  <c r="I163" i="8" s="1"/>
  <c r="H73" i="8"/>
  <c r="H149" i="8"/>
  <c r="H150" i="8" s="1"/>
  <c r="F149" i="8"/>
  <c r="F73" i="8"/>
  <c r="F118" i="8"/>
  <c r="F119" i="8" s="1"/>
  <c r="F96" i="8"/>
  <c r="F97" i="8" s="1"/>
  <c r="F30" i="8"/>
  <c r="F31" i="8" s="1"/>
  <c r="F8" i="8"/>
  <c r="F9" i="8" s="1"/>
  <c r="F129" i="8"/>
  <c r="F130" i="8" s="1"/>
  <c r="F107" i="8"/>
  <c r="F108" i="8" s="1"/>
  <c r="F85" i="8"/>
  <c r="F86" i="8" s="1"/>
  <c r="F63" i="8"/>
  <c r="F64" i="8" s="1"/>
  <c r="F41" i="8"/>
  <c r="F42" i="8" s="1"/>
  <c r="D162" i="8"/>
  <c r="D129" i="8"/>
  <c r="D107" i="8"/>
  <c r="D85" i="8"/>
  <c r="D63" i="8"/>
  <c r="D41" i="8"/>
  <c r="D118" i="8"/>
  <c r="D96" i="8"/>
  <c r="D74" i="8"/>
  <c r="D30" i="8"/>
  <c r="D8" i="8"/>
  <c r="D151" i="8"/>
  <c r="H129" i="8"/>
  <c r="H130" i="8" s="1"/>
  <c r="H107" i="8"/>
  <c r="H108" i="8" s="1"/>
  <c r="H85" i="8"/>
  <c r="H86" i="8" s="1"/>
  <c r="H63" i="8"/>
  <c r="H64" i="8" s="1"/>
  <c r="H41" i="8"/>
  <c r="H42" i="8" s="1"/>
  <c r="H118" i="8"/>
  <c r="H119" i="8" s="1"/>
  <c r="H96" i="8"/>
  <c r="H97" i="8" s="1"/>
  <c r="H30" i="8"/>
  <c r="H31" i="8" s="1"/>
  <c r="H8" i="8"/>
  <c r="H9" i="8" s="1"/>
  <c r="G129" i="8"/>
  <c r="G130" i="8" s="1"/>
  <c r="G107" i="8"/>
  <c r="G108" i="8" s="1"/>
  <c r="G85" i="8"/>
  <c r="G86" i="8" s="1"/>
  <c r="G63" i="8"/>
  <c r="G64" i="8" s="1"/>
  <c r="G41" i="8"/>
  <c r="G42" i="8" s="1"/>
  <c r="G118" i="8"/>
  <c r="G119" i="8" s="1"/>
  <c r="G96" i="8"/>
  <c r="G97" i="8" s="1"/>
  <c r="G8" i="8"/>
  <c r="G9" i="8" s="1"/>
  <c r="G30" i="8"/>
  <c r="G31" i="8" s="1"/>
  <c r="I75" i="8"/>
  <c r="I151" i="8"/>
  <c r="I152" i="8" s="1"/>
  <c r="J50" i="8"/>
  <c r="J51" i="8" s="1"/>
  <c r="N50" i="8" s="1"/>
  <c r="V6" i="8" s="1"/>
  <c r="G73" i="8"/>
  <c r="G149" i="8"/>
  <c r="G150" i="8" s="1"/>
  <c r="G160" i="8"/>
  <c r="G161" i="8" s="1"/>
  <c r="E140" i="8"/>
  <c r="E141" i="8" s="1"/>
  <c r="E52" i="8"/>
  <c r="E53" i="8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T331" i="3" l="1"/>
  <c r="Z321" i="3" s="1"/>
  <c r="N182" i="10"/>
  <c r="Z97" i="3"/>
  <c r="T306" i="3" s="1"/>
  <c r="N303" i="10"/>
  <c r="AK97" i="3"/>
  <c r="W317" i="3" s="1"/>
  <c r="N314" i="10"/>
  <c r="AL97" i="3"/>
  <c r="X317" i="3" s="1"/>
  <c r="N281" i="10"/>
  <c r="AI97" i="3"/>
  <c r="U317" i="3" s="1"/>
  <c r="N204" i="10"/>
  <c r="AB97" i="3"/>
  <c r="V306" i="3" s="1"/>
  <c r="N325" i="10"/>
  <c r="AM97" i="3"/>
  <c r="Y317" i="3" s="1"/>
  <c r="N292" i="10"/>
  <c r="AJ97" i="3"/>
  <c r="V317" i="3" s="1"/>
  <c r="N248" i="10"/>
  <c r="AF97" i="3"/>
  <c r="Z306" i="3" s="1"/>
  <c r="N315" i="10"/>
  <c r="AL98" i="3"/>
  <c r="X318" i="3" s="1"/>
  <c r="N235" i="10"/>
  <c r="AE95" i="3"/>
  <c r="Y304" i="3" s="1"/>
  <c r="N215" i="10"/>
  <c r="AC97" i="3"/>
  <c r="W306" i="3" s="1"/>
  <c r="T333" i="3"/>
  <c r="N270" i="10"/>
  <c r="AH97" i="3"/>
  <c r="T317" i="3" s="1"/>
  <c r="N326" i="10"/>
  <c r="AM98" i="3"/>
  <c r="Y318" i="3" s="1"/>
  <c r="N226" i="10"/>
  <c r="AD97" i="3"/>
  <c r="X306" i="3" s="1"/>
  <c r="N193" i="10"/>
  <c r="AA97" i="3"/>
  <c r="U306" i="3" s="1"/>
  <c r="T325" i="3"/>
  <c r="Z315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F162" i="8"/>
  <c r="F163" i="8" s="1"/>
  <c r="G151" i="8"/>
  <c r="G152" i="8" s="1"/>
  <c r="G75" i="8"/>
  <c r="D152" i="8"/>
  <c r="D9" i="8"/>
  <c r="J8" i="8"/>
  <c r="J9" i="8" s="1"/>
  <c r="N8" i="8" s="1"/>
  <c r="R8" i="8" s="1"/>
  <c r="D42" i="8"/>
  <c r="J41" i="8"/>
  <c r="J42" i="8" s="1"/>
  <c r="N41" i="8" s="1"/>
  <c r="U8" i="8" s="1"/>
  <c r="F75" i="8"/>
  <c r="F151" i="8"/>
  <c r="F152" i="8" s="1"/>
  <c r="H151" i="8"/>
  <c r="H152" i="8" s="1"/>
  <c r="H75" i="8"/>
  <c r="D31" i="8"/>
  <c r="J30" i="8"/>
  <c r="J31" i="8" s="1"/>
  <c r="N30" i="8" s="1"/>
  <c r="T8" i="8" s="1"/>
  <c r="D64" i="8"/>
  <c r="J63" i="8"/>
  <c r="J64" i="8" s="1"/>
  <c r="N63" i="8" s="1"/>
  <c r="W8" i="8" s="1"/>
  <c r="D130" i="8"/>
  <c r="J129" i="8"/>
  <c r="J130" i="8" s="1"/>
  <c r="N129" i="8" s="1"/>
  <c r="AC8" i="8" s="1"/>
  <c r="G162" i="8"/>
  <c r="G163" i="8" s="1"/>
  <c r="G140" i="8"/>
  <c r="G141" i="8" s="1"/>
  <c r="G52" i="8"/>
  <c r="G53" i="8" s="1"/>
  <c r="H52" i="8"/>
  <c r="H53" i="8" s="1"/>
  <c r="H140" i="8"/>
  <c r="H141" i="8" s="1"/>
  <c r="H162" i="8"/>
  <c r="H163" i="8" s="1"/>
  <c r="D140" i="8"/>
  <c r="D52" i="8"/>
  <c r="D119" i="8"/>
  <c r="J118" i="8"/>
  <c r="J119" i="8" s="1"/>
  <c r="N118" i="8" s="1"/>
  <c r="AB8" i="8" s="1"/>
  <c r="J85" i="8"/>
  <c r="J86" i="8" s="1"/>
  <c r="N85" i="8" s="1"/>
  <c r="Y8" i="8" s="1"/>
  <c r="D86" i="8"/>
  <c r="D163" i="8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U325" i="3" l="1"/>
  <c r="N198" i="10"/>
  <c r="AA102" i="3"/>
  <c r="U311" i="3" s="1"/>
  <c r="N305" i="10"/>
  <c r="AK99" i="3"/>
  <c r="W319" i="3" s="1"/>
  <c r="N316" i="10"/>
  <c r="AL99" i="3"/>
  <c r="X319" i="3" s="1"/>
  <c r="N237" i="10"/>
  <c r="AE97" i="3"/>
  <c r="Y306" i="3" s="1"/>
  <c r="N228" i="10"/>
  <c r="AD99" i="3"/>
  <c r="X308" i="3" s="1"/>
  <c r="N327" i="10"/>
  <c r="AM99" i="3"/>
  <c r="Y319" i="3" s="1"/>
  <c r="N184" i="10"/>
  <c r="Z99" i="3"/>
  <c r="T308" i="3" s="1"/>
  <c r="N203" i="10"/>
  <c r="AB96" i="3"/>
  <c r="V305" i="3" s="1"/>
  <c r="N317" i="10"/>
  <c r="AL100" i="3"/>
  <c r="X320" i="3" s="1"/>
  <c r="N272" i="10"/>
  <c r="AH99" i="3"/>
  <c r="T319" i="3" s="1"/>
  <c r="N250" i="10"/>
  <c r="AF99" i="3"/>
  <c r="Z308" i="3" s="1"/>
  <c r="N328" i="10"/>
  <c r="AM100" i="3"/>
  <c r="Y320" i="3" s="1"/>
  <c r="N206" i="10"/>
  <c r="AB99" i="3"/>
  <c r="V308" i="3" s="1"/>
  <c r="N195" i="10"/>
  <c r="AA99" i="3"/>
  <c r="U308" i="3" s="1"/>
  <c r="N259" i="10"/>
  <c r="AG97" i="3"/>
  <c r="AA306" i="3" s="1"/>
  <c r="T327" i="3" s="1"/>
  <c r="Z323" i="3"/>
  <c r="U331" i="3"/>
  <c r="V325" i="3"/>
  <c r="AA315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M59" i="8"/>
  <c r="N60" i="8" s="1"/>
  <c r="W5" i="8" s="1"/>
  <c r="L74" i="8"/>
  <c r="M76" i="8"/>
  <c r="N77" i="8" s="1"/>
  <c r="X11" i="8" s="1"/>
  <c r="Z289" i="3" s="1"/>
  <c r="M98" i="8"/>
  <c r="N99" i="8" s="1"/>
  <c r="Z11" i="8" s="1"/>
  <c r="L162" i="8"/>
  <c r="J162" i="8"/>
  <c r="J163" i="8" s="1"/>
  <c r="N162" i="8" s="1"/>
  <c r="J74" i="8"/>
  <c r="J75" i="8" s="1"/>
  <c r="N74" i="8" s="1"/>
  <c r="X8" i="8" s="1"/>
  <c r="Z28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U327" i="3" l="1"/>
  <c r="AA317" i="3" s="1"/>
  <c r="Z317" i="3"/>
  <c r="N176" i="10"/>
  <c r="Y102" i="3"/>
  <c r="AA300" i="3" s="1"/>
  <c r="N170" i="10"/>
  <c r="Y96" i="3"/>
  <c r="AA294" i="3" s="1"/>
  <c r="N178" i="10"/>
  <c r="Y104" i="3"/>
  <c r="AA302" i="3" s="1"/>
  <c r="N181" i="10"/>
  <c r="Z96" i="3"/>
  <c r="T305" i="3" s="1"/>
  <c r="N189" i="10"/>
  <c r="Z104" i="3"/>
  <c r="T313" i="3" s="1"/>
  <c r="N200" i="10"/>
  <c r="AA104" i="3"/>
  <c r="U313" i="3" s="1"/>
  <c r="N220" i="10"/>
  <c r="AC102" i="3"/>
  <c r="W311" i="3" s="1"/>
  <c r="N280" i="10"/>
  <c r="AI96" i="3"/>
  <c r="U316" i="3" s="1"/>
  <c r="N247" i="10"/>
  <c r="AF96" i="3"/>
  <c r="Z305" i="3" s="1"/>
  <c r="N286" i="10"/>
  <c r="AI102" i="3"/>
  <c r="U322" i="3" s="1"/>
  <c r="N253" i="10"/>
  <c r="AF102" i="3"/>
  <c r="Z311" i="3" s="1"/>
  <c r="N288" i="10"/>
  <c r="AI104" i="3"/>
  <c r="U324" i="3" s="1"/>
  <c r="N310" i="10"/>
  <c r="AK104" i="3"/>
  <c r="W324" i="3" s="1"/>
  <c r="N236" i="10"/>
  <c r="AE96" i="3"/>
  <c r="Y305" i="3" s="1"/>
  <c r="N264" i="10"/>
  <c r="AG102" i="3"/>
  <c r="AA311" i="3" s="1"/>
  <c r="N231" i="10"/>
  <c r="AD102" i="3"/>
  <c r="X311" i="3" s="1"/>
  <c r="N244" i="10"/>
  <c r="AE104" i="3"/>
  <c r="Y313" i="3" s="1"/>
  <c r="N277" i="10"/>
  <c r="AH104" i="3"/>
  <c r="T324" i="3" s="1"/>
  <c r="N291" i="10"/>
  <c r="AJ96" i="3"/>
  <c r="V316" i="3" s="1"/>
  <c r="N255" i="10"/>
  <c r="AF104" i="3"/>
  <c r="Z313" i="3" s="1"/>
  <c r="N261" i="10"/>
  <c r="AG99" i="3"/>
  <c r="AA308" i="3" s="1"/>
  <c r="N187" i="10"/>
  <c r="Z102" i="3"/>
  <c r="T311" i="3" s="1"/>
  <c r="N222" i="10"/>
  <c r="AC104" i="3"/>
  <c r="W313" i="3" s="1"/>
  <c r="N214" i="10"/>
  <c r="AC96" i="3"/>
  <c r="W305" i="3" s="1"/>
  <c r="N211" i="10"/>
  <c r="AB104" i="3"/>
  <c r="V313" i="3" s="1"/>
  <c r="N258" i="10"/>
  <c r="AG96" i="3"/>
  <c r="AA305" i="3" s="1"/>
  <c r="N225" i="10"/>
  <c r="AD96" i="3"/>
  <c r="X305" i="3" s="1"/>
  <c r="N297" i="10"/>
  <c r="AJ102" i="3"/>
  <c r="V322" i="3" s="1"/>
  <c r="N242" i="10"/>
  <c r="AE102" i="3"/>
  <c r="Y311" i="3" s="1"/>
  <c r="N266" i="10"/>
  <c r="AG104" i="3"/>
  <c r="AA313" i="3" s="1"/>
  <c r="N233" i="10"/>
  <c r="AD104" i="3"/>
  <c r="X313" i="3" s="1"/>
  <c r="N308" i="10"/>
  <c r="AK102" i="3"/>
  <c r="W322" i="3" s="1"/>
  <c r="N275" i="10"/>
  <c r="AH102" i="3"/>
  <c r="T322" i="3" s="1"/>
  <c r="N299" i="10"/>
  <c r="AJ104" i="3"/>
  <c r="V324" i="3" s="1"/>
  <c r="N269" i="10"/>
  <c r="AH96" i="3"/>
  <c r="T316" i="3" s="1"/>
  <c r="N302" i="10"/>
  <c r="AK96" i="3"/>
  <c r="W316" i="3" s="1"/>
  <c r="N192" i="10"/>
  <c r="AA96" i="3"/>
  <c r="U305" i="3" s="1"/>
  <c r="T329" i="3"/>
  <c r="U329" i="3" s="1"/>
  <c r="N209" i="10"/>
  <c r="AB102" i="3"/>
  <c r="V311" i="3" s="1"/>
  <c r="T326" i="3"/>
  <c r="Z316" i="3" s="1"/>
  <c r="V331" i="3"/>
  <c r="AA321" i="3"/>
  <c r="Z319" i="3"/>
  <c r="V327" i="3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T334" i="3" l="1"/>
  <c r="U326" i="3" s="1"/>
  <c r="T332" i="3"/>
  <c r="Z322" i="3" s="1"/>
  <c r="Z324" i="3"/>
  <c r="U332" i="3"/>
  <c r="V332" i="3" s="1"/>
  <c r="N205" i="10"/>
  <c r="AB98" i="3"/>
  <c r="V307" i="3" s="1"/>
  <c r="N227" i="10"/>
  <c r="AD98" i="3"/>
  <c r="X307" i="3" s="1"/>
  <c r="N271" i="10"/>
  <c r="AH98" i="3"/>
  <c r="T318" i="3" s="1"/>
  <c r="N249" i="10"/>
  <c r="AF98" i="3"/>
  <c r="Z307" i="3" s="1"/>
  <c r="N293" i="10"/>
  <c r="AJ98" i="3"/>
  <c r="V318" i="3" s="1"/>
  <c r="N172" i="10"/>
  <c r="Y98" i="3"/>
  <c r="AA296" i="3" s="1"/>
  <c r="N183" i="10"/>
  <c r="Z98" i="3"/>
  <c r="T307" i="3" s="1"/>
  <c r="N194" i="10"/>
  <c r="AA98" i="3"/>
  <c r="U307" i="3" s="1"/>
  <c r="N216" i="10"/>
  <c r="AC98" i="3"/>
  <c r="W307" i="3" s="1"/>
  <c r="N238" i="10"/>
  <c r="AE98" i="3"/>
  <c r="Y307" i="3" s="1"/>
  <c r="N282" i="10"/>
  <c r="AI98" i="3"/>
  <c r="U318" i="3" s="1"/>
  <c r="N260" i="10"/>
  <c r="AG98" i="3"/>
  <c r="AA307" i="3" s="1"/>
  <c r="N304" i="10"/>
  <c r="AK98" i="3"/>
  <c r="W318" i="3" s="1"/>
  <c r="AA322" i="3"/>
  <c r="V329" i="3"/>
  <c r="AA319" i="3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V326" i="3" l="1"/>
  <c r="AA316" i="3"/>
  <c r="T328" i="3"/>
  <c r="Z318" i="3" s="1"/>
  <c r="N185" i="10"/>
  <c r="Z100" i="3"/>
  <c r="T309" i="3" s="1"/>
  <c r="N207" i="10"/>
  <c r="AB100" i="3"/>
  <c r="V309" i="3" s="1"/>
  <c r="N251" i="10"/>
  <c r="AF100" i="3"/>
  <c r="Z309" i="3" s="1"/>
  <c r="N262" i="10"/>
  <c r="AG100" i="3"/>
  <c r="AA309" i="3" s="1"/>
  <c r="N196" i="10"/>
  <c r="AA100" i="3"/>
  <c r="U309" i="3" s="1"/>
  <c r="N229" i="10"/>
  <c r="AD100" i="3"/>
  <c r="X309" i="3" s="1"/>
  <c r="N306" i="10"/>
  <c r="AK100" i="3"/>
  <c r="W320" i="3" s="1"/>
  <c r="N273" i="10"/>
  <c r="AH100" i="3"/>
  <c r="T320" i="3" s="1"/>
  <c r="F7" i="4"/>
  <c r="F5" i="4"/>
  <c r="F3" i="4"/>
  <c r="F2" i="7"/>
  <c r="F2" i="4"/>
  <c r="F6" i="4"/>
  <c r="F4" i="4"/>
  <c r="U328" i="3" l="1"/>
  <c r="T330" i="3"/>
  <c r="Z320" i="3" s="1"/>
  <c r="F2" i="3"/>
  <c r="F4" i="3"/>
  <c r="F5" i="3" s="1"/>
  <c r="V328" i="3" l="1"/>
  <c r="AA318" i="3"/>
  <c r="U330" i="3"/>
  <c r="A8" i="7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V330" i="3" l="1"/>
  <c r="AA320" i="3"/>
  <c r="J5" i="3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<sst xmlns="http://schemas.openxmlformats.org/spreadsheetml/2006/main" count="1455" uniqueCount="210">
  <si>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</si>
  <si>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</si>
  <si>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</si>
  <si>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</si>
  <si>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</si>
  <si>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</si>
  <si>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</si>
  <si>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</si>
  <si>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</si>
  <si>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</si>
  <si>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</si>
  <si>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</si>
  <si>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</si>
  <si>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</si>
  <si>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</si>
  <si>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</si>
  <si>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</si>
  <si>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</si>
  <si>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</si>
  <si>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</si>
  <si>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</si>
  <si>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</si>
  <si>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</si>
  <si>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</si>
  <si>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</si>
  <si>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</si>
  <si>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</si>
  <si>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</si>
  <si>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</si>
  <si>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</si>
  <si>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</si>
  <si>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</si>
  <si>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</si>
  <si>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</si>
  <si>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</si>
  <si>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</si>
  <si>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</si>
  <si>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</si>
  <si>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</si>
  <si>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</si>
  <si>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</si>
  <si>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</si>
  <si>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</si>
  <si>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</si>
  <si>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</si>
  <si>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</si>
  <si>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</si>
  <si>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</si>
  <si>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</si>
  <si>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</si>
  <si>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</si>
  <si>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</si>
  <si>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</si>
  <si>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</si>
  <si>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</si>
  <si>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</si>
  <si>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</si>
  <si>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</si>
  <si>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</si>
  <si>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</si>
  <si>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</si>
  <si>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</si>
  <si>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</si>
  <si>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</si>
  <si>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</si>
  <si>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</si>
  <si>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</si>
  <si>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</si>
  <si>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</si>
  <si>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</si>
  <si>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</si>
  <si>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</si>
  <si>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</si>
  <si>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</si>
  <si>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</si>
  <si>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</si>
  <si>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</si>
  <si>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</si>
  <si>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</si>
  <si>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</si>
  <si>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</si>
  <si>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</si>
  <si>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</si>
  <si>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</si>
  <si>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</si>
  <si>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</si>
  <si>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</si>
  <si>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</si>
  <si>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</si>
  <si>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</si>
  <si>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</si>
  <si>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</si>
  <si>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</si>
  <si>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</si>
  <si>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</si>
  <si>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</si>
  <si>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</si>
  <si>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</si>
  <si>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</si>
  <si>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</si>
  <si>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</si>
  <si>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</si>
  <si>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</si>
  <si>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</si>
  <si>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</si>
  <si>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</si>
  <si>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</si>
  <si>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</si>
  <si>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</si>
  <si>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</si>
  <si>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</si>
  <si>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</si>
  <si>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</si>
  <si>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</si>
  <si>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</si>
  <si>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</si>
  <si>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</si>
  <si>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</si>
  <si>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</si>
  <si>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</si>
  <si>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</si>
  <si>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</si>
  <si>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</si>
  <si>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</si>
  <si>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</si>
  <si>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</si>
  <si>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</si>
  <si>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</si>
  <si>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</si>
  <si>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</si>
  <si>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</si>
  <si>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</si>
  <si>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</si>
  <si>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</si>
  <si>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</si>
  <si>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</si>
  <si>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</si>
  <si>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</si>
  <si>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</si>
  <si>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</si>
  <si>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</si>
  <si>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</si>
  <si>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</si>
  <si>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</si>
  <si>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</si>
  <si>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</si>
  <si>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</si>
  <si>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</si>
  <si>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</si>
  <si>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</si>
  <si>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</si>
  <si>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</si>
  <si>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</si>
  <si>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</si>
  <si>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</si>
  <si>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</si>
  <si>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</si>
  <si>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</si>
  <si>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</si>
  <si>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</si>
  <si>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</si>
  <si>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</si>
  <si>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</si>
  <si>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</si>
  <si>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</si>
  <si>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</si>
  <si>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</si>
  <si>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</si>
  <si>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</si>
  <si>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</si>
  <si>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</si>
  <si>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</si>
  <si>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</si>
  <si>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</si>
  <si>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</si>
  <si>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</si>
  <si>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</si>
  <si>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</si>
  <si>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</si>
  <si>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</si>
  <si>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</si>
  <si>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</si>
  <si>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</si>
  <si>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</si>
  <si>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</si>
  <si>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</si>
  <si>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</si>
  <si>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</si>
  <si>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</si>
  <si>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</si>
  <si>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</si>
  <si>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</si>
  <si>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</si>
  <si>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</si>
  <si>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</si>
  <si>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</si>
  <si>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</si>
  <si>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</si>
  <si>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</si>
  <si>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</si>
  <si>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</si>
  <si>
    <t>个数</t>
  </si>
  <si>
    <r>
      <t>最大路径延迟</t>
    </r>
    <r>
      <rPr>
        <b/>
        <sz val="10.5"/>
        <color theme="1"/>
        <rFont val="Times New Roman"/>
        <family val="1"/>
      </rPr>
      <t>(ns)</t>
    </r>
  </si>
  <si>
    <t>占用资源</t>
  </si>
  <si>
    <r>
      <t>存储单元</t>
    </r>
    <r>
      <rPr>
        <b/>
        <sz val="10.5"/>
        <color theme="1"/>
        <rFont val="Times New Roman"/>
        <family val="1"/>
      </rPr>
      <t>(Bits)</t>
    </r>
  </si>
  <si>
    <t>算术单元</t>
  </si>
  <si>
    <t>逻辑运算</t>
  </si>
  <si>
    <t>S盒</t>
  </si>
  <si>
    <t>PE组</t>
  </si>
  <si>
    <r>
      <t>逻辑单元</t>
    </r>
    <r>
      <rPr>
        <b/>
        <sz val="10.5"/>
        <color theme="1"/>
        <rFont val="Times New Roman"/>
        <family val="1"/>
      </rPr>
      <t>(ALUT)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</si>
</sst>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4" fillId="0" borderId="12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178" fontId="0" fillId="0" borderId="0" xfId="1" applyNumberFormat="1" applyFont="1" applyAlignment="1"/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176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3" sqref="C23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" sqref="C3:E10"/>
    </sheetView>
  </sheetViews>
  <sheetFormatPr defaultRowHeight="13.5" x14ac:dyDescent="0.15"/>
  <cols>
    <col min="5" max="5" width="7.125" customWidth="1"/>
  </cols>
  <sheetData>
    <row r="1" spans="1:6" ht="14.25" thickBot="1" x14ac:dyDescent="0.2">
      <c r="A1" s="150" t="s">
        <v>38</v>
      </c>
      <c r="B1" s="150" t="s">
        <v>201</v>
      </c>
      <c r="C1" s="150" t="s">
        <v>202</v>
      </c>
      <c r="D1" s="152" t="s">
        <v>203</v>
      </c>
      <c r="E1" s="153"/>
    </row>
    <row r="2" spans="1:6" ht="27" thickBot="1" x14ac:dyDescent="0.2">
      <c r="A2" s="151"/>
      <c r="B2" s="151"/>
      <c r="C2" s="151"/>
      <c r="D2" s="146" t="s">
        <v>209</v>
      </c>
      <c r="E2" s="146" t="s">
        <v>204</v>
      </c>
    </row>
    <row r="3" spans="1:6" ht="14.25" thickBot="1" x14ac:dyDescent="0.2">
      <c r="A3" s="147" t="s">
        <v>205</v>
      </c>
      <c r="B3" s="148">
        <v>7</v>
      </c>
      <c r="C3" s="149">
        <v>14.654999999999999</v>
      </c>
      <c r="D3" s="149">
        <v>192</v>
      </c>
      <c r="E3" s="149">
        <v>0</v>
      </c>
      <c r="F3">
        <f>D3*B3</f>
        <v>1344</v>
      </c>
    </row>
    <row r="4" spans="1:6" ht="14.25" thickBot="1" x14ac:dyDescent="0.2">
      <c r="A4" s="147" t="s">
        <v>42</v>
      </c>
      <c r="B4" s="148">
        <v>7</v>
      </c>
      <c r="C4" s="149">
        <v>17.617999999999999</v>
      </c>
      <c r="D4" s="149">
        <v>490</v>
      </c>
      <c r="E4" s="149">
        <v>0</v>
      </c>
      <c r="F4">
        <f t="shared" ref="F4:F9" si="0">D4*B4</f>
        <v>3430</v>
      </c>
    </row>
    <row r="5" spans="1:6" ht="14.25" thickBot="1" x14ac:dyDescent="0.2">
      <c r="A5" s="147" t="s">
        <v>206</v>
      </c>
      <c r="B5" s="148">
        <v>6</v>
      </c>
      <c r="C5" s="149">
        <v>16.585999999999999</v>
      </c>
      <c r="D5" s="149">
        <v>65</v>
      </c>
      <c r="E5" s="149">
        <v>0</v>
      </c>
      <c r="F5">
        <f t="shared" si="0"/>
        <v>390</v>
      </c>
    </row>
    <row r="6" spans="1:6" ht="14.25" thickBot="1" x14ac:dyDescent="0.2">
      <c r="A6" s="147" t="s">
        <v>44</v>
      </c>
      <c r="B6" s="148">
        <v>3</v>
      </c>
      <c r="C6" s="149">
        <v>21.844000000000001</v>
      </c>
      <c r="D6" s="149">
        <v>632</v>
      </c>
      <c r="E6" s="149">
        <v>0</v>
      </c>
      <c r="F6">
        <f t="shared" si="0"/>
        <v>1896</v>
      </c>
    </row>
    <row r="7" spans="1:6" ht="14.25" thickBot="1" x14ac:dyDescent="0.2">
      <c r="A7" s="147" t="s">
        <v>207</v>
      </c>
      <c r="B7" s="148">
        <v>4</v>
      </c>
      <c r="C7" s="149">
        <v>13.581</v>
      </c>
      <c r="D7" s="149">
        <v>123</v>
      </c>
      <c r="E7" s="149">
        <v>8192</v>
      </c>
      <c r="F7">
        <f t="shared" si="0"/>
        <v>492</v>
      </c>
    </row>
    <row r="8" spans="1:6" ht="26.25" thickBot="1" x14ac:dyDescent="0.2">
      <c r="A8" s="147" t="s">
        <v>53</v>
      </c>
      <c r="B8" s="148">
        <v>4</v>
      </c>
      <c r="C8" s="149">
        <v>18.481999999999999</v>
      </c>
      <c r="D8" s="149">
        <v>747</v>
      </c>
      <c r="E8" s="149">
        <v>0</v>
      </c>
      <c r="F8">
        <f t="shared" si="0"/>
        <v>2988</v>
      </c>
    </row>
    <row r="9" spans="1:6" ht="14.25" thickBot="1" x14ac:dyDescent="0.2">
      <c r="A9" s="147" t="s">
        <v>54</v>
      </c>
      <c r="B9" s="148">
        <v>3</v>
      </c>
      <c r="C9" s="149">
        <v>28.757000000000001</v>
      </c>
      <c r="D9" s="149">
        <v>3136</v>
      </c>
      <c r="E9" s="149">
        <v>0</v>
      </c>
      <c r="F9">
        <f t="shared" si="0"/>
        <v>9408</v>
      </c>
    </row>
    <row r="10" spans="1:6" ht="14.25" thickBot="1" x14ac:dyDescent="0.2">
      <c r="A10" s="147" t="s">
        <v>208</v>
      </c>
      <c r="B10" s="148">
        <v>1</v>
      </c>
      <c r="C10" s="149">
        <f>C9+C6</f>
        <v>50.600999999999999</v>
      </c>
      <c r="D10" s="149">
        <v>19948</v>
      </c>
      <c r="E10" s="149">
        <v>8192</v>
      </c>
      <c r="F10">
        <f>SUM(F3:F9)</f>
        <v>19948</v>
      </c>
    </row>
  </sheetData>
  <mergeCells count="4">
    <mergeCell ref="A1:A2"/>
    <mergeCell ref="B1:B2"/>
    <mergeCell ref="C1:C2"/>
    <mergeCell ref="D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46" zoomScale="70" zoomScaleNormal="70" workbookViewId="0">
      <selection activeCell="J9" sqref="J9"/>
    </sheetView>
  </sheetViews>
  <sheetFormatPr defaultRowHeight="15" x14ac:dyDescent="0.15"/>
  <cols>
    <col min="1" max="1" width="13.875" style="2" customWidth="1"/>
    <col min="2" max="2" width="15.125" style="2" customWidth="1"/>
    <col min="3" max="3" width="10.375" style="2" customWidth="1"/>
    <col min="4" max="4" width="15" style="2" customWidth="1"/>
    <col min="5" max="5" width="14.125" style="2" customWidth="1"/>
    <col min="6" max="6" width="11.75" style="2" customWidth="1"/>
    <col min="7" max="8" width="12.625" style="2" customWidth="1"/>
    <col min="9" max="9" width="11.5" style="2" customWidth="1"/>
    <col min="10" max="10" width="8.25" style="2" customWidth="1"/>
    <col min="11" max="11" width="7.6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32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32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17.25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15.7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15.7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15.7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15.75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15.7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x14ac:dyDescent="0.15">
      <c r="A39" s="129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33" t="s">
        <v>64</v>
      </c>
      <c r="G39" s="129" t="s">
        <v>71</v>
      </c>
      <c r="H39" s="129" t="s">
        <v>68</v>
      </c>
    </row>
    <row r="40" spans="1:18" ht="15.75" thickBot="1" x14ac:dyDescent="0.2">
      <c r="A40" s="130"/>
      <c r="B40" s="41" t="s">
        <v>60</v>
      </c>
      <c r="C40" s="41" t="s">
        <v>60</v>
      </c>
      <c r="D40" s="41" t="s">
        <v>60</v>
      </c>
      <c r="E40" s="41" t="s">
        <v>60</v>
      </c>
      <c r="F40" s="134"/>
      <c r="G40" s="130"/>
      <c r="H40" s="130"/>
    </row>
    <row r="41" spans="1:18" ht="15.7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15.7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15.7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15.7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15.7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15.7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23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23"/>
      <c r="B94" s="124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22">
        <f>128*N$41</f>
        <v>59.534883720930232</v>
      </c>
      <c r="L94" s="125">
        <f>(D94*K$37+E94*L$37+F94*M$37+G94*N$37+H94*O$37+I94*P$37+Q146*Q$37)/1000000</f>
        <v>0.36944399999999999</v>
      </c>
      <c r="M94" s="122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23"/>
      <c r="B95" s="123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22"/>
      <c r="L95" s="125"/>
      <c r="M95" s="122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23"/>
      <c r="B96" s="123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27">
        <f>128*N$43</f>
        <v>32.904884318766065</v>
      </c>
      <c r="L96" s="125">
        <f>(D96*K$37+E96*L$37+F96*M$37+G96*N$37+H96*O$37+I96*P$37+Q183*Q$37)/1000000</f>
        <v>0.47630400000000001</v>
      </c>
      <c r="M96" s="122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23"/>
      <c r="B97" s="123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28"/>
      <c r="L97" s="125"/>
      <c r="M97" s="122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23"/>
      <c r="B98" s="123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22">
        <f>64*N$45</f>
        <v>4.9689440993788816</v>
      </c>
      <c r="L98" s="125" t="e">
        <f>(D98*K$37+E98*L$37+F98*M$37+G98*N$37+H98*O$37+I98*P$37+Q220*Q$37)/1000000</f>
        <v>#VALUE!</v>
      </c>
      <c r="M98" s="122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23"/>
      <c r="B99" s="123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22"/>
      <c r="L99" s="125"/>
      <c r="M99" s="122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23"/>
      <c r="B100" s="123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22">
        <f>128*N$47</f>
        <v>64</v>
      </c>
      <c r="L100" s="125">
        <f>(D100*K$37+E100*L$37+F100*M$37+G100*N$37+H100*O$37+I100*P$37+Q109*Q$37)/1000000</f>
        <v>0.46610400000000002</v>
      </c>
      <c r="M100" s="122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23"/>
      <c r="B101" s="123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22"/>
      <c r="L101" s="125"/>
      <c r="M101" s="122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23"/>
      <c r="B102" s="126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22">
        <f>128*N$49</f>
        <v>64</v>
      </c>
      <c r="L102" s="125">
        <f>(D102*K$37+E102*L$37+F102*M$37+G102*N$37+H102*O$37+I102*P$37+Q72*Q$37)/1000000</f>
        <v>0.21779699999999999</v>
      </c>
      <c r="M102" s="122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23"/>
      <c r="B103" s="123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22"/>
      <c r="L103" s="125"/>
      <c r="M103" s="122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23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23"/>
      <c r="B105" s="124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22">
        <f>128*N$41</f>
        <v>59.534883720930232</v>
      </c>
      <c r="L105" s="125">
        <f>(D105*K$37+E105*L$37+F105*M$37+G105*N$37+H105*O$37+I105*P$37+Q147*Q$37)/1000000</f>
        <v>0.36944399999999999</v>
      </c>
      <c r="M105" s="122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23"/>
      <c r="B106" s="123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22"/>
      <c r="L106" s="125"/>
      <c r="M106" s="122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23"/>
      <c r="B107" s="123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27">
        <f>128*N$43</f>
        <v>32.904884318766065</v>
      </c>
      <c r="L107" s="125">
        <f>(D107*K$37+E107*L$37+F107*M$37+G107*N$37+H107*O$37+I107*P$37+Q184*Q$37)/1000000</f>
        <v>0.47630400000000001</v>
      </c>
      <c r="M107" s="122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23"/>
      <c r="B108" s="123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28"/>
      <c r="L108" s="125"/>
      <c r="M108" s="122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23"/>
      <c r="B109" s="123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22">
        <f>128*N$45</f>
        <v>9.9378881987577632</v>
      </c>
      <c r="L109" s="125">
        <f>(D109*K$37+E109*L$37+F109*M$37+G109*N$37+H109*O$37+I109*P$37+Q221*Q$37)/1000000</f>
        <v>0.312249</v>
      </c>
      <c r="M109" s="122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23"/>
      <c r="B110" s="123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22"/>
      <c r="L110" s="125"/>
      <c r="M110" s="122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23"/>
      <c r="B111" s="123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22">
        <f>128*N$47</f>
        <v>64</v>
      </c>
      <c r="L111" s="125">
        <f>(D111*K$37+E111*L$37+F111*M$37+G111*N$37+H111*O$37+I111*P$37+Q110*Q$37)/1000000</f>
        <v>0.46610400000000002</v>
      </c>
      <c r="M111" s="122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23"/>
      <c r="B112" s="123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22"/>
      <c r="L112" s="125"/>
      <c r="M112" s="122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23"/>
      <c r="B113" s="126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22">
        <f>128*N$49</f>
        <v>64</v>
      </c>
      <c r="L113" s="125">
        <f>(D113*K$37+E113*L$37+F113*M$37+G113*N$37+H113*O$37+I113*P$37+Q73*Q$37)/1000000</f>
        <v>0.21779699999999999</v>
      </c>
      <c r="M113" s="122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23"/>
      <c r="B114" s="123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22"/>
      <c r="L114" s="125"/>
      <c r="M114" s="122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23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23"/>
      <c r="B116" s="124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22">
        <f>128*N$41</f>
        <v>59.534883720930232</v>
      </c>
      <c r="L116" s="125">
        <f>(D116*K$37+E116*L$37+F116*M$37+G116*N$37+H116*O$37+I116*P$37+Q148*Q$37)/1000000</f>
        <v>0.24629599999999999</v>
      </c>
      <c r="M116" s="122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23"/>
      <c r="B117" s="123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22"/>
      <c r="L117" s="125"/>
      <c r="M117" s="122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23"/>
      <c r="B118" s="123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27">
        <f>128*N$43</f>
        <v>32.904884318766065</v>
      </c>
      <c r="L118" s="125">
        <f>(D118*K$37+E118*L$37+F118*M$37+G118*N$37+H118*O$37+I118*P$37+Q185*Q$37)/1000000</f>
        <v>0.31753599999999998</v>
      </c>
      <c r="M118" s="122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23"/>
      <c r="B119" s="123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28"/>
      <c r="L119" s="125"/>
      <c r="M119" s="122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23"/>
      <c r="B120" s="123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22">
        <f>128*N$45</f>
        <v>9.9378881987577632</v>
      </c>
      <c r="L120" s="125">
        <f>(D120*K$37+E120*L$37+F120*M$37+G120*N$37+H120*O$37+I120*P$37+Q222*Q$37)/1000000</f>
        <v>0.1561245</v>
      </c>
      <c r="M120" s="122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23"/>
      <c r="B121" s="123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22"/>
      <c r="L121" s="125"/>
      <c r="M121" s="122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23"/>
      <c r="B122" s="123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22">
        <f>128*N$47</f>
        <v>64</v>
      </c>
      <c r="L122" s="125">
        <f>(D122*K$37+E122*L$37+F122*M$37+G122*N$37+H122*O$37+I122*P$37+Q111*Q$37)/1000000</f>
        <v>0.46610400000000002</v>
      </c>
      <c r="M122" s="122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23"/>
      <c r="B123" s="123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22"/>
      <c r="L123" s="125"/>
      <c r="M123" s="122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23"/>
      <c r="B124" s="126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22">
        <f>128*N$49</f>
        <v>64</v>
      </c>
      <c r="L124" s="125">
        <f>(D124*K$37+E124*L$37+F124*M$37+G124*N$37+H124*O$37+I124*P$37+Q74*Q$37)/1000000</f>
        <v>0.21779699999999999</v>
      </c>
      <c r="M124" s="122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23"/>
      <c r="B125" s="123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22"/>
      <c r="L125" s="125"/>
      <c r="M125" s="122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23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23"/>
      <c r="B127" s="124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22">
        <f>64*N$41</f>
        <v>29.767441860465116</v>
      </c>
      <c r="L127" s="125">
        <f>(D127*K$37+E127*L$37+F127*M$37+G127*N$37+H127*O$37+I127*P$37+Q149*Q$37)/1000000</f>
        <v>0.61573999999999995</v>
      </c>
      <c r="M127" s="122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23"/>
      <c r="B128" s="123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22"/>
      <c r="L128" s="125"/>
      <c r="M128" s="122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23"/>
      <c r="B129" s="123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27">
        <f>64*N$43</f>
        <v>16.452442159383033</v>
      </c>
      <c r="L129" s="125">
        <f>(D129*K$37+E129*L$37+F129*M$37+G129*N$37+H129*O$37+I129*P$37+Q186*Q$37)/1000000</f>
        <v>0.79383999999999999</v>
      </c>
      <c r="M129" s="122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23"/>
      <c r="B130" s="123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28"/>
      <c r="L130" s="125"/>
      <c r="M130" s="122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23"/>
      <c r="B131" s="123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22">
        <f>64*N$45</f>
        <v>4.9689440993788816</v>
      </c>
      <c r="L131" s="125">
        <f>(D131*K$37+E131*L$37+F131*M$37+G131*N$37+H131*O$37+I131*P$37+Q223*Q$37)/1000000</f>
        <v>0.4683735</v>
      </c>
      <c r="M131" s="122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23"/>
      <c r="B132" s="123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22"/>
      <c r="L132" s="125"/>
      <c r="M132" s="122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23"/>
      <c r="B133" s="123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22">
        <f>64*N$47</f>
        <v>32</v>
      </c>
      <c r="L133" s="125">
        <f>(D133*K$37+E133*L$37+F133*M$37+G133*N$37+H133*O$37+I133*P$37+Q112*Q$37)/1000000</f>
        <v>0.699156</v>
      </c>
      <c r="M133" s="122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23"/>
      <c r="B134" s="123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22"/>
      <c r="L134" s="125"/>
      <c r="M134" s="122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23"/>
      <c r="B135" s="126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22">
        <f>64*N$49</f>
        <v>32</v>
      </c>
      <c r="L135" s="125">
        <f>(D135*K$37+E135*L$37+F135*M$37+G135*N$37+H135*O$37+I135*P$37+Q75*Q$37)/1000000</f>
        <v>0.43559399999999998</v>
      </c>
      <c r="M135" s="122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23"/>
      <c r="B136" s="123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22"/>
      <c r="L136" s="125"/>
      <c r="M136" s="122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23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23"/>
      <c r="B138" s="124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22">
        <f>64*N$41</f>
        <v>29.767441860465116</v>
      </c>
      <c r="L138" s="125">
        <f>(D138*K$37+E138*L$37+F138*M$37+G138*N$37+H138*O$37+I138*P$37+Q150*Q$37)/1000000</f>
        <v>0.24629599999999999</v>
      </c>
      <c r="M138" s="122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23"/>
      <c r="B139" s="123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22"/>
      <c r="L139" s="125"/>
      <c r="M139" s="122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23"/>
      <c r="B140" s="123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27">
        <f>64*N$43</f>
        <v>16.452442159383033</v>
      </c>
      <c r="L140" s="125">
        <f>(D140*K$37+E140*L$37+F140*M$37+G140*N$37+H140*O$37+I140*P$37+Q187*Q$37)/1000000</f>
        <v>0.31753599999999998</v>
      </c>
      <c r="M140" s="122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23"/>
      <c r="B141" s="123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28"/>
      <c r="L141" s="125"/>
      <c r="M141" s="122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23"/>
      <c r="B142" s="123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22" t="s">
        <v>166</v>
      </c>
      <c r="L142" s="122" t="s">
        <v>166</v>
      </c>
      <c r="M142" s="122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23"/>
      <c r="B143" s="123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22"/>
      <c r="L143" s="122"/>
      <c r="M143" s="122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23"/>
      <c r="B144" s="123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22">
        <f>64*N$47</f>
        <v>32</v>
      </c>
      <c r="L144" s="125">
        <f>(D144*K$37+E144*L$37+F144*M$37+G144*N$37+H144*O$37+I144*P$37+Q113*Q$37)/1000000</f>
        <v>0.23305200000000001</v>
      </c>
      <c r="M144" s="122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23"/>
      <c r="B145" s="123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22"/>
      <c r="L145" s="125"/>
      <c r="M145" s="122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23"/>
      <c r="B146" s="126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22">
        <f>64*N$49</f>
        <v>32</v>
      </c>
      <c r="L146" s="125">
        <f>(D146*K$37+E146*L$37+F146*M$37+G146*N$37+H146*O$37+I146*P$37+Q76*Q$37)/1000000</f>
        <v>0.21779699999999999</v>
      </c>
      <c r="M146" s="122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23"/>
      <c r="B147" s="123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22"/>
      <c r="L147" s="125"/>
      <c r="M147" s="122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23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23"/>
      <c r="B149" s="124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22">
        <f>64*N$41</f>
        <v>29.767441860465116</v>
      </c>
      <c r="L149" s="125">
        <f>(D149*K$37+E149*L$37+F149*M$37+G149*N$37+H149*O$37+I149*P$37+Q151*Q$37)/1000000</f>
        <v>0.24629599999999999</v>
      </c>
      <c r="M149" s="122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23"/>
      <c r="B150" s="123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22"/>
      <c r="L150" s="125"/>
      <c r="M150" s="122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23"/>
      <c r="B151" s="123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27">
        <f>64*N$43</f>
        <v>16.452442159383033</v>
      </c>
      <c r="L151" s="125">
        <f>(D151*K$37+E151*L$37+F151*M$37+G151*N$37+H151*O$37+I151*P$37+Q188*Q$37)/1000000</f>
        <v>0.31753599999999998</v>
      </c>
      <c r="M151" s="122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23"/>
      <c r="B152" s="123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28"/>
      <c r="L152" s="125"/>
      <c r="M152" s="122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23"/>
      <c r="B153" s="123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22">
        <f>64*N$45</f>
        <v>4.9689440993788816</v>
      </c>
      <c r="L153" s="125">
        <f>(D153*K$37+E153*L$37+F153*M$37+G153*N$37+H153*O$37+I153*P$37+Q225*Q$37)/1000000</f>
        <v>0.312249</v>
      </c>
      <c r="M153" s="122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23"/>
      <c r="B154" s="123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22"/>
      <c r="L154" s="125"/>
      <c r="M154" s="122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23"/>
      <c r="B155" s="123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22">
        <f>64*N$47</f>
        <v>32</v>
      </c>
      <c r="L155" s="125">
        <f>(D155*K$37+E155*L$37+F155*M$37+G155*N$37+H155*O$37+I155*P$37+Q114*Q$37)/1000000</f>
        <v>0.23305200000000001</v>
      </c>
      <c r="M155" s="122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23"/>
      <c r="B156" s="123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22"/>
      <c r="L156" s="125"/>
      <c r="M156" s="122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23"/>
      <c r="B157" s="126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22">
        <f>64*N$49</f>
        <v>32</v>
      </c>
      <c r="L157" s="125">
        <f>(D157*K$37+E157*L$37+F157*M$37+G157*N$37+H157*O$37+I157*P$37+Q77*Q$37)/1000000</f>
        <v>0.21779699999999999</v>
      </c>
      <c r="M157" s="122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23"/>
      <c r="B158" s="123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22"/>
      <c r="L158" s="125"/>
      <c r="M158" s="122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23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23"/>
      <c r="B160" s="124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22">
        <f>128*N$41</f>
        <v>59.534883720930232</v>
      </c>
      <c r="L160" s="125">
        <f>(D160*K$37+E160*L$37+F160*M$37+G160*N$37+H160*O$37+I160*P$37+Q152*Q$37)/1000000</f>
        <v>0.36944399999999999</v>
      </c>
      <c r="M160" s="122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23"/>
      <c r="B161" s="123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22"/>
      <c r="L161" s="125"/>
      <c r="M161" s="122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23"/>
      <c r="B162" s="123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27">
        <f>128*N$43</f>
        <v>32.904884318766065</v>
      </c>
      <c r="L162" s="125">
        <f>(D162*K$37+E162*L$37+F162*M$37+G162*N$37+H162*O$37+I162*P$37+Q189*Q$37)/1000000</f>
        <v>0.47630400000000001</v>
      </c>
      <c r="M162" s="122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23"/>
      <c r="B163" s="123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28"/>
      <c r="L163" s="125"/>
      <c r="M163" s="122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23"/>
      <c r="B164" s="123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22" t="s">
        <v>166</v>
      </c>
      <c r="L164" s="122" t="s">
        <v>166</v>
      </c>
      <c r="M164" s="122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23"/>
      <c r="B165" s="123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22"/>
      <c r="L165" s="122"/>
      <c r="M165" s="122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23"/>
      <c r="B166" s="123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22">
        <f>128*N$47</f>
        <v>64</v>
      </c>
      <c r="L166" s="125">
        <f>(D166*K$37+E166*L$37+F166*M$37+G166*N$37+H166*O$37+I166*P$37+Q115*Q$37)/1000000</f>
        <v>0.46610400000000002</v>
      </c>
      <c r="M166" s="122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23"/>
      <c r="B167" s="123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22"/>
      <c r="L167" s="125"/>
      <c r="M167" s="122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23"/>
      <c r="B168" s="126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22">
        <f>128*N$49</f>
        <v>64</v>
      </c>
      <c r="L168" s="125">
        <f>(D168*K$37+E168*L$37+F168*M$37+G168*N$37+H168*O$37+I168*P$37+Q78*Q$37)/1000000</f>
        <v>0.21779699999999999</v>
      </c>
      <c r="M168" s="122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23"/>
      <c r="B169" s="123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22"/>
      <c r="L169" s="125"/>
      <c r="M169" s="122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23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23"/>
      <c r="B171" s="124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22">
        <f>64*N$41</f>
        <v>29.767441860465116</v>
      </c>
      <c r="L171" s="125">
        <f>(D171*K$37+E171*L$37+F171*M$37+G171*N$37+H171*O$37+I171*P$37+Q153*Q$37)/1000000</f>
        <v>1.1083320000000001</v>
      </c>
      <c r="M171" s="122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23"/>
      <c r="B172" s="123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22"/>
      <c r="L172" s="125"/>
      <c r="M172" s="122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23"/>
      <c r="B173" s="123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27">
        <f>64*N$43</f>
        <v>16.452442159383033</v>
      </c>
      <c r="L173" s="125">
        <f>(D173*K$37+E173*L$37+F173*M$37+G173*N$37+H173*O$37+I173*P$37+Q190*Q$37)/1000000</f>
        <v>1.428912</v>
      </c>
      <c r="M173" s="122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23"/>
      <c r="B174" s="123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28"/>
      <c r="L174" s="125"/>
      <c r="M174" s="122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23"/>
      <c r="B175" s="123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22">
        <f>64*N$45</f>
        <v>4.9689440993788816</v>
      </c>
      <c r="L175" s="125">
        <f>(D175*K$37+E175*L$37+F175*M$37+G175*N$37+H175*O$37+I175*P$37+Q227*Q$37)/1000000</f>
        <v>0.624498</v>
      </c>
      <c r="M175" s="122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23"/>
      <c r="B176" s="123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22"/>
      <c r="L176" s="125"/>
      <c r="M176" s="122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23"/>
      <c r="B177" s="123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22">
        <f>64*N$47</f>
        <v>32</v>
      </c>
      <c r="L177" s="125">
        <f>(D177*K$37+E177*L$37+F177*M$37+G177*N$37+H177*O$37+I177*P$37+Q116*Q$37)/1000000</f>
        <v>1.0487340000000001</v>
      </c>
      <c r="M177" s="122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23"/>
      <c r="B178" s="123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22"/>
      <c r="L178" s="125"/>
      <c r="M178" s="122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23"/>
      <c r="B179" s="126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22">
        <f>64*N$49</f>
        <v>32</v>
      </c>
      <c r="L179" s="125">
        <f>(D179*K$37+E179*L$37+F179*M$37+G179*N$37+H179*O$37+I179*P$37+Q79*Q$37)/1000000</f>
        <v>0.65339100000000006</v>
      </c>
      <c r="M179" s="122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23"/>
      <c r="B180" s="123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22"/>
      <c r="L180" s="125"/>
      <c r="M180" s="122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23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23"/>
      <c r="B182" s="124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22">
        <f>64*N$41</f>
        <v>29.767441860465116</v>
      </c>
      <c r="L182" s="125">
        <f>(D182*K$37+E182*L$37+F182*M$37+G182*N$37+H182*O$37+I182*P$37+Q155*Q$37)/1000000</f>
        <v>0.24629599999999999</v>
      </c>
      <c r="M182" s="122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23"/>
      <c r="B183" s="123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22"/>
      <c r="L183" s="125"/>
      <c r="M183" s="122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23"/>
      <c r="B184" s="123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27">
        <f>64*N$43</f>
        <v>16.452442159383033</v>
      </c>
      <c r="L184" s="125">
        <f>(D184*K$37+E184*L$37+F184*M$37+G184*N$37+H184*O$37+I184*P$37+Q192*Q$37)/1000000</f>
        <v>0.31753599999999998</v>
      </c>
      <c r="M184" s="122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23"/>
      <c r="B185" s="123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28"/>
      <c r="L185" s="125"/>
      <c r="M185" s="122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23"/>
      <c r="B186" s="123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22">
        <f>64*N$45</f>
        <v>4.9689440993788816</v>
      </c>
      <c r="L186" s="125">
        <f>(D186*K$37+E186*L$37+F186*M$37+G186*N$37+H186*O$37+I186*P$37+Q229*Q$37)/1000000</f>
        <v>0.1561245</v>
      </c>
      <c r="M186" s="122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23"/>
      <c r="B187" s="123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22"/>
      <c r="L187" s="125"/>
      <c r="M187" s="122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23"/>
      <c r="B188" s="123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22">
        <f>64*N$47</f>
        <v>32</v>
      </c>
      <c r="L188" s="125">
        <f>(D188*K$37+E188*L$37+F188*M$37+G188*N$37+H188*O$37+I188*P$37+Q118*Q$37)/1000000</f>
        <v>0.46610400000000002</v>
      </c>
      <c r="M188" s="122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23"/>
      <c r="B189" s="123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22"/>
      <c r="L189" s="125"/>
      <c r="M189" s="122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23"/>
      <c r="B190" s="126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22">
        <f>64*N$49</f>
        <v>32</v>
      </c>
      <c r="L190" s="125">
        <f>(D190*K$37+E190*L$37+F190*M$37+G190*N$37+H190*O$37+I190*P$37+Q81*Q$37)/1000000</f>
        <v>0.21779699999999999</v>
      </c>
      <c r="M190" s="122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23"/>
      <c r="B191" s="123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22"/>
      <c r="L191" s="125"/>
      <c r="M191" s="122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23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23"/>
      <c r="B193" s="124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22">
        <f>128*N$41</f>
        <v>59.534883720930232</v>
      </c>
      <c r="L193" s="125">
        <f>(D193*K$37+E193*L$37+F193*M$37+G193*N$37+H193*O$37+I193*P$37+Q157*Q$37)/1000000</f>
        <v>0.36944399999999999</v>
      </c>
      <c r="M193" s="122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23"/>
      <c r="B194" s="123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22"/>
      <c r="L194" s="125"/>
      <c r="M194" s="122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23"/>
      <c r="B195" s="123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27">
        <f>128*N$43</f>
        <v>32.904884318766065</v>
      </c>
      <c r="L195" s="125">
        <f>(D195*K$37+E195*L$37+F195*M$37+G195*N$37+H195*O$37+I195*P$37+Q194*Q$37)/1000000</f>
        <v>0.47630400000000001</v>
      </c>
      <c r="M195" s="122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23"/>
      <c r="B196" s="123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28"/>
      <c r="L196" s="125"/>
      <c r="M196" s="122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23"/>
      <c r="B197" s="123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22">
        <f>128*N$45</f>
        <v>9.9378881987577632</v>
      </c>
      <c r="L197" s="125">
        <f>(D197*K$37+E197*L$37+F197*M$37+G197*N$37+H197*O$37+I197*P$37+Q231*Q$37)/1000000</f>
        <v>0.312249</v>
      </c>
      <c r="M197" s="122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23"/>
      <c r="B198" s="123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22"/>
      <c r="L198" s="125"/>
      <c r="M198" s="122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23"/>
      <c r="B199" s="123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22">
        <f>128*N$47</f>
        <v>64</v>
      </c>
      <c r="L199" s="125">
        <f>(D199*K$37+E199*L$37+F199*M$37+G199*N$37+H199*O$37+I199*P$37+Q120*Q$37)/1000000</f>
        <v>0.349578</v>
      </c>
      <c r="M199" s="122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23"/>
      <c r="B200" s="123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22"/>
      <c r="L200" s="125"/>
      <c r="M200" s="122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23"/>
      <c r="B201" s="126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22">
        <f>128*N$49</f>
        <v>64</v>
      </c>
      <c r="L201" s="125">
        <f>(D201*K$37+E201*L$37+F201*M$37+G201*N$37+H201*O$37+I201*P$37+Q83*Q$37)/1000000</f>
        <v>0.21779699999999999</v>
      </c>
      <c r="M201" s="122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23"/>
      <c r="B202" s="123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22"/>
      <c r="L202" s="125"/>
      <c r="M202" s="122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23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23"/>
      <c r="B204" s="124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22">
        <f>128*N$41</f>
        <v>59.534883720930232</v>
      </c>
      <c r="L204" s="125">
        <f>(D204*K$37+E204*L$37+F204*M$37+G204*N$37+H204*O$37+I204*P$37+Q158*Q$37)/1000000</f>
        <v>0.36944399999999999</v>
      </c>
      <c r="M204" s="122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23"/>
      <c r="B205" s="123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22"/>
      <c r="L205" s="125"/>
      <c r="M205" s="122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23"/>
      <c r="B206" s="123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27">
        <f>128*N$43</f>
        <v>32.904884318766065</v>
      </c>
      <c r="L206" s="125">
        <f>(D206*K$37+E206*L$37+F206*M$37+G206*N$37+H206*O$37+I206*P$37+Q195*Q$37)/1000000</f>
        <v>0.47630400000000001</v>
      </c>
      <c r="M206" s="122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23"/>
      <c r="B207" s="123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28"/>
      <c r="L207" s="125"/>
      <c r="M207" s="122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23"/>
      <c r="B208" s="123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22" t="s">
        <v>166</v>
      </c>
      <c r="L208" s="122" t="s">
        <v>166</v>
      </c>
      <c r="M208" s="122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23"/>
      <c r="B209" s="123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22"/>
      <c r="L209" s="122"/>
      <c r="M209" s="122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23"/>
      <c r="B210" s="123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22">
        <f>128*N$47</f>
        <v>64</v>
      </c>
      <c r="L210" s="125">
        <f>(D210*K$37+E210*L$37+F210*M$37+G210*N$37+H210*O$37+I210*P$37+Q121*Q$37)/1000000</f>
        <v>0.46610400000000002</v>
      </c>
      <c r="M210" s="122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23"/>
      <c r="B211" s="123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22"/>
      <c r="L211" s="125"/>
      <c r="M211" s="122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23"/>
      <c r="B212" s="126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22">
        <f>128*N$49</f>
        <v>64</v>
      </c>
      <c r="L212" s="125">
        <f>(D212*K$37+E212*L$37+F212*M$37+G212*N$37+H212*O$37+I212*P$37+Q84*Q$37)/1000000</f>
        <v>0.21779699999999999</v>
      </c>
      <c r="M212" s="122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23"/>
      <c r="B213" s="123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22"/>
      <c r="L213" s="125"/>
      <c r="M213" s="122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23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23"/>
      <c r="B215" s="124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22">
        <f>128*N$41</f>
        <v>59.534883720930232</v>
      </c>
      <c r="L215" s="125">
        <f>(D215*K$37+E215*L$37+F215*M$37+G215*N$37+H215*O$37+I215*P$37+Q160*Q$37)/1000000</f>
        <v>0.73888799999999999</v>
      </c>
      <c r="M215" s="122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23"/>
      <c r="B216" s="123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22"/>
      <c r="L216" s="125"/>
      <c r="M216" s="122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23"/>
      <c r="B217" s="123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27">
        <f>128*N$43</f>
        <v>32.904884318766065</v>
      </c>
      <c r="L217" s="125">
        <f>(D217*K$37+E217*L$37+F217*M$37+G217*N$37+H217*O$37+I217*P$37+Q197*Q$37)/1000000</f>
        <v>0.95260800000000001</v>
      </c>
      <c r="M217" s="122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23"/>
      <c r="B218" s="123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28"/>
      <c r="L218" s="125"/>
      <c r="M218" s="122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23"/>
      <c r="B219" s="123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22" t="s">
        <v>166</v>
      </c>
      <c r="L219" s="122" t="s">
        <v>166</v>
      </c>
      <c r="M219" s="122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23"/>
      <c r="B220" s="123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22"/>
      <c r="L220" s="122"/>
      <c r="M220" s="122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23"/>
      <c r="B221" s="123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22">
        <f>128*N$47</f>
        <v>64</v>
      </c>
      <c r="L221" s="125">
        <f>(D221*K$37+E221*L$37+F221*M$37+G221*N$37+H221*O$37+I221*P$37+Q123*Q$37)/1000000</f>
        <v>0.57911599999999996</v>
      </c>
      <c r="M221" s="122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23"/>
      <c r="B222" s="123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22"/>
      <c r="L222" s="125"/>
      <c r="M222" s="122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23"/>
      <c r="B223" s="126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22">
        <f>128*N$49</f>
        <v>64</v>
      </c>
      <c r="L223" s="125">
        <f>(D223*K$37+E223*L$37+F223*M$37+G223*N$37+H223*O$37+I223*P$37+Q86*Q$37)/1000000</f>
        <v>0.65339100000000006</v>
      </c>
      <c r="M223" s="122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23"/>
      <c r="B224" s="123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22"/>
      <c r="L224" s="125"/>
      <c r="M224" s="122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23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23"/>
      <c r="B226" s="124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22">
        <f>64*N$41</f>
        <v>29.767441860465116</v>
      </c>
      <c r="L226" s="125">
        <f>(D226*K$37+E226*L$37+F226*M$37+G226*N$37+H226*O$37+I226*P$37+Q161*Q$37)/1000000</f>
        <v>0.24629599999999999</v>
      </c>
      <c r="M226" s="122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23"/>
      <c r="B227" s="123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22"/>
      <c r="L227" s="125"/>
      <c r="M227" s="122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23"/>
      <c r="B228" s="123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27">
        <f>64*N$43</f>
        <v>16.452442159383033</v>
      </c>
      <c r="L228" s="125">
        <f>(D228*K$37+E228*L$37+F228*M$37+G228*N$37+H228*O$37+I228*P$37+Q198*Q$37)/1000000</f>
        <v>0.31753599999999998</v>
      </c>
      <c r="M228" s="122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23"/>
      <c r="B229" s="123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28"/>
      <c r="L229" s="125"/>
      <c r="M229" s="122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23"/>
      <c r="B230" s="123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22">
        <f>64*N$45</f>
        <v>4.9689440993788816</v>
      </c>
      <c r="L230" s="125">
        <f>(D230*K$37+E230*L$37+F230*M$37+G230*N$37+H230*O$37+I230*P$37+Q235*Q$37)/1000000</f>
        <v>0.1561245</v>
      </c>
      <c r="M230" s="122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23"/>
      <c r="B231" s="123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22"/>
      <c r="L231" s="125"/>
      <c r="M231" s="122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23"/>
      <c r="B232" s="123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22">
        <f>64*N$47</f>
        <v>32</v>
      </c>
      <c r="L232" s="125">
        <f>(D232*K$37+E232*L$37+F232*M$37+G232*N$37+H232*O$37+I232*P$37+Q124*Q$37)/1000000</f>
        <v>0.46610400000000002</v>
      </c>
      <c r="M232" s="122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23"/>
      <c r="B233" s="123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22"/>
      <c r="L233" s="125"/>
      <c r="M233" s="122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23"/>
      <c r="B234" s="126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22">
        <f>64*N$49</f>
        <v>32</v>
      </c>
      <c r="L234" s="125">
        <f>(D234*K$37+E234*L$37+F234*M$37+G234*N$37+H234*O$37+I234*P$37+Q87*Q$37)/1000000</f>
        <v>0.21779699999999999</v>
      </c>
      <c r="M234" s="122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23"/>
      <c r="B235" s="123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22"/>
      <c r="L235" s="125"/>
      <c r="M235" s="122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23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23"/>
      <c r="B237" s="124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22">
        <f>64*N$41</f>
        <v>29.767441860465116</v>
      </c>
      <c r="L237" s="125">
        <f>(D237*K$37+E237*L$37+F237*M$37+G237*N$37+H237*O$37+I237*P$37+Q162*Q$37)/1000000</f>
        <v>0.49259199999999997</v>
      </c>
      <c r="M237" s="122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23"/>
      <c r="B238" s="123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22"/>
      <c r="L238" s="125"/>
      <c r="M238" s="122"/>
      <c r="N238" s="31">
        <f>M237</f>
        <v>60.430217828273939</v>
      </c>
      <c r="P238" s="2">
        <v>0</v>
      </c>
    </row>
    <row r="239" spans="1:23" x14ac:dyDescent="0.15">
      <c r="A239" s="123"/>
      <c r="B239" s="123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27">
        <f>64*N$43</f>
        <v>16.452442159383033</v>
      </c>
      <c r="L239" s="125">
        <f>(D239*K$37+E239*L$37+F239*M$37+G239*N$37+H239*O$37+I239*P$37+Q199*Q$37)/1000000</f>
        <v>0.63507199999999997</v>
      </c>
      <c r="M239" s="122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23"/>
      <c r="B240" s="123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28"/>
      <c r="L240" s="125"/>
      <c r="M240" s="122"/>
      <c r="N240" s="31">
        <f>M239</f>
        <v>25.90642031042627</v>
      </c>
    </row>
    <row r="241" spans="1:27" x14ac:dyDescent="0.15">
      <c r="A241" s="123"/>
      <c r="B241" s="123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22">
        <f>64*N$45</f>
        <v>4.9689440993788816</v>
      </c>
      <c r="L241" s="125">
        <f>(D241*K$37+E241*L$37+F241*M$37+G241*N$37+H241*O$37+I241*P$37+Q236*Q$37)/1000000</f>
        <v>0.312249</v>
      </c>
      <c r="M241" s="122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23"/>
      <c r="B242" s="123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22"/>
      <c r="L242" s="125"/>
      <c r="M242" s="122"/>
      <c r="N242" s="31">
        <f>M241</f>
        <v>15.913402763111753</v>
      </c>
    </row>
    <row r="243" spans="1:27" x14ac:dyDescent="0.15">
      <c r="A243" s="123"/>
      <c r="B243" s="123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22">
        <f>64*N$47</f>
        <v>32</v>
      </c>
      <c r="L243" s="125">
        <f>(D243*K$37+E243*L$37+F243*M$37+G243*N$37+H243*O$37+I243*P$37+Q125*Q$37)/1000000</f>
        <v>0.93220800000000004</v>
      </c>
      <c r="M243" s="122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23"/>
      <c r="B244" s="123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22"/>
      <c r="L244" s="125"/>
      <c r="M244" s="122"/>
      <c r="N244" s="31">
        <f>M243</f>
        <v>34.32710296414534</v>
      </c>
    </row>
    <row r="245" spans="1:27" x14ac:dyDescent="0.15">
      <c r="A245" s="123"/>
      <c r="B245" s="126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22">
        <f>64*N$49</f>
        <v>32</v>
      </c>
      <c r="L245" s="125">
        <f>(D245*K$37+E245*L$37+F245*M$37+G245*N$37+H245*O$37+I245*P$37+Q88*Q$37)/1000000</f>
        <v>0.43559399999999998</v>
      </c>
      <c r="M245" s="122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23"/>
      <c r="B246" s="123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22"/>
      <c r="L246" s="125"/>
      <c r="M246" s="122"/>
      <c r="N246" s="31">
        <f>M245</f>
        <v>73.462903529433376</v>
      </c>
    </row>
    <row r="247" spans="1:27" ht="15.75" thickBot="1" x14ac:dyDescent="0.2">
      <c r="A247" s="123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23"/>
      <c r="B248" s="124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22">
        <f>128*N$41</f>
        <v>59.534883720930232</v>
      </c>
      <c r="L248" s="125">
        <f>(D248*K$37+E248*L$37+F248*M$37+G248*N$37+H248*O$37+I248*P$37+Q163*Q$37)/1000000</f>
        <v>0.49259199999999997</v>
      </c>
      <c r="M248" s="122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23"/>
      <c r="B249" s="123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22"/>
      <c r="L249" s="125"/>
      <c r="M249" s="122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23"/>
      <c r="B250" s="123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27">
        <f>128*N$43</f>
        <v>32.904884318766065</v>
      </c>
      <c r="L250" s="125">
        <f>(D250*K$37+E250*L$37+F250*M$37+G250*N$37+H250*O$37+I250*P$37+Q200*Q$37)/1000000</f>
        <v>0.63507199999999997</v>
      </c>
      <c r="M250" s="122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23"/>
      <c r="B251" s="123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28"/>
      <c r="L251" s="125"/>
      <c r="M251" s="122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23"/>
      <c r="B252" s="123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22">
        <f>128*N$45</f>
        <v>9.9378881987577632</v>
      </c>
      <c r="L252" s="125">
        <f>(D252*K$37+E252*L$37+F252*M$37+G252*N$37+H252*O$37+I252*P$37+Q237*Q$37)/1000000</f>
        <v>0.312249</v>
      </c>
      <c r="M252" s="122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23"/>
      <c r="B253" s="123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22"/>
      <c r="L253" s="125"/>
      <c r="M253" s="122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23"/>
      <c r="B254" s="123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22">
        <f>128*N$47</f>
        <v>64</v>
      </c>
      <c r="L254" s="125">
        <f>(D254*K$37+E254*L$37+F254*M$37+G254*N$37+H254*O$37+I254*P$37+Q126*Q$37)/1000000</f>
        <v>0.93220800000000004</v>
      </c>
      <c r="M254" s="122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23"/>
      <c r="B255" s="123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22"/>
      <c r="L255" s="125"/>
      <c r="M255" s="122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23"/>
      <c r="B256" s="126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22">
        <f>128*N$49</f>
        <v>64</v>
      </c>
      <c r="L256" s="125">
        <f>(D256*K$37+E256*L$37+F256*M$37+G256*N$37+H256*O$37+I256*P$37+Q89*Q$37)/1000000</f>
        <v>0.43559399999999998</v>
      </c>
      <c r="M256" s="122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23"/>
      <c r="B257" s="123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22"/>
      <c r="L257" s="125"/>
      <c r="M257" s="122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16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17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18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16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17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18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16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17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18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19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20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21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16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17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18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16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17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18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zoomScale="25" zoomScaleNormal="25" workbookViewId="0">
      <selection activeCell="R141" sqref="R141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26" t="s">
        <v>89</v>
      </c>
      <c r="B1" s="126" t="s">
        <v>91</v>
      </c>
      <c r="C1" s="126" t="s">
        <v>87</v>
      </c>
      <c r="D1" s="126"/>
      <c r="E1" s="126"/>
      <c r="F1" s="126"/>
      <c r="G1" s="126"/>
      <c r="H1" s="126"/>
      <c r="I1" s="126"/>
      <c r="J1" s="126"/>
      <c r="K1" s="126" t="s">
        <v>76</v>
      </c>
      <c r="L1" s="123"/>
      <c r="M1" s="123"/>
    </row>
    <row r="2" spans="1:35" x14ac:dyDescent="0.15">
      <c r="A2" s="126"/>
      <c r="B2" s="126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26" t="s">
        <v>76</v>
      </c>
      <c r="L2" s="126" t="s">
        <v>138</v>
      </c>
      <c r="M2" s="126" t="s">
        <v>139</v>
      </c>
    </row>
    <row r="3" spans="1:35" ht="22.5" x14ac:dyDescent="0.15">
      <c r="A3" s="123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6"/>
      <c r="L3" s="126"/>
      <c r="M3" s="126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23"/>
      <c r="B4" s="124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25">
        <f>128*单元面积!N41</f>
        <v>59.534883720930232</v>
      </c>
      <c r="L4" s="125">
        <f>(D4*单元面积!K$37+E4*单元面积!L$37+F4*单元面积!M$37+G4*单元面积!N$37+H4*单元面积!O$37+I4*单元面积!P$37+单元面积!Q128*单元面积!Q$37)/1000000</f>
        <v>0.24629599999999999</v>
      </c>
      <c r="M4" s="125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23"/>
      <c r="B5" s="123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25"/>
      <c r="L5" s="125"/>
      <c r="M5" s="125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23"/>
      <c r="B6" s="123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25">
        <f>128*单元面积!N43</f>
        <v>32.904884318766065</v>
      </c>
      <c r="L6" s="125">
        <f>(D6*单元面积!K$37+E6*单元面积!L$37+F6*单元面积!M$37+G6*单元面积!N$37+H6*单元面积!O$37+I6*单元面积!P$37+单元面积!Q165*单元面积!Q$37)/1000000</f>
        <v>0.31753599999999998</v>
      </c>
      <c r="M6" s="125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23"/>
      <c r="B7" s="123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25"/>
      <c r="L7" s="125"/>
      <c r="M7" s="125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23"/>
      <c r="B8" s="123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25">
        <f>128*单元面积!N45</f>
        <v>9.9378881987577632</v>
      </c>
      <c r="L8" s="125">
        <f>(D8*单元面积!K$37+E8*单元面积!L$37+F8*单元面积!M$37+G8*单元面积!N$37+H8*单元面积!O$37+I8*单元面积!P$37+单元面积!Q202*单元面积!Q$37)/1000000</f>
        <v>0.312249</v>
      </c>
      <c r="M8" s="125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23"/>
      <c r="B9" s="123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25"/>
      <c r="L9" s="125"/>
      <c r="M9" s="125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23"/>
      <c r="B10" s="123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25">
        <f>128*单元面积!N47</f>
        <v>64</v>
      </c>
      <c r="L10" s="125">
        <f>(D10*单元面积!K$37+E10*单元面积!L$37+F10*单元面积!M$37+G10*单元面积!N$37+H10*单元面积!O$37+I10*单元面积!P$37+单元面积!Q91*单元面积!Q$37)/1000000</f>
        <v>0.23305200000000001</v>
      </c>
      <c r="M10" s="125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23"/>
      <c r="B11" s="123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25"/>
      <c r="L11" s="125"/>
      <c r="M11" s="125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23"/>
      <c r="B12" s="126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25">
        <f>128*单元面积!N49</f>
        <v>64</v>
      </c>
      <c r="L12" s="125">
        <f>(D12*单元面积!K$37+E12*单元面积!L$37+F12*单元面积!M$37+G12*单元面积!N$37+H12*单元面积!O$37+I12*单元面积!P$37+单元面积!Q54*单元面积!Q$37)/1000000</f>
        <v>0.21779699999999999</v>
      </c>
      <c r="M12" s="125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23"/>
      <c r="B13" s="123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25"/>
      <c r="L13" s="125"/>
      <c r="M13" s="125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23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23"/>
      <c r="B15" s="124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22">
        <f>64*单元面积!N41</f>
        <v>29.767441860465116</v>
      </c>
      <c r="L15" s="125">
        <f>(D15*单元面积!K$37+E15*单元面积!L$37+F15*单元面积!M$37+G15*单元面积!N$37+H15*单元面积!O$37+I15*单元面积!P$37+单元面积!Q129*单元面积!Q$37)/1000000</f>
        <v>0.36944399999999999</v>
      </c>
      <c r="M15" s="125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23"/>
      <c r="B16" s="123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22"/>
      <c r="L16" s="125"/>
      <c r="M16" s="125"/>
      <c r="N16" s="91">
        <f>M15</f>
        <v>80.573623771031919</v>
      </c>
    </row>
    <row r="17" spans="1:33" ht="22.5" x14ac:dyDescent="0.15">
      <c r="A17" s="123"/>
      <c r="B17" s="123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22">
        <f>64*单元面积!N43</f>
        <v>16.452442159383033</v>
      </c>
      <c r="L17" s="125">
        <f>(D17*单元面积!K$37+E17*单元面积!L$37+F17*单元面积!M$37+G17*单元面积!N$37+H17*单元面积!O$37+I17*单元面积!P$37+单元面积!Q166*单元面积!Q$37)/1000000</f>
        <v>0.47630400000000001</v>
      </c>
      <c r="M17" s="125">
        <f>K17/L17</f>
        <v>34.541893747235029</v>
      </c>
      <c r="N17" s="90">
        <f>J18</f>
        <v>8.3333333333333329E-2</v>
      </c>
    </row>
    <row r="18" spans="1:33" x14ac:dyDescent="0.15">
      <c r="A18" s="123"/>
      <c r="B18" s="123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22"/>
      <c r="L18" s="125"/>
      <c r="M18" s="125"/>
      <c r="N18" s="91">
        <f>M17</f>
        <v>34.541893747235029</v>
      </c>
    </row>
    <row r="19" spans="1:33" ht="22.5" x14ac:dyDescent="0.15">
      <c r="A19" s="123"/>
      <c r="B19" s="123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22" t="s">
        <v>136</v>
      </c>
      <c r="L19" s="122" t="s">
        <v>136</v>
      </c>
      <c r="M19" s="122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23"/>
      <c r="B20" s="123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22"/>
      <c r="L20" s="122"/>
      <c r="M20" s="122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23"/>
      <c r="B21" s="123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22">
        <f>64*单元面积!N47</f>
        <v>32</v>
      </c>
      <c r="L21" s="125">
        <f>(D21*单元面积!K$37+E21*单元面积!L$37+F21*单元面积!M$37+G21*单元面积!N$37+H21*单元面积!O$37+I21*单元面积!P$37+单元面积!Q92*单元面积!Q$37)/1000000</f>
        <v>0.46610400000000002</v>
      </c>
      <c r="M21" s="125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23"/>
      <c r="B22" s="123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22"/>
      <c r="L22" s="125"/>
      <c r="M22" s="125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23"/>
      <c r="B23" s="126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22">
        <f>64*单元面积!N49</f>
        <v>32</v>
      </c>
      <c r="L23" s="125">
        <f>(D23*单元面积!K$37+E23*单元面积!L$37+F23*单元面积!M$37+G23*单元面积!N$37+H23*单元面积!O$37+I23*单元面积!P$37+单元面积!Q55*单元面积!Q$37)/1000000</f>
        <v>0.21779699999999999</v>
      </c>
      <c r="M23" s="125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23"/>
      <c r="B24" s="123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22"/>
      <c r="L24" s="125"/>
      <c r="M24" s="125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23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23"/>
      <c r="B26" s="124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22">
        <f>128*单元面积!N41</f>
        <v>59.534883720930232</v>
      </c>
      <c r="L26" s="125">
        <f>(D26*单元面积!K$37+E26*单元面积!L$37+F26*单元面积!M$37+G26*单元面积!N$37+H26*单元面积!O$37+I26*单元面积!P$37+单元面积!Q130*单元面积!Q$37)/1000000</f>
        <v>0.49259199999999997</v>
      </c>
      <c r="M26" s="122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23"/>
      <c r="B27" s="123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22"/>
      <c r="L27" s="125"/>
      <c r="M27" s="122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23"/>
      <c r="B28" s="123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22">
        <f>128*单元面积!N43</f>
        <v>32.904884318766065</v>
      </c>
      <c r="L28" s="125">
        <f>(D28*单元面积!K$37+E28*单元面积!L$37+F28*单元面积!M$37+G28*单元面积!N$37+H28*单元面积!O$37+I28*单元面积!P$37+单元面积!Q167*单元面积!Q$37)/1000000</f>
        <v>1.905216</v>
      </c>
      <c r="M28" s="122">
        <f>K28/L28</f>
        <v>17.270946873617515</v>
      </c>
      <c r="N28" s="90">
        <f>J29</f>
        <v>1.7857142857142856E-2</v>
      </c>
    </row>
    <row r="29" spans="1:33" x14ac:dyDescent="0.15">
      <c r="A29" s="123"/>
      <c r="B29" s="123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22"/>
      <c r="L29" s="125"/>
      <c r="M29" s="122"/>
      <c r="N29" s="91">
        <f>M28</f>
        <v>17.270946873617515</v>
      </c>
    </row>
    <row r="30" spans="1:33" ht="22.5" x14ac:dyDescent="0.15">
      <c r="A30" s="123"/>
      <c r="B30" s="123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22">
        <f>128*单元面积!N45</f>
        <v>9.9378881987577632</v>
      </c>
      <c r="L30" s="125">
        <f>(D30*单元面积!K$37+E30*单元面积!L$37+F30*单元面积!M$37+G30*单元面积!N$37+H30*单元面积!O$37+I30*单元面积!P$37+单元面积!Q204*单元面积!Q$37)/1000000</f>
        <v>0.4683735</v>
      </c>
      <c r="M30" s="122">
        <f>K30/L30</f>
        <v>21.217870350815669</v>
      </c>
      <c r="N30" s="90">
        <f>J31</f>
        <v>4.7619047619047616E-2</v>
      </c>
    </row>
    <row r="31" spans="1:33" x14ac:dyDescent="0.15">
      <c r="A31" s="123"/>
      <c r="B31" s="123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22"/>
      <c r="L31" s="125"/>
      <c r="M31" s="122"/>
      <c r="N31" s="91">
        <f>M30</f>
        <v>21.217870350815669</v>
      </c>
    </row>
    <row r="32" spans="1:33" ht="22.5" x14ac:dyDescent="0.15">
      <c r="A32" s="123"/>
      <c r="B32" s="123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22">
        <f>128*单元面积!N47</f>
        <v>64</v>
      </c>
      <c r="L32" s="125">
        <f>(D32*单元面积!K$37+E32*单元面积!L$37+F32*单元面积!M$37+G32*单元面积!N$37+H32*单元面积!O$37+I32*单元面积!P$37+单元面积!Q93*单元面积!Q$37)/1000000</f>
        <v>0.46610400000000002</v>
      </c>
      <c r="M32" s="122">
        <f>K32/L32</f>
        <v>137.30841185658136</v>
      </c>
      <c r="N32" s="90">
        <f>J33</f>
        <v>6.8181818181818177E-2</v>
      </c>
    </row>
    <row r="33" spans="1:32" x14ac:dyDescent="0.15">
      <c r="A33" s="123"/>
      <c r="B33" s="123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22"/>
      <c r="L33" s="125"/>
      <c r="M33" s="122"/>
      <c r="N33" s="91">
        <f>M32</f>
        <v>137.30841185658136</v>
      </c>
    </row>
    <row r="34" spans="1:32" ht="22.5" x14ac:dyDescent="0.15">
      <c r="A34" s="123"/>
      <c r="B34" s="12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22">
        <f>128*单元面积!N49</f>
        <v>64</v>
      </c>
      <c r="L34" s="125">
        <f>(D34*单元面积!K$37+E34*单元面积!L$37+F34*单元面积!M$37+G34*单元面积!N$37+H34*单元面积!O$37+I34*单元面积!P$37+单元面积!Q56*单元面积!Q$37)/1000000</f>
        <v>0.21779699999999999</v>
      </c>
      <c r="M34" s="122">
        <f>K34/L34</f>
        <v>293.8516141177335</v>
      </c>
      <c r="N34" s="90">
        <f>J35</f>
        <v>0.19354838709677419</v>
      </c>
    </row>
    <row r="35" spans="1:32" x14ac:dyDescent="0.15">
      <c r="A35" s="123"/>
      <c r="B35" s="123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22"/>
      <c r="L35" s="125"/>
      <c r="M35" s="122"/>
      <c r="N35" s="91">
        <f>M34</f>
        <v>293.8516141177335</v>
      </c>
    </row>
    <row r="36" spans="1:32" ht="22.5" x14ac:dyDescent="0.15">
      <c r="A36" s="123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32" ht="22.5" x14ac:dyDescent="0.15">
      <c r="A37" s="123"/>
      <c r="B37" s="124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22">
        <f>128*单元面积!N$41</f>
        <v>59.534883720930232</v>
      </c>
      <c r="L37" s="125">
        <f>(D37*单元面积!K$37+E37*单元面积!L$37+F37*单元面积!M$37+G37*单元面积!N$37+H37*单元面积!O$37+I37*单元面积!P$37+单元面积!Q131*单元面积!Q$37)/1000000</f>
        <v>0.61573999999999995</v>
      </c>
      <c r="M37" s="122">
        <f>K37/L37</f>
        <v>96.688348525238311</v>
      </c>
      <c r="N37" s="90">
        <f>J38</f>
        <v>0.12</v>
      </c>
    </row>
    <row r="38" spans="1:32" x14ac:dyDescent="0.15">
      <c r="A38" s="123"/>
      <c r="B38" s="123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22"/>
      <c r="L38" s="125"/>
      <c r="M38" s="122"/>
      <c r="N38" s="91">
        <f>M37</f>
        <v>96.688348525238311</v>
      </c>
    </row>
    <row r="39" spans="1:32" ht="23.25" thickBot="1" x14ac:dyDescent="0.2">
      <c r="A39" s="123"/>
      <c r="B39" s="123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22">
        <f>128*单元面积!N$43</f>
        <v>32.904884318766065</v>
      </c>
      <c r="L39" s="125">
        <f>(D39*单元面积!K$37+E39*单元面积!L$37+F39*单元面积!M$37+G39*单元面积!N$37+H39*单元面积!O$37+I39*单元面积!P$37+单元面积!Q168*单元面积!Q$37)/1000000</f>
        <v>0.95260800000000001</v>
      </c>
      <c r="M39" s="122">
        <f>K39/L39</f>
        <v>34.541893747235029</v>
      </c>
      <c r="N39" s="90">
        <f>J40</f>
        <v>7.1428571428571425E-2</v>
      </c>
    </row>
    <row r="40" spans="1:32" ht="15.75" thickBot="1" x14ac:dyDescent="0.3">
      <c r="A40" s="123"/>
      <c r="B40" s="123"/>
      <c r="C40" s="46" t="s">
        <v>85</v>
      </c>
      <c r="D40" s="53">
        <f t="shared" ref="D40:J40" si="39">D36/D39</f>
        <v>0.16666666666666666</v>
      </c>
      <c r="E40" s="53">
        <f t="shared" si="39"/>
        <v>0.125</v>
      </c>
      <c r="F40" s="53">
        <f t="shared" si="39"/>
        <v>0</v>
      </c>
      <c r="G40" s="53">
        <f t="shared" si="39"/>
        <v>2.0833333333333332E-2</v>
      </c>
      <c r="H40" s="53">
        <f t="shared" si="39"/>
        <v>8.3333333333333329E-2</v>
      </c>
      <c r="I40" s="53">
        <f t="shared" si="39"/>
        <v>8.3333333333333329E-2</v>
      </c>
      <c r="J40" s="53">
        <f t="shared" si="39"/>
        <v>7.1428571428571425E-2</v>
      </c>
      <c r="K40" s="122"/>
      <c r="L40" s="125"/>
      <c r="M40" s="122"/>
      <c r="N40" s="91">
        <f>M39</f>
        <v>34.541893747235029</v>
      </c>
      <c r="Z40" s="103">
        <v>43.7</v>
      </c>
    </row>
    <row r="41" spans="1:32" ht="24" thickBot="1" x14ac:dyDescent="0.2">
      <c r="A41" s="123"/>
      <c r="B41" s="123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22">
        <f>128*单元面积!N$45</f>
        <v>9.9378881987577632</v>
      </c>
      <c r="L41" s="125">
        <f>(D41*单元面积!K$37+E41*单元面积!L$37+F41*单元面积!M$37+G41*单元面积!N$37+H41*单元面积!O$37+I41*单元面积!P$37+单元面积!Q205*单元面积!Q$37)/1000000</f>
        <v>0.4683735</v>
      </c>
      <c r="M41" s="122">
        <f>K41/L41</f>
        <v>21.217870350815669</v>
      </c>
      <c r="N41" s="90">
        <f>J42</f>
        <v>9.5238095238095233E-2</v>
      </c>
      <c r="Z41" s="104"/>
      <c r="AA41" s="110">
        <f>Z40/Z42</f>
        <v>0.39122649955237243</v>
      </c>
    </row>
    <row r="42" spans="1:32" ht="15.75" thickBot="1" x14ac:dyDescent="0.3">
      <c r="A42" s="123"/>
      <c r="B42" s="123"/>
      <c r="C42" s="46" t="s">
        <v>85</v>
      </c>
      <c r="D42" s="53">
        <f t="shared" ref="D42:J42" si="40">D36/D41</f>
        <v>0.16666666666666666</v>
      </c>
      <c r="E42" s="53">
        <f t="shared" si="40"/>
        <v>8.3333333333333329E-2</v>
      </c>
      <c r="F42" s="53">
        <f t="shared" si="40"/>
        <v>0</v>
      </c>
      <c r="G42" s="53">
        <f t="shared" si="40"/>
        <v>2.7777777777777776E-2</v>
      </c>
      <c r="H42" s="53">
        <f t="shared" si="40"/>
        <v>0.33333333333333331</v>
      </c>
      <c r="I42" s="53">
        <f t="shared" si="40"/>
        <v>0.16666666666666666</v>
      </c>
      <c r="J42" s="53">
        <f t="shared" si="40"/>
        <v>9.5238095238095233E-2</v>
      </c>
      <c r="K42" s="122"/>
      <c r="L42" s="125"/>
      <c r="M42" s="122"/>
      <c r="N42" s="91">
        <f>M41</f>
        <v>21.217870350815669</v>
      </c>
      <c r="Z42" s="103">
        <v>111.7</v>
      </c>
      <c r="AA42" s="110">
        <f t="shared" ref="AA42:AA58" si="41">Z41/Z43</f>
        <v>0</v>
      </c>
    </row>
    <row r="43" spans="1:32" ht="23.25" thickBot="1" x14ac:dyDescent="0.3">
      <c r="A43" s="123"/>
      <c r="B43" s="123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22">
        <f>128*单元面积!N$47</f>
        <v>64</v>
      </c>
      <c r="L43" s="125">
        <f>(D43*单元面积!K$37+E43*单元面积!L$37+F43*单元面积!M$37+G43*单元面积!N$37+H43*单元面积!O$37+I43*单元面积!P$37+单元面积!Q94*单元面积!Q$37)/1000000</f>
        <v>0.699156</v>
      </c>
      <c r="M43" s="122">
        <f>K43/L43</f>
        <v>91.538941237720906</v>
      </c>
      <c r="N43" s="90">
        <f>J44</f>
        <v>9.0909090909090912E-2</v>
      </c>
      <c r="Z43" s="105">
        <v>0.10100000000000001</v>
      </c>
      <c r="AA43" s="110">
        <f t="shared" si="41"/>
        <v>4.6348547717842319</v>
      </c>
    </row>
    <row r="44" spans="1:32" ht="15.75" thickBot="1" x14ac:dyDescent="0.3">
      <c r="A44" s="123"/>
      <c r="B44" s="123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22"/>
      <c r="L44" s="125"/>
      <c r="M44" s="122"/>
      <c r="N44" s="91">
        <f>M43</f>
        <v>91.538941237720906</v>
      </c>
      <c r="Z44" s="106">
        <v>24.1</v>
      </c>
      <c r="AA44" s="110" t="e">
        <f t="shared" si="41"/>
        <v>#DIV/0!</v>
      </c>
    </row>
    <row r="45" spans="1:32" ht="24" thickBot="1" x14ac:dyDescent="0.2">
      <c r="A45" s="123"/>
      <c r="B45" s="12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22">
        <f>128*单元面积!N49</f>
        <v>64</v>
      </c>
      <c r="L45" s="125">
        <f>(D45*单元面积!K$37+E45*单元面积!L$37+F45*单元面积!M$37+G45*单元面积!N$37+H45*单元面积!O$37+I45*单元面积!P$37+单元面积!Q57*单元面积!Q$37)/1000000</f>
        <v>0.43559399999999998</v>
      </c>
      <c r="M45" s="122">
        <f>K45/L45</f>
        <v>146.92580705886675</v>
      </c>
      <c r="N45" s="90">
        <f>J46</f>
        <v>0.38709677419354838</v>
      </c>
      <c r="Z45" s="104"/>
      <c r="AA45" s="110">
        <f t="shared" si="41"/>
        <v>0.52735229759299784</v>
      </c>
    </row>
    <row r="46" spans="1:32" ht="15.75" thickBot="1" x14ac:dyDescent="0.3">
      <c r="A46" s="123"/>
      <c r="B46" s="123"/>
      <c r="C46" s="46" t="s">
        <v>85</v>
      </c>
      <c r="D46" s="55">
        <f t="shared" ref="D46:J46" si="42">D36/D45</f>
        <v>0.2857142857142857</v>
      </c>
      <c r="E46" s="55">
        <f t="shared" si="42"/>
        <v>0.21428571428571427</v>
      </c>
      <c r="F46" s="55">
        <f t="shared" si="42"/>
        <v>0</v>
      </c>
      <c r="G46" s="55">
        <f t="shared" si="42"/>
        <v>8.3333333333333329E-2</v>
      </c>
      <c r="H46" s="55">
        <f t="shared" si="42"/>
        <v>0.25</v>
      </c>
      <c r="I46" s="55">
        <f t="shared" si="42"/>
        <v>0.25</v>
      </c>
      <c r="J46" s="55">
        <f t="shared" si="42"/>
        <v>0.38709677419354838</v>
      </c>
      <c r="K46" s="122"/>
      <c r="L46" s="125"/>
      <c r="M46" s="122"/>
      <c r="N46" s="91">
        <f>M45</f>
        <v>146.92580705886675</v>
      </c>
      <c r="Z46" s="106">
        <v>45.7</v>
      </c>
      <c r="AA46" s="110">
        <f t="shared" si="41"/>
        <v>0</v>
      </c>
    </row>
    <row r="47" spans="1:32" ht="23.25" thickBot="1" x14ac:dyDescent="0.3">
      <c r="A47" s="123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23"/>
      <c r="B48" s="124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22">
        <f>128*单元面积!N$41</f>
        <v>59.534883720930232</v>
      </c>
      <c r="L48" s="125">
        <f>(D48*单元面积!K$37+E48*单元面积!L$37+F48*单元面积!M$37+G48*单元面积!N$37+H48*单元面积!O$37+I48*单元面积!P$37+单元面积!Q132*单元面积!Q$37)/1000000</f>
        <v>0.49259199999999997</v>
      </c>
      <c r="M48" s="122">
        <f>K48/L48</f>
        <v>120.86043565654788</v>
      </c>
      <c r="N48" s="90">
        <f>J49</f>
        <v>7.4999999999999997E-2</v>
      </c>
      <c r="Z48" s="106">
        <v>7.5</v>
      </c>
      <c r="AA48" s="110" t="e">
        <f t="shared" si="41"/>
        <v>#DIV/0!</v>
      </c>
      <c r="AD48" s="103">
        <v>43.7</v>
      </c>
      <c r="AE48" s="90">
        <f t="shared" ref="AE48:AE50" si="43">$AD64/AD48</f>
        <v>1.0732265446224256</v>
      </c>
      <c r="AF48" s="90">
        <f t="shared" ref="AF48:AF62" si="44">AE48-1</f>
        <v>7.3226544622425616E-2</v>
      </c>
    </row>
    <row r="49" spans="1:32" ht="24" thickBot="1" x14ac:dyDescent="0.3">
      <c r="A49" s="123"/>
      <c r="B49" s="123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22"/>
      <c r="L49" s="125"/>
      <c r="M49" s="122"/>
      <c r="N49" s="91">
        <f>M48</f>
        <v>120.86043565654788</v>
      </c>
      <c r="Z49" s="104"/>
      <c r="AA49" s="110">
        <f t="shared" si="41"/>
        <v>0.32751091703056773</v>
      </c>
      <c r="AD49" s="103">
        <v>0.39</v>
      </c>
      <c r="AE49" s="90">
        <f t="shared" si="43"/>
        <v>0.69230769230769229</v>
      </c>
      <c r="AF49" s="90">
        <f t="shared" si="44"/>
        <v>-0.30769230769230771</v>
      </c>
    </row>
    <row r="50" spans="1:32" ht="23.25" thickBot="1" x14ac:dyDescent="0.3">
      <c r="A50" s="123"/>
      <c r="B50" s="123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22">
        <f>128*单元面积!N$43</f>
        <v>32.904884318766065</v>
      </c>
      <c r="L50" s="125">
        <f>(D50*单元面积!K$37+E50*单元面积!L$37+F50*单元面积!M$37+G50*单元面积!N$37+H50*单元面积!O$37+I50*单元面积!P$37+单元面积!Q169*单元面积!Q$37)/1000000</f>
        <v>0.63507199999999997</v>
      </c>
      <c r="M50" s="122">
        <f>K50/L50</f>
        <v>51.81284062085254</v>
      </c>
      <c r="N50" s="90">
        <f>J51</f>
        <v>5.3571428571428568E-2</v>
      </c>
      <c r="Z50" s="106">
        <v>22.9</v>
      </c>
      <c r="AA50" s="110">
        <f t="shared" si="41"/>
        <v>0</v>
      </c>
      <c r="AD50" s="103">
        <v>111.7</v>
      </c>
      <c r="AE50" s="90">
        <f t="shared" si="43"/>
        <v>1.5371530886302596</v>
      </c>
      <c r="AF50" s="90">
        <f t="shared" si="44"/>
        <v>0.53715308863025957</v>
      </c>
    </row>
    <row r="51" spans="1:32" ht="15.75" thickBot="1" x14ac:dyDescent="0.3">
      <c r="A51" s="123"/>
      <c r="B51" s="123"/>
      <c r="C51" s="46" t="s">
        <v>85</v>
      </c>
      <c r="D51" s="53">
        <f t="shared" ref="D51:J51" si="45">D47/D50</f>
        <v>0.125</v>
      </c>
      <c r="E51" s="53">
        <f t="shared" si="45"/>
        <v>0.125</v>
      </c>
      <c r="F51" s="53">
        <f t="shared" si="45"/>
        <v>0</v>
      </c>
      <c r="G51" s="53">
        <f t="shared" si="45"/>
        <v>6.25E-2</v>
      </c>
      <c r="H51" s="53">
        <f t="shared" si="45"/>
        <v>0</v>
      </c>
      <c r="I51" s="53">
        <f t="shared" si="45"/>
        <v>0</v>
      </c>
      <c r="J51" s="53">
        <f t="shared" si="45"/>
        <v>5.3571428571428568E-2</v>
      </c>
      <c r="K51" s="122"/>
      <c r="L51" s="125"/>
      <c r="M51" s="122"/>
      <c r="N51" s="91">
        <f>M50</f>
        <v>51.81284062085254</v>
      </c>
      <c r="Z51" s="107">
        <v>0.104</v>
      </c>
      <c r="AA51" s="110">
        <f t="shared" si="41"/>
        <v>0.48827292110874199</v>
      </c>
      <c r="AD51" s="105">
        <v>0.10100000000000001</v>
      </c>
      <c r="AE51" s="111">
        <f>AD63/AD51</f>
        <v>2.5247524752475248</v>
      </c>
      <c r="AF51" s="90">
        <f t="shared" si="44"/>
        <v>1.5247524752475248</v>
      </c>
    </row>
    <row r="52" spans="1:32" ht="23.25" thickBot="1" x14ac:dyDescent="0.3">
      <c r="A52" s="123"/>
      <c r="B52" s="123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22">
        <f>128*单元面积!N$45</f>
        <v>9.9378881987577632</v>
      </c>
      <c r="L52" s="125">
        <f>(D52*单元面积!K$37+E52*单元面积!L$37+F52*单元面积!M$37+G52*单元面积!N$37+H52*单元面积!O$37+I52*单元面积!P$37+单元面积!Q206*单元面积!Q$37)/1000000</f>
        <v>0.312249</v>
      </c>
      <c r="M52" s="122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1"/>
        <v>#DIV/0!</v>
      </c>
      <c r="AD52" s="106">
        <v>24.1</v>
      </c>
      <c r="AE52" s="111">
        <f t="shared" ref="AE52:AE54" si="46">AD64/AD52</f>
        <v>1.9460580912863068</v>
      </c>
      <c r="AF52" s="90">
        <f t="shared" si="44"/>
        <v>0.9460580912863068</v>
      </c>
    </row>
    <row r="53" spans="1:32" ht="24" thickBot="1" x14ac:dyDescent="0.3">
      <c r="A53" s="123"/>
      <c r="B53" s="123"/>
      <c r="C53" s="46" t="s">
        <v>85</v>
      </c>
      <c r="D53" s="53">
        <f t="shared" ref="D53:J53" si="47">D47/D52</f>
        <v>0.125</v>
      </c>
      <c r="E53" s="53">
        <f t="shared" si="47"/>
        <v>8.3333333333333329E-2</v>
      </c>
      <c r="F53" s="53">
        <f t="shared" si="47"/>
        <v>0</v>
      </c>
      <c r="G53" s="53">
        <f t="shared" si="47"/>
        <v>8.3333333333333329E-2</v>
      </c>
      <c r="H53" s="53">
        <f t="shared" si="47"/>
        <v>0</v>
      </c>
      <c r="I53" s="53">
        <f t="shared" si="47"/>
        <v>0</v>
      </c>
      <c r="J53" s="53">
        <f t="shared" si="47"/>
        <v>7.1428571428571425E-2</v>
      </c>
      <c r="K53" s="122"/>
      <c r="L53" s="125"/>
      <c r="M53" s="122"/>
      <c r="N53" s="91">
        <f>M52</f>
        <v>31.826805526223506</v>
      </c>
      <c r="Z53" s="104"/>
      <c r="AA53" s="110">
        <f t="shared" si="41"/>
        <v>0.46161417322834647</v>
      </c>
      <c r="AD53" s="106">
        <v>0.53</v>
      </c>
      <c r="AE53" s="111">
        <f t="shared" si="46"/>
        <v>0.50943396226415094</v>
      </c>
      <c r="AF53" s="90">
        <f t="shared" si="44"/>
        <v>-0.49056603773584906</v>
      </c>
    </row>
    <row r="54" spans="1:32" ht="23.25" thickBot="1" x14ac:dyDescent="0.3">
      <c r="A54" s="123"/>
      <c r="B54" s="123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22">
        <f>128*单元面积!N$47</f>
        <v>64</v>
      </c>
      <c r="L54" s="125">
        <f>(D54*单元面积!K$37+E54*单元面积!L$37+F54*单元面积!M$37+G54*单元面积!N$37+H54*单元面积!O$37+I54*单元面积!P$37+单元面积!Q95*单元面积!Q$37)/1000000</f>
        <v>0.46610400000000002</v>
      </c>
      <c r="M54" s="122">
        <f>K54/L54</f>
        <v>137.30841185658136</v>
      </c>
      <c r="N54" s="90">
        <f>J55</f>
        <v>6.8181818181818177E-2</v>
      </c>
      <c r="Z54" s="108">
        <v>101.6</v>
      </c>
      <c r="AA54" s="110">
        <f t="shared" si="41"/>
        <v>0</v>
      </c>
      <c r="AD54" s="106">
        <v>45.7</v>
      </c>
      <c r="AE54" s="111">
        <f t="shared" si="46"/>
        <v>3.7571115973741791</v>
      </c>
      <c r="AF54" s="90">
        <f t="shared" si="44"/>
        <v>2.7571115973741791</v>
      </c>
    </row>
    <row r="55" spans="1:32" ht="15.75" thickBot="1" x14ac:dyDescent="0.3">
      <c r="A55" s="123"/>
      <c r="B55" s="123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22"/>
      <c r="L55" s="125"/>
      <c r="M55" s="122"/>
      <c r="N55" s="91">
        <f>M54</f>
        <v>137.30841185658136</v>
      </c>
      <c r="Z55" s="109">
        <v>0.255</v>
      </c>
      <c r="AA55" s="110">
        <f t="shared" si="41"/>
        <v>2.1663113006396588</v>
      </c>
      <c r="AD55" s="105">
        <v>0.114</v>
      </c>
      <c r="AE55" s="111">
        <f>AD63/AD55</f>
        <v>2.236842105263158</v>
      </c>
      <c r="AF55" s="90">
        <f t="shared" si="44"/>
        <v>1.236842105263158</v>
      </c>
    </row>
    <row r="56" spans="1:32" ht="23.25" thickBot="1" x14ac:dyDescent="0.3">
      <c r="A56" s="123"/>
      <c r="B56" s="12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22">
        <f>128*单元面积!N$49</f>
        <v>64</v>
      </c>
      <c r="L56" s="125">
        <f>(D56*单元面积!K$37+E56*单元面积!L$37+F56*单元面积!M$37+G56*单元面积!N$37+H56*单元面积!O$37+I56*单元面积!P$37+单元面积!Q58*单元面积!Q$37)/1000000</f>
        <v>0.29039599999999999</v>
      </c>
      <c r="M56" s="122">
        <f>K56/L56</f>
        <v>220.38871058830011</v>
      </c>
      <c r="N56" s="90">
        <f>J57</f>
        <v>0.19354838709677419</v>
      </c>
      <c r="Z56" s="103">
        <v>46.9</v>
      </c>
      <c r="AA56" s="110" t="e">
        <f t="shared" si="41"/>
        <v>#DIV/0!</v>
      </c>
      <c r="AD56" s="106">
        <v>6.09</v>
      </c>
      <c r="AE56" s="111">
        <f t="shared" ref="AE56:AE58" si="48">AD64/AD56</f>
        <v>7.7011494252873565</v>
      </c>
      <c r="AF56" s="90">
        <f>AE56-1</f>
        <v>6.7011494252873565</v>
      </c>
    </row>
    <row r="57" spans="1:32" ht="24" thickBot="1" x14ac:dyDescent="0.3">
      <c r="A57" s="123"/>
      <c r="B57" s="123"/>
      <c r="C57" s="46" t="s">
        <v>85</v>
      </c>
      <c r="D57" s="55">
        <f t="shared" ref="D57:J57" si="49">D47/D56</f>
        <v>0.2142857142857143</v>
      </c>
      <c r="E57" s="55">
        <f t="shared" si="49"/>
        <v>0.2142857142857143</v>
      </c>
      <c r="F57" s="55">
        <f t="shared" si="49"/>
        <v>0</v>
      </c>
      <c r="G57" s="55">
        <f t="shared" si="49"/>
        <v>0.25</v>
      </c>
      <c r="H57" s="55">
        <f t="shared" si="49"/>
        <v>0</v>
      </c>
      <c r="I57" s="55">
        <f t="shared" si="49"/>
        <v>0</v>
      </c>
      <c r="J57" s="55">
        <f t="shared" si="49"/>
        <v>0.19354838709677419</v>
      </c>
      <c r="K57" s="122"/>
      <c r="L57" s="125"/>
      <c r="M57" s="122"/>
      <c r="N57" s="91">
        <f>M56</f>
        <v>220.38871058830011</v>
      </c>
      <c r="Z57" s="104"/>
      <c r="AA57" s="110">
        <f t="shared" si="41"/>
        <v>0.27315084449621435</v>
      </c>
      <c r="AD57" s="106">
        <v>0.33</v>
      </c>
      <c r="AE57" s="111">
        <f t="shared" si="48"/>
        <v>0.81818181818181823</v>
      </c>
      <c r="AF57" s="90">
        <f t="shared" si="44"/>
        <v>-0.18181818181818177</v>
      </c>
    </row>
    <row r="58" spans="1:32" ht="23.25" thickBot="1" x14ac:dyDescent="0.3">
      <c r="A58" s="123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1"/>
        <v>#DIV/0!</v>
      </c>
      <c r="AD58" s="106">
        <v>22.9</v>
      </c>
      <c r="AE58" s="111">
        <f t="shared" si="48"/>
        <v>7.4978165938864629</v>
      </c>
      <c r="AF58" s="90">
        <f t="shared" si="44"/>
        <v>6.4978165938864629</v>
      </c>
    </row>
    <row r="59" spans="1:32" ht="23.25" thickBot="1" x14ac:dyDescent="0.3">
      <c r="A59" s="123"/>
      <c r="B59" s="124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22">
        <f>64*单元面积!N$41</f>
        <v>29.767441860465116</v>
      </c>
      <c r="L59" s="125">
        <f>(D59*单元面积!K$37+E59*单元面积!L$37+F59*单元面积!M$37+G59*单元面积!N$37+H59*单元面积!O$37+I59*单元面积!P$37+单元面积!Q133*单元面积!Q$37)/1000000</f>
        <v>0.61573999999999995</v>
      </c>
      <c r="M59" s="122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4"/>
        <v>1.4519230769230771</v>
      </c>
    </row>
    <row r="60" spans="1:32" ht="15.75" thickBot="1" x14ac:dyDescent="0.3">
      <c r="A60" s="123"/>
      <c r="B60" s="123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22"/>
      <c r="L60" s="125"/>
      <c r="M60" s="122"/>
      <c r="N60" s="91">
        <f>M59</f>
        <v>48.344174262619156</v>
      </c>
      <c r="AD60" s="108">
        <v>46.9</v>
      </c>
      <c r="AE60" s="111">
        <f t="shared" ref="AE60:AE62" si="50">AD64/AD60</f>
        <v>1</v>
      </c>
      <c r="AF60" s="90">
        <f t="shared" si="44"/>
        <v>0</v>
      </c>
    </row>
    <row r="61" spans="1:32" ht="23.25" thickBot="1" x14ac:dyDescent="0.3">
      <c r="A61" s="123"/>
      <c r="B61" s="123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22">
        <f>64*单元面积!N$43</f>
        <v>16.452442159383033</v>
      </c>
      <c r="L61" s="125">
        <f>(D61*单元面积!K$37+E61*单元面积!L$37+F61*单元面积!M$37+G61*单元面积!N$37+H61*单元面积!O$37+I61*单元面积!P$37+单元面积!Q170*单元面积!Q$37)/1000000</f>
        <v>0.79383999999999999</v>
      </c>
      <c r="M61" s="122">
        <f>K61/L61</f>
        <v>20.725136248341016</v>
      </c>
      <c r="N61" s="90">
        <f>J62</f>
        <v>5.7142857142857141E-2</v>
      </c>
      <c r="AD61" s="108">
        <v>0.46</v>
      </c>
      <c r="AE61" s="111">
        <f t="shared" si="50"/>
        <v>0.58695652173913049</v>
      </c>
      <c r="AF61" s="90">
        <f t="shared" si="44"/>
        <v>-0.41304347826086951</v>
      </c>
    </row>
    <row r="62" spans="1:32" ht="15.75" thickBot="1" x14ac:dyDescent="0.3">
      <c r="A62" s="123"/>
      <c r="B62" s="123"/>
      <c r="C62" s="46" t="s">
        <v>85</v>
      </c>
      <c r="D62" s="53">
        <f t="shared" ref="D62:J62" si="51">D58/D61</f>
        <v>0.15</v>
      </c>
      <c r="E62" s="53">
        <f t="shared" si="51"/>
        <v>0.05</v>
      </c>
      <c r="F62" s="53">
        <f t="shared" si="51"/>
        <v>0</v>
      </c>
      <c r="G62" s="53">
        <f t="shared" si="51"/>
        <v>7.4999999999999997E-2</v>
      </c>
      <c r="H62" s="53">
        <f t="shared" si="51"/>
        <v>0.05</v>
      </c>
      <c r="I62" s="53">
        <f t="shared" si="51"/>
        <v>0</v>
      </c>
      <c r="J62" s="53">
        <f t="shared" si="51"/>
        <v>5.7142857142857141E-2</v>
      </c>
      <c r="K62" s="122"/>
      <c r="L62" s="125"/>
      <c r="M62" s="122"/>
      <c r="N62" s="91">
        <f>M61</f>
        <v>20.725136248341016</v>
      </c>
      <c r="AD62" s="108">
        <v>101.6</v>
      </c>
      <c r="AE62" s="111">
        <f t="shared" si="50"/>
        <v>1.6899606299212597</v>
      </c>
      <c r="AF62" s="90">
        <f t="shared" si="44"/>
        <v>0.68996062992125973</v>
      </c>
    </row>
    <row r="63" spans="1:32" ht="23.25" thickBot="1" x14ac:dyDescent="0.3">
      <c r="A63" s="123"/>
      <c r="B63" s="123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22">
        <f>64*单元面积!N$45</f>
        <v>4.9689440993788816</v>
      </c>
      <c r="L63" s="125">
        <f>(D63*单元面积!K$37+E63*单元面积!L$37+F63*单元面积!M$37+G63*单元面积!N$37+H63*单元面积!O$37+I63*单元面积!P$37+单元面积!Q207*单元面积!Q$37)/1000000</f>
        <v>0.312249</v>
      </c>
      <c r="M63" s="122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23"/>
      <c r="B64" s="123"/>
      <c r="C64" s="46" t="s">
        <v>85</v>
      </c>
      <c r="D64" s="53">
        <f t="shared" ref="D64:J64" si="52">D58/D63</f>
        <v>0.1875</v>
      </c>
      <c r="E64" s="53">
        <f t="shared" si="52"/>
        <v>4.1666666666666664E-2</v>
      </c>
      <c r="F64" s="53">
        <f t="shared" si="52"/>
        <v>0</v>
      </c>
      <c r="G64" s="53">
        <f t="shared" si="52"/>
        <v>0.125</v>
      </c>
      <c r="H64" s="53">
        <f t="shared" si="52"/>
        <v>0.25</v>
      </c>
      <c r="I64" s="53">
        <f t="shared" si="52"/>
        <v>0</v>
      </c>
      <c r="J64" s="53">
        <f t="shared" si="52"/>
        <v>9.5238095238095233E-2</v>
      </c>
      <c r="K64" s="122"/>
      <c r="L64" s="125"/>
      <c r="M64" s="122"/>
      <c r="N64" s="91">
        <f>M63</f>
        <v>15.913402763111753</v>
      </c>
      <c r="AD64" s="103">
        <v>46.9</v>
      </c>
    </row>
    <row r="65" spans="1:30" ht="23.25" thickBot="1" x14ac:dyDescent="0.3">
      <c r="A65" s="123"/>
      <c r="B65" s="123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22">
        <f>64*单元面积!N$47</f>
        <v>32</v>
      </c>
      <c r="L65" s="125">
        <f>(D65*单元面积!K$37+E65*单元面积!L$37+F65*单元面积!M$37+G65*单元面积!N$37+H65*单元面积!O$37+I65*单元面积!P$37+单元面积!Q96*单元面积!Q$37)/1000000</f>
        <v>0.58262999999999998</v>
      </c>
      <c r="M65" s="122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23"/>
      <c r="B66" s="123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22"/>
      <c r="L66" s="125"/>
      <c r="M66" s="122"/>
      <c r="N66" s="91">
        <f>M65</f>
        <v>54.92336474263255</v>
      </c>
      <c r="AD66" s="103">
        <v>171.7</v>
      </c>
    </row>
    <row r="67" spans="1:30" ht="22.5" x14ac:dyDescent="0.15">
      <c r="A67" s="123"/>
      <c r="B67" s="12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22">
        <f>64*单元面积!N$49</f>
        <v>32</v>
      </c>
      <c r="L67" s="125">
        <f>(D67*单元面积!K$37+E67*单元面积!L$37+F67*单元面积!M$37+G67*单元面积!N$37+H67*单元面积!O$37+I67*单元面积!P$37+单元面积!Q59*单元面积!Q$37)/1000000</f>
        <v>0.43559399999999998</v>
      </c>
      <c r="M67" s="122">
        <f>K67/L67</f>
        <v>73.462903529433376</v>
      </c>
      <c r="N67" s="90">
        <f>J68</f>
        <v>0.25806451612903225</v>
      </c>
    </row>
    <row r="68" spans="1:30" x14ac:dyDescent="0.15">
      <c r="A68" s="123"/>
      <c r="B68" s="123"/>
      <c r="C68" s="46" t="s">
        <v>85</v>
      </c>
      <c r="D68" s="55">
        <f t="shared" ref="D68:J68" si="53">D58/D67</f>
        <v>0.21428571428571427</v>
      </c>
      <c r="E68" s="55">
        <f t="shared" si="53"/>
        <v>7.1428571428571425E-2</v>
      </c>
      <c r="F68" s="55">
        <f t="shared" si="53"/>
        <v>0</v>
      </c>
      <c r="G68" s="55">
        <f t="shared" si="53"/>
        <v>0.25</v>
      </c>
      <c r="H68" s="55">
        <f t="shared" si="53"/>
        <v>0.125</v>
      </c>
      <c r="I68" s="55">
        <f t="shared" si="53"/>
        <v>0</v>
      </c>
      <c r="J68" s="55">
        <f t="shared" si="53"/>
        <v>0.25806451612903225</v>
      </c>
      <c r="K68" s="122"/>
      <c r="L68" s="125"/>
      <c r="M68" s="122"/>
      <c r="N68" s="91">
        <f>M67</f>
        <v>73.462903529433376</v>
      </c>
    </row>
    <row r="69" spans="1:30" ht="22.5" x14ac:dyDescent="0.15">
      <c r="A69" s="123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23"/>
      <c r="B70" s="124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22">
        <f>128*单元面积!N$41</f>
        <v>59.534883720930232</v>
      </c>
      <c r="L70" s="125">
        <f>(D70*单元面积!K$37+E70*单元面积!L$37+F70*单元面积!M$37+G70*单元面积!N$37+H70*单元面积!O$37+I70*单元面积!P$37+单元面积!Q134*单元面积!Q$37)/1000000</f>
        <v>0.86203600000000002</v>
      </c>
      <c r="M70" s="122">
        <f>K70/L70</f>
        <v>69.063106089455928</v>
      </c>
      <c r="N70" s="90">
        <f>J71</f>
        <v>0.17142857142857143</v>
      </c>
    </row>
    <row r="71" spans="1:30" x14ac:dyDescent="0.15">
      <c r="A71" s="123"/>
      <c r="B71" s="123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22"/>
      <c r="L71" s="125"/>
      <c r="M71" s="122"/>
      <c r="N71" s="91">
        <f>M70</f>
        <v>69.063106089455928</v>
      </c>
    </row>
    <row r="72" spans="1:30" ht="22.5" x14ac:dyDescent="0.15">
      <c r="A72" s="123"/>
      <c r="B72" s="123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22">
        <f>128*单元面积!N$43</f>
        <v>32.904884318766065</v>
      </c>
      <c r="L72" s="125">
        <f>(D72*单元面积!K$37+E72*单元面积!L$37+F72*单元面积!M$37+G72*单元面积!N$37+H72*单元面积!O$37+I72*单元面积!P$37+单元面积!Q171*单元面积!Q$37)/1000000</f>
        <v>1.428912</v>
      </c>
      <c r="M72" s="122">
        <f>K72/L72</f>
        <v>23.027929164823352</v>
      </c>
      <c r="N72" s="90">
        <f>J73</f>
        <v>9.5238095238095233E-2</v>
      </c>
    </row>
    <row r="73" spans="1:30" x14ac:dyDescent="0.15">
      <c r="A73" s="123"/>
      <c r="B73" s="123"/>
      <c r="C73" s="46" t="s">
        <v>85</v>
      </c>
      <c r="D73" s="53">
        <f t="shared" ref="D73:J73" si="54">D69/D72</f>
        <v>0</v>
      </c>
      <c r="E73" s="53">
        <f t="shared" si="54"/>
        <v>0.22222222222222221</v>
      </c>
      <c r="F73" s="53">
        <f t="shared" si="54"/>
        <v>0</v>
      </c>
      <c r="G73" s="53">
        <f t="shared" si="54"/>
        <v>0.16666666666666666</v>
      </c>
      <c r="H73" s="53">
        <f t="shared" si="54"/>
        <v>0.1111111111111111</v>
      </c>
      <c r="I73" s="53">
        <f t="shared" si="54"/>
        <v>0</v>
      </c>
      <c r="J73" s="53">
        <f t="shared" si="54"/>
        <v>9.5238095238095233E-2</v>
      </c>
      <c r="K73" s="122"/>
      <c r="L73" s="125"/>
      <c r="M73" s="122"/>
      <c r="N73" s="91">
        <f>M72</f>
        <v>23.027929164823352</v>
      </c>
    </row>
    <row r="74" spans="1:30" ht="22.5" x14ac:dyDescent="0.15">
      <c r="A74" s="123"/>
      <c r="B74" s="123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22">
        <f>128*单元面积!N$45</f>
        <v>9.9378881987577632</v>
      </c>
      <c r="L74" s="125">
        <f>(D74*单元面积!K$37+E74*单元面积!L$37+F74*单元面积!M$37+G74*单元面积!N$37+H74*单元面积!O$37+I74*单元面积!P$37+单元面积!Q208*单元面积!Q$37)/1000000</f>
        <v>0.624498</v>
      </c>
      <c r="M74" s="122">
        <f>K74/L74</f>
        <v>15.913402763111753</v>
      </c>
      <c r="N74" s="90">
        <f>J75</f>
        <v>0.14285714285714285</v>
      </c>
    </row>
    <row r="75" spans="1:30" x14ac:dyDescent="0.15">
      <c r="A75" s="123"/>
      <c r="B75" s="123"/>
      <c r="C75" s="46" t="s">
        <v>85</v>
      </c>
      <c r="D75" s="53">
        <f t="shared" ref="D75:J75" si="55">D69/D74</f>
        <v>0</v>
      </c>
      <c r="E75" s="53">
        <f t="shared" si="55"/>
        <v>0.16666666666666666</v>
      </c>
      <c r="F75" s="53">
        <f t="shared" si="55"/>
        <v>0</v>
      </c>
      <c r="G75" s="53">
        <f t="shared" si="55"/>
        <v>0.25</v>
      </c>
      <c r="H75" s="53">
        <f t="shared" si="55"/>
        <v>0.5</v>
      </c>
      <c r="I75" s="53">
        <f t="shared" si="55"/>
        <v>0</v>
      </c>
      <c r="J75" s="53">
        <f t="shared" si="55"/>
        <v>0.14285714285714285</v>
      </c>
      <c r="K75" s="122"/>
      <c r="L75" s="125"/>
      <c r="M75" s="122"/>
      <c r="N75" s="91">
        <f>M74</f>
        <v>15.913402763111753</v>
      </c>
    </row>
    <row r="76" spans="1:30" ht="22.5" x14ac:dyDescent="0.15">
      <c r="A76" s="123"/>
      <c r="B76" s="123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22">
        <f>128*单元面积!N$47</f>
        <v>64</v>
      </c>
      <c r="L76" s="125">
        <f>(D76*单元面积!K$37+E76*单元面积!L$37+F76*单元面积!M$37+G76*单元面积!N$37+H76*单元面积!O$37+I76*单元面积!P$37+单元面积!Q97*单元面积!Q$37)/1000000</f>
        <v>0.93220800000000004</v>
      </c>
      <c r="M76" s="122">
        <f>K76/L76</f>
        <v>68.654205928290679</v>
      </c>
      <c r="N76" s="90">
        <f>J77</f>
        <v>0.13636363636363635</v>
      </c>
    </row>
    <row r="77" spans="1:30" x14ac:dyDescent="0.15">
      <c r="A77" s="123"/>
      <c r="B77" s="123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22"/>
      <c r="L77" s="125"/>
      <c r="M77" s="122"/>
      <c r="N77" s="91">
        <f>M76</f>
        <v>68.654205928290679</v>
      </c>
    </row>
    <row r="78" spans="1:30" ht="22.5" x14ac:dyDescent="0.15">
      <c r="A78" s="123"/>
      <c r="B78" s="12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22">
        <f>128*单元面积!N$49</f>
        <v>64</v>
      </c>
      <c r="L78" s="125">
        <f>(D78*单元面积!K$37+E78*单元面积!L$37+F78*单元面积!M$37+G78*单元面积!N$37+H78*单元面积!O$37+I78*单元面积!P$37+单元面积!Q70*单元面积!Q$37)/1000000</f>
        <v>0.483873</v>
      </c>
      <c r="M78" s="122">
        <f>K78/L78</f>
        <v>132.26611114899984</v>
      </c>
      <c r="N78" s="90">
        <f>J79</f>
        <v>0.77419354838709675</v>
      </c>
    </row>
    <row r="79" spans="1:30" x14ac:dyDescent="0.15">
      <c r="A79" s="123"/>
      <c r="B79" s="123"/>
      <c r="C79" s="46" t="s">
        <v>85</v>
      </c>
      <c r="D79" s="55">
        <f t="shared" ref="D79:J79" si="56">D69/D78</f>
        <v>0</v>
      </c>
      <c r="E79" s="55">
        <f t="shared" si="56"/>
        <v>0.38095238095238093</v>
      </c>
      <c r="F79" s="55">
        <f t="shared" si="56"/>
        <v>0</v>
      </c>
      <c r="G79" s="55">
        <f t="shared" si="56"/>
        <v>0.66666666666666663</v>
      </c>
      <c r="H79" s="55">
        <f t="shared" si="56"/>
        <v>0.33333333333333331</v>
      </c>
      <c r="I79" s="55">
        <f t="shared" si="56"/>
        <v>0</v>
      </c>
      <c r="J79" s="55">
        <f t="shared" si="56"/>
        <v>0.77419354838709675</v>
      </c>
      <c r="K79" s="122"/>
      <c r="L79" s="125"/>
      <c r="M79" s="122"/>
      <c r="N79" s="91">
        <f>M78</f>
        <v>132.26611114899984</v>
      </c>
    </row>
    <row r="80" spans="1:30" ht="22.5" x14ac:dyDescent="0.15">
      <c r="A80" s="123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23"/>
      <c r="B81" s="124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22">
        <f>64*单元面积!N$41</f>
        <v>29.767441860465116</v>
      </c>
      <c r="L81" s="125">
        <f>(D81*单元面积!K$37+E81*单元面积!L$37+F81*单元面积!M$37+G81*单元面积!N$37+H81*单元面积!O$37+I81*单元面积!P$37+单元面积!Q135*单元面积!Q$37)/1000000</f>
        <v>0.36944399999999999</v>
      </c>
      <c r="M81" s="122">
        <f>K81/L81</f>
        <v>80.573623771031919</v>
      </c>
      <c r="N81" s="90">
        <f>J82</f>
        <v>0.2</v>
      </c>
    </row>
    <row r="82" spans="1:14" x14ac:dyDescent="0.15">
      <c r="A82" s="123"/>
      <c r="B82" s="123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22"/>
      <c r="L82" s="125"/>
      <c r="M82" s="122"/>
      <c r="N82" s="91">
        <f>M81</f>
        <v>80.573623771031919</v>
      </c>
    </row>
    <row r="83" spans="1:14" ht="22.5" x14ac:dyDescent="0.15">
      <c r="A83" s="123"/>
      <c r="B83" s="123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22">
        <f>64*单元面积!N$43</f>
        <v>16.452442159383033</v>
      </c>
      <c r="L83" s="125">
        <f>(D83*单元面积!K$37+E83*单元面积!L$37+F83*单元面积!M$37+G83*单元面积!N$37+H83*单元面积!O$37+I83*单元面积!P$37+单元面积!Q172*单元面积!Q$37)/1000000</f>
        <v>0.47630400000000001</v>
      </c>
      <c r="M83" s="122">
        <f>K83/L83</f>
        <v>34.541893747235029</v>
      </c>
      <c r="N83" s="90">
        <f>J84</f>
        <v>0.14285714285714285</v>
      </c>
    </row>
    <row r="84" spans="1:14" x14ac:dyDescent="0.15">
      <c r="A84" s="123"/>
      <c r="B84" s="123"/>
      <c r="C84" s="46" t="s">
        <v>85</v>
      </c>
      <c r="D84" s="53">
        <f t="shared" ref="D84:J84" si="57">D80/D83</f>
        <v>0.16666666666666666</v>
      </c>
      <c r="E84" s="53">
        <f t="shared" si="57"/>
        <v>0</v>
      </c>
      <c r="F84" s="53">
        <f t="shared" si="57"/>
        <v>0</v>
      </c>
      <c r="G84" s="53">
        <f t="shared" si="57"/>
        <v>0.25</v>
      </c>
      <c r="H84" s="53">
        <f t="shared" si="57"/>
        <v>0.33333333333333331</v>
      </c>
      <c r="I84" s="53">
        <f t="shared" si="57"/>
        <v>0</v>
      </c>
      <c r="J84" s="53">
        <f t="shared" si="57"/>
        <v>0.14285714285714285</v>
      </c>
      <c r="K84" s="122"/>
      <c r="L84" s="125"/>
      <c r="M84" s="122"/>
      <c r="N84" s="91">
        <f>M83</f>
        <v>34.541893747235029</v>
      </c>
    </row>
    <row r="85" spans="1:14" ht="22.5" x14ac:dyDescent="0.15">
      <c r="A85" s="123"/>
      <c r="B85" s="123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22">
        <f>64*单元面积!N$45</f>
        <v>4.9689440993788816</v>
      </c>
      <c r="L85" s="125">
        <f>(D85*单元面积!K$37+E85*单元面积!L$37+F85*单元面积!M$37+G85*单元面积!N$37+H85*单元面积!O$37+I85*单元面积!P$37+单元面积!Q209*单元面积!Q$37)/1000000</f>
        <v>0.1561245</v>
      </c>
      <c r="M85" s="122">
        <f>K85/L85</f>
        <v>31.826805526223506</v>
      </c>
      <c r="N85" s="90">
        <f>J86</f>
        <v>0.2857142857142857</v>
      </c>
    </row>
    <row r="86" spans="1:14" x14ac:dyDescent="0.15">
      <c r="A86" s="123"/>
      <c r="B86" s="123"/>
      <c r="C86" s="46" t="s">
        <v>85</v>
      </c>
      <c r="D86" s="53">
        <f t="shared" ref="D86:J86" si="58">D80/D85</f>
        <v>0.25</v>
      </c>
      <c r="E86" s="53">
        <f t="shared" si="58"/>
        <v>0</v>
      </c>
      <c r="F86" s="53">
        <f t="shared" si="58"/>
        <v>0</v>
      </c>
      <c r="G86" s="53">
        <f t="shared" si="58"/>
        <v>0.5</v>
      </c>
      <c r="H86" s="53">
        <f t="shared" si="58"/>
        <v>2</v>
      </c>
      <c r="I86" s="53">
        <f t="shared" si="58"/>
        <v>0</v>
      </c>
      <c r="J86" s="53">
        <f t="shared" si="58"/>
        <v>0.2857142857142857</v>
      </c>
      <c r="K86" s="122"/>
      <c r="L86" s="125"/>
      <c r="M86" s="122"/>
      <c r="N86" s="91">
        <f>M85</f>
        <v>31.826805526223506</v>
      </c>
    </row>
    <row r="87" spans="1:14" ht="22.5" x14ac:dyDescent="0.15">
      <c r="A87" s="123"/>
      <c r="B87" s="123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22">
        <f>64*单元面积!N$47</f>
        <v>32</v>
      </c>
      <c r="L87" s="125">
        <f>(D87*单元面积!K$37+E87*单元面积!L$37+F87*单元面积!M$37+G87*单元面积!N$37+H87*单元面积!O$37+I87*单元面积!P$37+单元面积!Q98*单元面积!Q$37)/1000000</f>
        <v>0.46610400000000002</v>
      </c>
      <c r="M87" s="122">
        <f>K87/L87</f>
        <v>68.654205928290679</v>
      </c>
      <c r="N87" s="90">
        <f>J88</f>
        <v>0.13636363636363635</v>
      </c>
    </row>
    <row r="88" spans="1:14" x14ac:dyDescent="0.15">
      <c r="A88" s="123"/>
      <c r="B88" s="123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22"/>
      <c r="L88" s="125"/>
      <c r="M88" s="122"/>
      <c r="N88" s="91">
        <f>M87</f>
        <v>68.654205928290679</v>
      </c>
    </row>
    <row r="89" spans="1:14" ht="22.5" x14ac:dyDescent="0.15">
      <c r="A89" s="123"/>
      <c r="B89" s="12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22">
        <f>64*单元面积!N$49</f>
        <v>32</v>
      </c>
      <c r="L89" s="125">
        <f>(D89*单元面积!K$37+E89*单元面积!L$37+F89*单元面积!M$37+G89*单元面积!N$37+H89*单元面积!O$37+I89*单元面积!P$37+单元面积!Q61*单元面积!Q$37)/1000000</f>
        <v>0.21779699999999999</v>
      </c>
      <c r="M89" s="122">
        <f>K89/L89</f>
        <v>146.92580705886675</v>
      </c>
      <c r="N89" s="90">
        <f>J90</f>
        <v>0.38709677419354838</v>
      </c>
    </row>
    <row r="90" spans="1:14" x14ac:dyDescent="0.15">
      <c r="A90" s="123"/>
      <c r="B90" s="123"/>
      <c r="C90" s="46" t="s">
        <v>85</v>
      </c>
      <c r="D90" s="55">
        <f t="shared" ref="D90:J90" si="59">D80/D89</f>
        <v>0.2857142857142857</v>
      </c>
      <c r="E90" s="55">
        <f t="shared" si="59"/>
        <v>0</v>
      </c>
      <c r="F90" s="55">
        <f t="shared" si="59"/>
        <v>0</v>
      </c>
      <c r="G90" s="55">
        <f t="shared" si="59"/>
        <v>1</v>
      </c>
      <c r="H90" s="55">
        <f t="shared" si="59"/>
        <v>1</v>
      </c>
      <c r="I90" s="55">
        <f t="shared" si="59"/>
        <v>0</v>
      </c>
      <c r="J90" s="55">
        <f t="shared" si="59"/>
        <v>0.38709677419354838</v>
      </c>
      <c r="K90" s="122"/>
      <c r="L90" s="125"/>
      <c r="M90" s="122"/>
      <c r="N90" s="91">
        <f>M89</f>
        <v>146.92580705886675</v>
      </c>
    </row>
    <row r="91" spans="1:14" ht="22.5" x14ac:dyDescent="0.15">
      <c r="A91" s="123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23"/>
      <c r="B92" s="124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22">
        <f>128*单元面积!N$41</f>
        <v>59.534883720930232</v>
      </c>
      <c r="L92" s="125">
        <f>(D92*单元面积!K$37+E92*单元面积!L$37+F92*单元面积!M$37+G92*单元面积!N$37+H92*单元面积!O$37+I92*单元面积!P$37+单元面积!Q136*单元面积!Q$37)/1000000</f>
        <v>1.2314799999999999</v>
      </c>
      <c r="M92" s="122">
        <f>K92/L92</f>
        <v>48.344174262619156</v>
      </c>
      <c r="N92" s="90">
        <f>J93</f>
        <v>8.5000000000000006E-2</v>
      </c>
    </row>
    <row r="93" spans="1:14" x14ac:dyDescent="0.15">
      <c r="A93" s="123"/>
      <c r="B93" s="123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22"/>
      <c r="L93" s="125"/>
      <c r="M93" s="122"/>
      <c r="N93" s="91">
        <f>M92</f>
        <v>48.344174262619156</v>
      </c>
    </row>
    <row r="94" spans="1:14" ht="22.5" x14ac:dyDescent="0.15">
      <c r="A94" s="123"/>
      <c r="B94" s="123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22">
        <f>128*单元面积!N$43</f>
        <v>32.904884318766065</v>
      </c>
      <c r="L94" s="125">
        <f>(D94*单元面积!K$37+E94*单元面积!L$37+F94*单元面积!M$37+G94*单元面积!N$37+H94*单元面积!O$37+I94*单元面积!P$37+单元面积!Q173*单元面积!Q$37)/1000000</f>
        <v>1.746448</v>
      </c>
      <c r="M94" s="122">
        <f>K94/L94</f>
        <v>18.841032953037288</v>
      </c>
      <c r="N94" s="90">
        <f>J95</f>
        <v>5.5194805194805192E-2</v>
      </c>
    </row>
    <row r="95" spans="1:14" x14ac:dyDescent="0.15">
      <c r="A95" s="123"/>
      <c r="B95" s="123"/>
      <c r="C95" s="46" t="s">
        <v>85</v>
      </c>
      <c r="D95" s="53">
        <f t="shared" ref="D95:J95" si="60">D91/D94</f>
        <v>6.8181818181818177E-2</v>
      </c>
      <c r="E95" s="53">
        <f t="shared" si="60"/>
        <v>0</v>
      </c>
      <c r="F95" s="53">
        <f t="shared" si="60"/>
        <v>0</v>
      </c>
      <c r="G95" s="53">
        <f t="shared" si="60"/>
        <v>0.125</v>
      </c>
      <c r="H95" s="53">
        <f t="shared" si="60"/>
        <v>6.8181818181818177E-2</v>
      </c>
      <c r="I95" s="53">
        <f t="shared" si="60"/>
        <v>0</v>
      </c>
      <c r="J95" s="53">
        <f t="shared" si="60"/>
        <v>5.5194805194805192E-2</v>
      </c>
      <c r="K95" s="122"/>
      <c r="L95" s="125"/>
      <c r="M95" s="122"/>
      <c r="N95" s="91">
        <f>M94</f>
        <v>18.841032953037288</v>
      </c>
    </row>
    <row r="96" spans="1:14" ht="22.5" x14ac:dyDescent="0.15">
      <c r="A96" s="123"/>
      <c r="B96" s="123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22">
        <f>128*单元面积!N$45</f>
        <v>9.9378881987577632</v>
      </c>
      <c r="L96" s="125">
        <f>(D96*单元面积!K$37+E96*单元面积!L$37+F96*单元面积!M$37+G96*单元面积!N$37+H96*单元面积!O$37+I96*单元面积!P$37+单元面积!Q210*单元面积!Q$37)/1000000</f>
        <v>1.0928715</v>
      </c>
      <c r="M96" s="122">
        <f>K96/L96</f>
        <v>9.0933730074924295</v>
      </c>
      <c r="N96" s="90">
        <f>J97</f>
        <v>5.7823129251700682E-2</v>
      </c>
    </row>
    <row r="97" spans="1:14" x14ac:dyDescent="0.15">
      <c r="A97" s="123"/>
      <c r="B97" s="123"/>
      <c r="C97" s="46" t="s">
        <v>85</v>
      </c>
      <c r="D97" s="53">
        <f t="shared" ref="D97:J97" si="61">D91/D96</f>
        <v>5.3571428571428568E-2</v>
      </c>
      <c r="E97" s="53">
        <f t="shared" si="61"/>
        <v>0</v>
      </c>
      <c r="F97" s="53">
        <f t="shared" si="61"/>
        <v>0</v>
      </c>
      <c r="G97" s="53">
        <f t="shared" si="61"/>
        <v>0.13095238095238096</v>
      </c>
      <c r="H97" s="53">
        <f t="shared" si="61"/>
        <v>0.21428571428571427</v>
      </c>
      <c r="I97" s="53">
        <f t="shared" si="61"/>
        <v>0</v>
      </c>
      <c r="J97" s="53">
        <f t="shared" si="61"/>
        <v>5.7823129251700682E-2</v>
      </c>
      <c r="K97" s="122"/>
      <c r="L97" s="125"/>
      <c r="M97" s="122"/>
      <c r="N97" s="91">
        <f>M96</f>
        <v>9.0933730074924295</v>
      </c>
    </row>
    <row r="98" spans="1:14" ht="22.5" x14ac:dyDescent="0.15">
      <c r="A98" s="123"/>
      <c r="B98" s="123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22">
        <f>128*单元面积!N$47</f>
        <v>64</v>
      </c>
      <c r="L98" s="125">
        <f>(D98*单元面积!K$37+E98*单元面积!L$37+F98*单元面积!M$37+G98*单元面积!N$37+H98*单元面积!O$37+I98*单元面积!P$37+单元面积!Q99*单元面积!Q$37)/1000000</f>
        <v>1.398312</v>
      </c>
      <c r="M98" s="122">
        <f>K98/L98</f>
        <v>45.769470618860453</v>
      </c>
      <c r="N98" s="90">
        <f>J99</f>
        <v>6.4393939393939392E-2</v>
      </c>
    </row>
    <row r="99" spans="1:14" x14ac:dyDescent="0.15">
      <c r="A99" s="123"/>
      <c r="B99" s="123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22"/>
      <c r="L99" s="125"/>
      <c r="M99" s="122"/>
      <c r="N99" s="91">
        <f>M98</f>
        <v>45.769470618860453</v>
      </c>
    </row>
    <row r="100" spans="1:14" ht="22.5" x14ac:dyDescent="0.15">
      <c r="A100" s="123"/>
      <c r="B100" s="12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22">
        <f>128*单元面积!N$49</f>
        <v>64</v>
      </c>
      <c r="L100" s="125">
        <f>(D100*单元面积!K$37+E100*单元面积!L$37+F100*单元面积!M$37+G100*单元面积!N$37+H100*单元面积!O$37+I100*单元面积!P$37+单元面积!Q62*单元面积!Q$37)/1000000</f>
        <v>1.0889850000000001</v>
      </c>
      <c r="M100" s="122">
        <f>K100/L100</f>
        <v>58.770322823546692</v>
      </c>
      <c r="N100" s="90">
        <f>J101</f>
        <v>0.10967741935483871</v>
      </c>
    </row>
    <row r="101" spans="1:14" x14ac:dyDescent="0.15">
      <c r="A101" s="123"/>
      <c r="B101" s="123"/>
      <c r="C101" s="46" t="s">
        <v>85</v>
      </c>
      <c r="D101" s="55">
        <f t="shared" ref="D101:J101" si="62">D91/D100</f>
        <v>8.5714285714285715E-2</v>
      </c>
      <c r="E101" s="55">
        <f t="shared" si="62"/>
        <v>0</v>
      </c>
      <c r="F101" s="55">
        <f t="shared" si="62"/>
        <v>0</v>
      </c>
      <c r="G101" s="55">
        <f t="shared" si="62"/>
        <v>0.36666666666666664</v>
      </c>
      <c r="H101" s="55">
        <f t="shared" si="62"/>
        <v>0.15</v>
      </c>
      <c r="I101" s="55">
        <f t="shared" si="62"/>
        <v>0</v>
      </c>
      <c r="J101" s="55">
        <f t="shared" si="62"/>
        <v>0.10967741935483871</v>
      </c>
      <c r="K101" s="122"/>
      <c r="L101" s="125"/>
      <c r="M101" s="122"/>
      <c r="N101" s="91">
        <f>M100</f>
        <v>58.770322823546692</v>
      </c>
    </row>
    <row r="102" spans="1:14" ht="22.5" x14ac:dyDescent="0.15">
      <c r="A102" s="123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3"/>
      <c r="B103" s="124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22">
        <f>128*单元面积!N$41</f>
        <v>59.534883720930232</v>
      </c>
      <c r="L103" s="125">
        <f>(D103*单元面积!K$37+E103*单元面积!L$37+F103*单元面积!M$37+G103*单元面积!N$37+H103*单元面积!O$37+I103*单元面积!P$37+单元面积!Q139*单元面积!Q$37)/1000000</f>
        <v>0.49259199999999997</v>
      </c>
      <c r="M103" s="122">
        <f>K103/L103</f>
        <v>120.86043565654788</v>
      </c>
      <c r="N103" s="90">
        <f>J104</f>
        <v>0.125</v>
      </c>
    </row>
    <row r="104" spans="1:14" x14ac:dyDescent="0.15">
      <c r="A104" s="123"/>
      <c r="B104" s="123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22"/>
      <c r="L104" s="125"/>
      <c r="M104" s="122"/>
      <c r="N104" s="91">
        <f>M103</f>
        <v>120.86043565654788</v>
      </c>
    </row>
    <row r="105" spans="1:14" ht="22.5" x14ac:dyDescent="0.15">
      <c r="A105" s="123"/>
      <c r="B105" s="123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22">
        <f>128*单元面积!N$43</f>
        <v>32.904884318766065</v>
      </c>
      <c r="L105" s="125">
        <f>(D105*单元面积!K$37+E105*单元面积!L$37+F105*单元面积!M$37+G105*单元面积!N$37+H105*单元面积!O$37+I105*单元面积!P$37+单元面积!Q176*单元面积!Q$37)/1000000</f>
        <v>0.95260800000000001</v>
      </c>
      <c r="M105" s="122">
        <f>K105/L105</f>
        <v>34.541893747235029</v>
      </c>
      <c r="N105" s="90">
        <f>J106</f>
        <v>5.9523809523809521E-2</v>
      </c>
    </row>
    <row r="106" spans="1:14" x14ac:dyDescent="0.15">
      <c r="A106" s="123"/>
      <c r="B106" s="123"/>
      <c r="C106" s="46" t="s">
        <v>85</v>
      </c>
      <c r="D106" s="53">
        <f t="shared" ref="D106:J106" si="63">D102/D105</f>
        <v>0</v>
      </c>
      <c r="E106" s="53">
        <f t="shared" si="63"/>
        <v>0</v>
      </c>
      <c r="F106" s="53">
        <f t="shared" si="63"/>
        <v>0</v>
      </c>
      <c r="G106" s="53">
        <f t="shared" si="63"/>
        <v>0.16666666666666666</v>
      </c>
      <c r="H106" s="53">
        <f t="shared" si="63"/>
        <v>8.3333333333333329E-2</v>
      </c>
      <c r="I106" s="53">
        <f t="shared" si="63"/>
        <v>0</v>
      </c>
      <c r="J106" s="53">
        <f t="shared" si="63"/>
        <v>5.9523809523809521E-2</v>
      </c>
      <c r="K106" s="122"/>
      <c r="L106" s="125"/>
      <c r="M106" s="122"/>
      <c r="N106" s="91">
        <f>M105</f>
        <v>34.541893747235029</v>
      </c>
    </row>
    <row r="107" spans="1:14" ht="22.5" x14ac:dyDescent="0.15">
      <c r="A107" s="123"/>
      <c r="B107" s="123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22">
        <f>128*单元面积!N$45</f>
        <v>9.9378881987577632</v>
      </c>
      <c r="L107" s="125">
        <f>(D107*单元面积!K$37+E107*单元面积!L$37+F107*单元面积!M$37+G107*单元面积!N$37+H107*单元面积!O$37+I107*单元面积!P$37+单元面积!Q213*单元面积!Q$37)/1000000</f>
        <v>0.4683735</v>
      </c>
      <c r="M107" s="122">
        <f>K107/L107</f>
        <v>21.217870350815669</v>
      </c>
      <c r="N107" s="90">
        <f>J108</f>
        <v>7.9365079365079361E-2</v>
      </c>
    </row>
    <row r="108" spans="1:14" x14ac:dyDescent="0.15">
      <c r="A108" s="123"/>
      <c r="B108" s="123"/>
      <c r="C108" s="46" t="s">
        <v>85</v>
      </c>
      <c r="D108" s="53">
        <f t="shared" ref="D108:J108" si="64">D102/D107</f>
        <v>0</v>
      </c>
      <c r="E108" s="53">
        <f t="shared" si="64"/>
        <v>0</v>
      </c>
      <c r="F108" s="53">
        <f t="shared" si="64"/>
        <v>0</v>
      </c>
      <c r="G108" s="53">
        <f t="shared" si="64"/>
        <v>0.22222222222222221</v>
      </c>
      <c r="H108" s="53">
        <f t="shared" si="64"/>
        <v>0.33333333333333331</v>
      </c>
      <c r="I108" s="53">
        <f t="shared" si="64"/>
        <v>0</v>
      </c>
      <c r="J108" s="53">
        <f t="shared" si="64"/>
        <v>7.9365079365079361E-2</v>
      </c>
      <c r="K108" s="122"/>
      <c r="L108" s="125"/>
      <c r="M108" s="122"/>
      <c r="N108" s="91">
        <f>M107</f>
        <v>21.217870350815669</v>
      </c>
    </row>
    <row r="109" spans="1:14" ht="22.5" x14ac:dyDescent="0.15">
      <c r="A109" s="123"/>
      <c r="B109" s="123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22">
        <f>128*单元面积!N$47</f>
        <v>64</v>
      </c>
      <c r="L109" s="125">
        <f>(D109*单元面积!K$37+E109*单元面积!L$37+F109*单元面积!M$37+G109*单元面积!N$37+H109*单元面积!O$37+I109*单元面积!P$37+单元面积!Q102*单元面积!Q$37)/1000000</f>
        <v>0.699156</v>
      </c>
      <c r="M109" s="122">
        <f>K109/L109</f>
        <v>91.538941237720906</v>
      </c>
      <c r="N109" s="90">
        <f>J110</f>
        <v>7.575757575757576E-2</v>
      </c>
    </row>
    <row r="110" spans="1:14" x14ac:dyDescent="0.15">
      <c r="A110" s="123"/>
      <c r="B110" s="123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22"/>
      <c r="L110" s="125"/>
      <c r="M110" s="122"/>
      <c r="N110" s="91">
        <f>M109</f>
        <v>91.538941237720906</v>
      </c>
    </row>
    <row r="111" spans="1:14" ht="22.5" x14ac:dyDescent="0.15">
      <c r="A111" s="123"/>
      <c r="B111" s="12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22">
        <f>128*单元面积!N$49</f>
        <v>64</v>
      </c>
      <c r="L111" s="125">
        <f>(D111*单元面积!K$37+E111*单元面积!L$37+F111*单元面积!M$37+G111*单元面积!N$37+H111*单元面积!O$37+I111*单元面积!P$37+单元面积!Q65*单元面积!Q$37)/1000000</f>
        <v>0.43559399999999998</v>
      </c>
      <c r="M111" s="122">
        <f>K111/L111</f>
        <v>146.92580705886675</v>
      </c>
      <c r="N111" s="90">
        <f>J112</f>
        <v>0.16129032258064516</v>
      </c>
    </row>
    <row r="112" spans="1:14" x14ac:dyDescent="0.15">
      <c r="A112" s="123"/>
      <c r="B112" s="123"/>
      <c r="C112" s="46" t="s">
        <v>85</v>
      </c>
      <c r="D112" s="55">
        <f t="shared" ref="D112:J112" si="65">D102/D111</f>
        <v>0</v>
      </c>
      <c r="E112" s="55">
        <f t="shared" si="65"/>
        <v>0</v>
      </c>
      <c r="F112" s="55">
        <f t="shared" si="65"/>
        <v>0</v>
      </c>
      <c r="G112" s="55">
        <f t="shared" si="65"/>
        <v>0.66666666666666663</v>
      </c>
      <c r="H112" s="55">
        <f t="shared" si="65"/>
        <v>0.25</v>
      </c>
      <c r="I112" s="55">
        <f t="shared" si="65"/>
        <v>0</v>
      </c>
      <c r="J112" s="55">
        <f t="shared" si="65"/>
        <v>0.16129032258064516</v>
      </c>
      <c r="K112" s="122"/>
      <c r="L112" s="125"/>
      <c r="M112" s="122"/>
      <c r="N112" s="91">
        <f>M111</f>
        <v>146.92580705886675</v>
      </c>
    </row>
    <row r="113" spans="1:14" ht="22.5" x14ac:dyDescent="0.15">
      <c r="A113" s="123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23"/>
      <c r="B114" s="124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22">
        <f>64*单元面积!N$41</f>
        <v>29.767441860465116</v>
      </c>
      <c r="L114" s="125">
        <f>(D114*单元面积!K$37+E114*单元面积!L$37+F114*单元面积!M$37+G114*单元面积!N$37+H114*单元面积!O$37+I114*单元面积!P$37+单元面积!Q140*单元面积!Q$37)/1000000</f>
        <v>0.36944399999999999</v>
      </c>
      <c r="M114" s="122">
        <f>K114/L114</f>
        <v>80.573623771031919</v>
      </c>
      <c r="N114" s="90">
        <f>J115</f>
        <v>6.6666666666666666E-2</v>
      </c>
    </row>
    <row r="115" spans="1:14" x14ac:dyDescent="0.15">
      <c r="A115" s="123"/>
      <c r="B115" s="123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22"/>
      <c r="L115" s="125"/>
      <c r="M115" s="122"/>
      <c r="N115" s="91">
        <f>M114</f>
        <v>80.573623771031919</v>
      </c>
    </row>
    <row r="116" spans="1:14" ht="22.5" x14ac:dyDescent="0.15">
      <c r="A116" s="123"/>
      <c r="B116" s="123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7">
        <f>64*单元面积!N$43</f>
        <v>16.452442159383033</v>
      </c>
      <c r="L116" s="125">
        <f>(D116*单元面积!K$37+E116*单元面积!L$37+F116*单元面积!M$37+G116*单元面积!N$37+H116*单元面积!O$37+I116*单元面积!P$37+单元面积!Q177*单元面积!Q$37)/1000000</f>
        <v>0.47630400000000001</v>
      </c>
      <c r="M116" s="122">
        <f>K116/L116</f>
        <v>34.541893747235029</v>
      </c>
      <c r="N116" s="90">
        <f>J117</f>
        <v>4.7619047619047616E-2</v>
      </c>
    </row>
    <row r="117" spans="1:14" x14ac:dyDescent="0.15">
      <c r="A117" s="123"/>
      <c r="B117" s="123"/>
      <c r="C117" s="46" t="s">
        <v>85</v>
      </c>
      <c r="D117" s="53">
        <f t="shared" ref="D117:J117" si="66">D113/D116</f>
        <v>8.3333333333333329E-2</v>
      </c>
      <c r="E117" s="53">
        <f t="shared" si="66"/>
        <v>8.3333333333333329E-2</v>
      </c>
      <c r="F117" s="53">
        <f t="shared" si="66"/>
        <v>0</v>
      </c>
      <c r="G117" s="53">
        <f t="shared" si="66"/>
        <v>4.1666666666666664E-2</v>
      </c>
      <c r="H117" s="53">
        <f t="shared" si="66"/>
        <v>8.3333333333333329E-2</v>
      </c>
      <c r="I117" s="53">
        <f t="shared" si="66"/>
        <v>0</v>
      </c>
      <c r="J117" s="53">
        <f t="shared" si="66"/>
        <v>4.7619047619047616E-2</v>
      </c>
      <c r="K117" s="128"/>
      <c r="L117" s="125"/>
      <c r="M117" s="122"/>
      <c r="N117" s="91">
        <f>M116</f>
        <v>34.541893747235029</v>
      </c>
    </row>
    <row r="118" spans="1:14" ht="22.5" x14ac:dyDescent="0.15">
      <c r="A118" s="123"/>
      <c r="B118" s="123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22">
        <f>64*单元面积!N$45</f>
        <v>4.9689440993788816</v>
      </c>
      <c r="L118" s="125">
        <f>(D118*单元面积!K$37+E118*单元面积!L$37+F118*单元面积!M$37+G118*单元面积!N$37+H118*单元面积!O$37+I118*单元面积!P$37+单元面积!Q214*单元面积!Q$37)/1000000</f>
        <v>0.1561245</v>
      </c>
      <c r="M118" s="122">
        <f>K118/L118</f>
        <v>31.826805526223506</v>
      </c>
      <c r="N118" s="90">
        <f>J119</f>
        <v>9.5238095238095233E-2</v>
      </c>
    </row>
    <row r="119" spans="1:14" x14ac:dyDescent="0.15">
      <c r="A119" s="123"/>
      <c r="B119" s="123"/>
      <c r="C119" s="46" t="s">
        <v>85</v>
      </c>
      <c r="D119" s="53">
        <f t="shared" ref="D119:J119" si="67">D113/D118</f>
        <v>0.125</v>
      </c>
      <c r="E119" s="53">
        <f t="shared" si="67"/>
        <v>8.3333333333333329E-2</v>
      </c>
      <c r="F119" s="53">
        <f t="shared" si="67"/>
        <v>0</v>
      </c>
      <c r="G119" s="53">
        <f t="shared" si="67"/>
        <v>8.3333333333333329E-2</v>
      </c>
      <c r="H119" s="53">
        <f t="shared" si="67"/>
        <v>0.5</v>
      </c>
      <c r="I119" s="53">
        <f t="shared" si="67"/>
        <v>0</v>
      </c>
      <c r="J119" s="53">
        <f t="shared" si="67"/>
        <v>9.5238095238095233E-2</v>
      </c>
      <c r="K119" s="122"/>
      <c r="L119" s="125"/>
      <c r="M119" s="122"/>
      <c r="N119" s="91">
        <f>M118</f>
        <v>31.826805526223506</v>
      </c>
    </row>
    <row r="120" spans="1:14" ht="22.5" x14ac:dyDescent="0.15">
      <c r="A120" s="123"/>
      <c r="B120" s="123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22">
        <f>64*单元面积!N$47</f>
        <v>32</v>
      </c>
      <c r="L120" s="125">
        <f>(D120*单元面积!K$37+E120*单元面积!L$37+F120*单元面积!M$37+G120*单元面积!N$37+H120*单元面积!O$37+I120*单元面积!P$37+单元面积!Q103*单元面积!Q$37)/1000000</f>
        <v>0.46610400000000002</v>
      </c>
      <c r="M120" s="122">
        <f>K120/L120</f>
        <v>68.654205928290679</v>
      </c>
      <c r="N120" s="90">
        <f>J121</f>
        <v>4.5454545454545456E-2</v>
      </c>
    </row>
    <row r="121" spans="1:14" x14ac:dyDescent="0.15">
      <c r="A121" s="123"/>
      <c r="B121" s="123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22"/>
      <c r="L121" s="125"/>
      <c r="M121" s="122"/>
      <c r="N121" s="91">
        <f>M120</f>
        <v>68.654205928290679</v>
      </c>
    </row>
    <row r="122" spans="1:14" ht="22.5" x14ac:dyDescent="0.15">
      <c r="A122" s="123"/>
      <c r="B122" s="12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22">
        <f>64*单元面积!N$49</f>
        <v>32</v>
      </c>
      <c r="L122" s="125">
        <f>(D122*单元面积!K$37+E122*单元面积!L$37+F122*单元面积!M$37+G122*单元面积!N$37+H122*单元面积!O$37+I122*单元面积!P$37+单元面积!Q66*单元面积!Q$37)/1000000</f>
        <v>0.21779699999999999</v>
      </c>
      <c r="M122" s="122">
        <f>K122/L122</f>
        <v>146.92580705886675</v>
      </c>
      <c r="N122" s="90">
        <f>J123</f>
        <v>0.12903225806451613</v>
      </c>
    </row>
    <row r="123" spans="1:14" x14ac:dyDescent="0.15">
      <c r="A123" s="123"/>
      <c r="B123" s="123"/>
      <c r="C123" s="46" t="s">
        <v>85</v>
      </c>
      <c r="D123" s="55">
        <f t="shared" ref="D123:J123" si="68">D113/D122</f>
        <v>0.14285714285714285</v>
      </c>
      <c r="E123" s="55">
        <f t="shared" si="68"/>
        <v>0.14285714285714285</v>
      </c>
      <c r="F123" s="55">
        <f t="shared" si="68"/>
        <v>0</v>
      </c>
      <c r="G123" s="55">
        <f t="shared" si="68"/>
        <v>0.16666666666666666</v>
      </c>
      <c r="H123" s="55">
        <f t="shared" si="68"/>
        <v>0.25</v>
      </c>
      <c r="I123" s="55">
        <f t="shared" si="68"/>
        <v>0</v>
      </c>
      <c r="J123" s="55">
        <f t="shared" si="68"/>
        <v>0.12903225806451613</v>
      </c>
      <c r="K123" s="122"/>
      <c r="L123" s="125"/>
      <c r="M123" s="122"/>
      <c r="N123" s="91">
        <f>M122</f>
        <v>146.92580705886675</v>
      </c>
    </row>
    <row r="124" spans="1:14" ht="22.5" x14ac:dyDescent="0.15">
      <c r="A124" s="123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23"/>
      <c r="B125" s="124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22">
        <f>64*单元面积!N$41</f>
        <v>29.767441860465116</v>
      </c>
      <c r="L125" s="125">
        <f>(D125*单元面积!K$37+E125*单元面积!L$37+F125*单元面积!M$37+G125*单元面积!N$37+H125*单元面积!O$37+I125*单元面积!P$37+单元面积!Q141*单元面积!Q$37)/1000000</f>
        <v>0.49259199999999997</v>
      </c>
      <c r="M125" s="122">
        <f>K125/L125</f>
        <v>60.430217828273939</v>
      </c>
      <c r="N125" s="90">
        <f>J126</f>
        <v>0.1</v>
      </c>
    </row>
    <row r="126" spans="1:14" x14ac:dyDescent="0.15">
      <c r="A126" s="123"/>
      <c r="B126" s="123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22"/>
      <c r="L126" s="125"/>
      <c r="M126" s="122"/>
      <c r="N126" s="91">
        <f>M125</f>
        <v>60.430217828273939</v>
      </c>
    </row>
    <row r="127" spans="1:14" ht="22.5" x14ac:dyDescent="0.15">
      <c r="A127" s="123"/>
      <c r="B127" s="123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7">
        <f>64*单元面积!N$43</f>
        <v>16.452442159383033</v>
      </c>
      <c r="L127" s="125">
        <f>(D127*单元面积!K$37+E127*单元面积!L$37+F127*单元面积!M$37+G127*单元面积!N$37+H127*单元面积!O$37+I127*单元面积!P$37+单元面积!Q178*单元面积!Q$37)/1000000</f>
        <v>0.63507199999999997</v>
      </c>
      <c r="M127" s="122">
        <f>K127/L127</f>
        <v>25.90642031042627</v>
      </c>
      <c r="N127" s="90">
        <f>J128</f>
        <v>7.1428571428571425E-2</v>
      </c>
    </row>
    <row r="128" spans="1:14" x14ac:dyDescent="0.15">
      <c r="A128" s="123"/>
      <c r="B128" s="123"/>
      <c r="C128" s="46" t="s">
        <v>85</v>
      </c>
      <c r="D128" s="53">
        <f t="shared" ref="D128:J128" si="69">D124/D127</f>
        <v>0.25</v>
      </c>
      <c r="E128" s="53">
        <f t="shared" si="69"/>
        <v>0.125</v>
      </c>
      <c r="F128" s="53">
        <f t="shared" si="69"/>
        <v>0</v>
      </c>
      <c r="G128" s="53">
        <f t="shared" si="69"/>
        <v>6.25E-2</v>
      </c>
      <c r="H128" s="53">
        <f t="shared" si="69"/>
        <v>0</v>
      </c>
      <c r="I128" s="53">
        <f t="shared" si="69"/>
        <v>0</v>
      </c>
      <c r="J128" s="53">
        <f t="shared" si="69"/>
        <v>7.1428571428571425E-2</v>
      </c>
      <c r="K128" s="128"/>
      <c r="L128" s="125"/>
      <c r="M128" s="122"/>
      <c r="N128" s="91">
        <f>M127</f>
        <v>25.90642031042627</v>
      </c>
    </row>
    <row r="129" spans="1:14" ht="22.5" x14ac:dyDescent="0.15">
      <c r="A129" s="123"/>
      <c r="B129" s="123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22">
        <f>64*单元面积!N$45</f>
        <v>4.9689440993788816</v>
      </c>
      <c r="L129" s="125">
        <f>(D129*单元面积!K$37+E129*单元面积!L$37+F129*单元面积!M$37+G129*单元面积!N$37+H129*单元面积!O$37+I129*单元面积!P$37+单元面积!Q215*单元面积!Q$37)/1000000</f>
        <v>0.624498</v>
      </c>
      <c r="M129" s="122">
        <f>K129/L129</f>
        <v>7.9567013815558765</v>
      </c>
      <c r="N129" s="90">
        <f>J130</f>
        <v>4.7619047619047616E-2</v>
      </c>
    </row>
    <row r="130" spans="1:14" x14ac:dyDescent="0.15">
      <c r="A130" s="123"/>
      <c r="B130" s="123"/>
      <c r="C130" s="46" t="s">
        <v>85</v>
      </c>
      <c r="D130" s="53">
        <f t="shared" ref="D130:J130" si="70">D124/D129</f>
        <v>0.125</v>
      </c>
      <c r="E130" s="53">
        <f t="shared" si="70"/>
        <v>4.1666666666666664E-2</v>
      </c>
      <c r="F130" s="53">
        <f t="shared" si="70"/>
        <v>0</v>
      </c>
      <c r="G130" s="53">
        <f t="shared" si="70"/>
        <v>4.1666666666666664E-2</v>
      </c>
      <c r="H130" s="53">
        <f t="shared" si="70"/>
        <v>0</v>
      </c>
      <c r="I130" s="53">
        <f t="shared" si="70"/>
        <v>0</v>
      </c>
      <c r="J130" s="53">
        <f t="shared" si="70"/>
        <v>4.7619047619047616E-2</v>
      </c>
      <c r="K130" s="122"/>
      <c r="L130" s="125"/>
      <c r="M130" s="122"/>
      <c r="N130" s="91">
        <f>M129</f>
        <v>7.9567013815558765</v>
      </c>
    </row>
    <row r="131" spans="1:14" ht="22.5" x14ac:dyDescent="0.15">
      <c r="A131" s="123"/>
      <c r="B131" s="123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22">
        <f>64*单元面积!N$47</f>
        <v>32</v>
      </c>
      <c r="L131" s="125">
        <f>(D131*单元面积!K$37+E131*单元面积!L$37+F131*单元面积!M$37+G131*单元面积!N$37+H131*单元面积!O$37+I131*单元面积!P$37+单元面积!Q104*单元面积!Q$37)/1000000</f>
        <v>0.46610400000000002</v>
      </c>
      <c r="M131" s="122">
        <f>K131/L131</f>
        <v>68.654205928290679</v>
      </c>
      <c r="N131" s="90">
        <f>J132</f>
        <v>9.0909090909090912E-2</v>
      </c>
    </row>
    <row r="132" spans="1:14" x14ac:dyDescent="0.15">
      <c r="A132" s="123"/>
      <c r="B132" s="123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22"/>
      <c r="L132" s="125"/>
      <c r="M132" s="122"/>
      <c r="N132" s="91">
        <f>M131</f>
        <v>68.654205928290679</v>
      </c>
    </row>
    <row r="133" spans="1:14" ht="22.5" x14ac:dyDescent="0.15">
      <c r="A133" s="123"/>
      <c r="B133" s="12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22">
        <f>64*单元面积!N$49</f>
        <v>32</v>
      </c>
      <c r="L133" s="125">
        <f>(D133*单元面积!K$37+E133*单元面积!L$37+F133*单元面积!M$37+G133*单元面积!N$37+H133*单元面积!O$37+I133*单元面积!P$37+单元面积!Q67*单元面积!Q$37)/1000000</f>
        <v>0.29039599999999999</v>
      </c>
      <c r="M133" s="122">
        <f>K133/L133</f>
        <v>110.19435529415006</v>
      </c>
      <c r="N133" s="90">
        <f>J134</f>
        <v>0.19354838709677419</v>
      </c>
    </row>
    <row r="134" spans="1:14" x14ac:dyDescent="0.15">
      <c r="A134" s="123"/>
      <c r="B134" s="123"/>
      <c r="C134" s="46" t="s">
        <v>85</v>
      </c>
      <c r="D134" s="55">
        <f t="shared" ref="D134:J134" si="71">D124/D133</f>
        <v>0.4285714285714286</v>
      </c>
      <c r="E134" s="55">
        <f t="shared" si="71"/>
        <v>0.2142857142857143</v>
      </c>
      <c r="F134" s="55">
        <f t="shared" si="71"/>
        <v>0</v>
      </c>
      <c r="G134" s="55">
        <f t="shared" si="71"/>
        <v>0.25</v>
      </c>
      <c r="H134" s="55">
        <f t="shared" si="71"/>
        <v>0</v>
      </c>
      <c r="I134" s="55">
        <f t="shared" si="71"/>
        <v>0</v>
      </c>
      <c r="J134" s="55">
        <f t="shared" si="71"/>
        <v>0.19354838709677419</v>
      </c>
      <c r="K134" s="122"/>
      <c r="L134" s="125"/>
      <c r="M134" s="122"/>
      <c r="N134" s="91">
        <f>M133</f>
        <v>110.19435529415006</v>
      </c>
    </row>
    <row r="135" spans="1:14" ht="22.5" x14ac:dyDescent="0.15">
      <c r="A135" s="123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23"/>
      <c r="B136" s="124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22">
        <f>64*单元面积!N$41</f>
        <v>29.767441860465116</v>
      </c>
      <c r="L136" s="125">
        <f>(D136*单元面积!K$37+E136*单元面积!L$37+F136*单元面积!M$37+G136*单元面积!N$37+H136*单元面积!O$37+I136*单元面积!P$37+单元面积!Q142*单元面积!Q$37)/1000000</f>
        <v>0.36944399999999999</v>
      </c>
      <c r="M136" s="122">
        <f>K136/L136</f>
        <v>80.573623771031919</v>
      </c>
      <c r="N136" s="90">
        <f>J137</f>
        <v>0.11666666666666667</v>
      </c>
    </row>
    <row r="137" spans="1:14" x14ac:dyDescent="0.15">
      <c r="A137" s="123"/>
      <c r="B137" s="123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22"/>
      <c r="L137" s="125"/>
      <c r="M137" s="122"/>
      <c r="N137" s="91">
        <f>M136</f>
        <v>80.573623771031919</v>
      </c>
    </row>
    <row r="138" spans="1:14" ht="22.5" x14ac:dyDescent="0.15">
      <c r="A138" s="123"/>
      <c r="B138" s="123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7">
        <f>64*单元面积!N$43</f>
        <v>16.452442159383033</v>
      </c>
      <c r="L138" s="125">
        <f>(D138*单元面积!K$37+E138*单元面积!L$37+F138*单元面积!M$37+G138*单元面积!N$37+H138*单元面积!O$37+I138*单元面积!P$37+单元面积!Q179*单元面积!Q$37)/1000000</f>
        <v>0.47630400000000001</v>
      </c>
      <c r="M138" s="122">
        <f>K138/L138</f>
        <v>34.541893747235029</v>
      </c>
      <c r="N138" s="90">
        <f>J139</f>
        <v>8.3333333333333329E-2</v>
      </c>
    </row>
    <row r="139" spans="1:14" x14ac:dyDescent="0.15">
      <c r="A139" s="123"/>
      <c r="B139" s="123"/>
      <c r="C139" s="46" t="s">
        <v>85</v>
      </c>
      <c r="D139" s="53">
        <f t="shared" ref="D139:J139" si="72">D135/D138</f>
        <v>0.25</v>
      </c>
      <c r="E139" s="53">
        <f t="shared" si="72"/>
        <v>0.16666666666666666</v>
      </c>
      <c r="F139" s="53">
        <f t="shared" si="72"/>
        <v>0</v>
      </c>
      <c r="G139" s="53">
        <f t="shared" si="72"/>
        <v>8.3333333333333329E-2</v>
      </c>
      <c r="H139" s="53">
        <f t="shared" si="72"/>
        <v>0</v>
      </c>
      <c r="I139" s="53">
        <f t="shared" si="72"/>
        <v>0</v>
      </c>
      <c r="J139" s="53">
        <f t="shared" si="72"/>
        <v>8.3333333333333329E-2</v>
      </c>
      <c r="K139" s="128"/>
      <c r="L139" s="125"/>
      <c r="M139" s="122"/>
      <c r="N139" s="91">
        <f>M138</f>
        <v>34.541893747235029</v>
      </c>
    </row>
    <row r="140" spans="1:14" ht="22.5" x14ac:dyDescent="0.15">
      <c r="A140" s="123"/>
      <c r="B140" s="123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22">
        <f>64*单元面积!N$45</f>
        <v>4.9689440993788816</v>
      </c>
      <c r="L140" s="125">
        <f>(D140*单元面积!K$37+E140*单元面积!L$37+F140*单元面积!M$37+G140*单元面积!N$37+H140*单元面积!O$37+I140*单元面积!P$37+单元面积!Q216*单元面积!Q$37)/1000000</f>
        <v>0.34050200000000003</v>
      </c>
      <c r="M140" s="122">
        <f>K140/L140</f>
        <v>14.592995340347137</v>
      </c>
      <c r="N140" s="90">
        <f>J141</f>
        <v>8.3333333333333329E-2</v>
      </c>
    </row>
    <row r="141" spans="1:14" x14ac:dyDescent="0.15">
      <c r="A141" s="123"/>
      <c r="B141" s="123"/>
      <c r="C141" s="46" t="s">
        <v>85</v>
      </c>
      <c r="D141" s="53">
        <f t="shared" ref="D141:J141" si="73">D135/D140</f>
        <v>0.1875</v>
      </c>
      <c r="E141" s="53">
        <f t="shared" si="73"/>
        <v>8.3333333333333329E-2</v>
      </c>
      <c r="F141" s="53">
        <f t="shared" si="73"/>
        <v>0</v>
      </c>
      <c r="G141" s="53">
        <f t="shared" si="73"/>
        <v>8.3333333333333329E-2</v>
      </c>
      <c r="H141" s="53">
        <f t="shared" si="73"/>
        <v>0</v>
      </c>
      <c r="I141" s="53">
        <f t="shared" si="73"/>
        <v>0</v>
      </c>
      <c r="J141" s="53">
        <f t="shared" si="73"/>
        <v>8.3333333333333329E-2</v>
      </c>
      <c r="K141" s="122"/>
      <c r="L141" s="125"/>
      <c r="M141" s="122"/>
      <c r="N141" s="91">
        <f>M140</f>
        <v>14.592995340347137</v>
      </c>
    </row>
    <row r="142" spans="1:14" ht="22.5" x14ac:dyDescent="0.15">
      <c r="A142" s="123"/>
      <c r="B142" s="123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22">
        <f>64*单元面积!N$47</f>
        <v>32</v>
      </c>
      <c r="L142" s="125">
        <f>(D142*单元面积!K$37+E142*单元面积!L$37+F142*单元面积!M$37+G142*单元面积!N$37+H142*单元面积!O$37+I142*单元面积!P$37+单元面积!Q105*单元面积!Q$37)/1000000</f>
        <v>0.43785099999999999</v>
      </c>
      <c r="M142" s="122">
        <f>K142/L142</f>
        <v>73.084222715033192</v>
      </c>
      <c r="N142" s="90">
        <f>J143</f>
        <v>7.9545454545454544E-2</v>
      </c>
    </row>
    <row r="143" spans="1:14" x14ac:dyDescent="0.15">
      <c r="A143" s="123"/>
      <c r="B143" s="123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22"/>
      <c r="L143" s="125"/>
      <c r="M143" s="122"/>
      <c r="N143" s="91">
        <f>M142</f>
        <v>73.084222715033192</v>
      </c>
    </row>
    <row r="144" spans="1:14" ht="22.5" x14ac:dyDescent="0.15">
      <c r="A144" s="123"/>
      <c r="B144" s="12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22">
        <f>64*单元面积!N$49</f>
        <v>32</v>
      </c>
      <c r="L144" s="125">
        <f>(D144*单元面积!K$37+E144*单元面积!L$37+F144*单元面积!M$37+G144*单元面积!N$37+H144*单元面积!O$37+I144*单元面积!P$37+单元面积!Q68*单元面积!Q$37)/1000000</f>
        <v>0.21779699999999999</v>
      </c>
      <c r="M144" s="122">
        <f>K144/L144</f>
        <v>146.92580705886675</v>
      </c>
      <c r="N144" s="90">
        <f>J145</f>
        <v>0.22580645161290322</v>
      </c>
    </row>
    <row r="145" spans="1:14" x14ac:dyDescent="0.15">
      <c r="A145" s="123"/>
      <c r="B145" s="123"/>
      <c r="C145" s="46" t="s">
        <v>85</v>
      </c>
      <c r="D145" s="55">
        <f t="shared" ref="D145:J145" si="74">D135/D144</f>
        <v>0.42857142857142855</v>
      </c>
      <c r="E145" s="55">
        <f t="shared" si="74"/>
        <v>0.2857142857142857</v>
      </c>
      <c r="F145" s="55">
        <f t="shared" si="74"/>
        <v>0</v>
      </c>
      <c r="G145" s="55">
        <f t="shared" si="74"/>
        <v>0.33333333333333331</v>
      </c>
      <c r="H145" s="55">
        <f t="shared" si="74"/>
        <v>0</v>
      </c>
      <c r="I145" s="55">
        <f t="shared" si="74"/>
        <v>0</v>
      </c>
      <c r="J145" s="55">
        <f t="shared" si="74"/>
        <v>0.22580645161290322</v>
      </c>
      <c r="K145" s="122"/>
      <c r="L145" s="125"/>
      <c r="M145" s="122"/>
      <c r="N145" s="91">
        <f>M144</f>
        <v>146.92580705886675</v>
      </c>
    </row>
    <row r="146" spans="1:14" ht="22.5" x14ac:dyDescent="0.15">
      <c r="A146" s="123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23"/>
      <c r="B147" s="124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22">
        <f>64*单元面积!N$41</f>
        <v>29.767441860465116</v>
      </c>
      <c r="L147" s="125">
        <f>(D147*单元面积!K$37+E147*单元面积!L$37+F147*单元面积!M$37+G147*单元面积!N$37+H147*单元面积!O$37+I147*单元面积!P$37+单元面积!Q144*单元面积!Q$37)/1000000</f>
        <v>0.36944399999999999</v>
      </c>
      <c r="M147" s="122">
        <f>K147/L147</f>
        <v>80.573623771031919</v>
      </c>
      <c r="N147" s="90">
        <f>J148</f>
        <v>8.3333333333333329E-2</v>
      </c>
    </row>
    <row r="148" spans="1:14" x14ac:dyDescent="0.15">
      <c r="A148" s="123"/>
      <c r="B148" s="123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22"/>
      <c r="L148" s="125"/>
      <c r="M148" s="122"/>
      <c r="N148" s="91">
        <f>M147</f>
        <v>80.573623771031919</v>
      </c>
    </row>
    <row r="149" spans="1:14" ht="22.5" x14ac:dyDescent="0.15">
      <c r="A149" s="123"/>
      <c r="B149" s="123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7">
        <f>64*单元面积!N$43</f>
        <v>16.452442159383033</v>
      </c>
      <c r="L149" s="125">
        <f>(D149*单元面积!K$37+E149*单元面积!L$37+F149*单元面积!M$37+G149*单元面积!N$37+H149*单元面积!O$37+I149*单元面积!P$37+单元面积!Q181*单元面积!Q$37)/1000000</f>
        <v>0.47630400000000001</v>
      </c>
      <c r="M149" s="122">
        <f>K149/L149</f>
        <v>34.541893747235029</v>
      </c>
      <c r="N149" s="90">
        <f>J150</f>
        <v>5.9523809523809521E-2</v>
      </c>
    </row>
    <row r="150" spans="1:14" x14ac:dyDescent="0.15">
      <c r="A150" s="123"/>
      <c r="B150" s="123"/>
      <c r="C150" s="46" t="s">
        <v>85</v>
      </c>
      <c r="D150" s="53">
        <f t="shared" ref="D150:J150" si="75">D146/D149</f>
        <v>8.3333333333333329E-2</v>
      </c>
      <c r="E150" s="53">
        <f t="shared" si="75"/>
        <v>0.16666666666666666</v>
      </c>
      <c r="F150" s="53">
        <f t="shared" si="75"/>
        <v>0</v>
      </c>
      <c r="G150" s="53">
        <f t="shared" si="75"/>
        <v>8.3333333333333329E-2</v>
      </c>
      <c r="H150" s="53">
        <f t="shared" si="75"/>
        <v>0</v>
      </c>
      <c r="I150" s="53">
        <f t="shared" si="75"/>
        <v>0</v>
      </c>
      <c r="J150" s="53">
        <f t="shared" si="75"/>
        <v>5.9523809523809521E-2</v>
      </c>
      <c r="K150" s="128"/>
      <c r="L150" s="125"/>
      <c r="M150" s="122"/>
      <c r="N150" s="91">
        <f>M149</f>
        <v>34.541893747235029</v>
      </c>
    </row>
    <row r="151" spans="1:14" ht="22.5" x14ac:dyDescent="0.15">
      <c r="A151" s="123"/>
      <c r="B151" s="123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22">
        <f>64*单元面积!N$45</f>
        <v>4.9689440993788816</v>
      </c>
      <c r="L151" s="125">
        <f>(D151*单元面积!K$37+E151*单元面积!L$37+F151*单元面积!M$37+G151*单元面积!N$37+H151*单元面积!O$37+I151*单元面积!P$37+单元面积!Q218*单元面积!Q$37)/1000000</f>
        <v>0.312249</v>
      </c>
      <c r="M151" s="122">
        <f>K151/L151</f>
        <v>15.913402763111753</v>
      </c>
      <c r="N151" s="90">
        <f>J152</f>
        <v>5.9523809523809521E-2</v>
      </c>
    </row>
    <row r="152" spans="1:14" x14ac:dyDescent="0.15">
      <c r="A152" s="123"/>
      <c r="B152" s="123"/>
      <c r="C152" s="46" t="s">
        <v>85</v>
      </c>
      <c r="D152" s="53">
        <f t="shared" ref="D152:J152" si="76">D146/D151</f>
        <v>6.25E-2</v>
      </c>
      <c r="E152" s="53">
        <f t="shared" si="76"/>
        <v>8.3333333333333329E-2</v>
      </c>
      <c r="F152" s="53">
        <f t="shared" si="76"/>
        <v>0</v>
      </c>
      <c r="G152" s="53">
        <f t="shared" si="76"/>
        <v>8.3333333333333329E-2</v>
      </c>
      <c r="H152" s="53">
        <f t="shared" si="76"/>
        <v>0</v>
      </c>
      <c r="I152" s="53">
        <f t="shared" si="76"/>
        <v>0</v>
      </c>
      <c r="J152" s="53">
        <f t="shared" si="76"/>
        <v>5.9523809523809521E-2</v>
      </c>
      <c r="K152" s="122"/>
      <c r="L152" s="125"/>
      <c r="M152" s="122"/>
      <c r="N152" s="91">
        <f>M151</f>
        <v>15.913402763111753</v>
      </c>
    </row>
    <row r="153" spans="1:14" ht="22.5" x14ac:dyDescent="0.15">
      <c r="A153" s="123"/>
      <c r="B153" s="123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22">
        <f>64*单元面积!N$47</f>
        <v>32</v>
      </c>
      <c r="L153" s="125">
        <f>(D153*单元面积!K$37+E153*单元面积!L$37+F153*单元面积!M$37+G153*单元面积!N$37+H153*单元面积!O$37+I153*单元面积!P$37+单元面积!Q107*单元面积!Q$37)/1000000</f>
        <v>0.349578</v>
      </c>
      <c r="M153" s="122">
        <f>K153/L153</f>
        <v>91.538941237720906</v>
      </c>
      <c r="N153" s="90">
        <f>J154</f>
        <v>7.575757575757576E-2</v>
      </c>
    </row>
    <row r="154" spans="1:14" x14ac:dyDescent="0.15">
      <c r="A154" s="123"/>
      <c r="B154" s="123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22"/>
      <c r="L154" s="125"/>
      <c r="M154" s="122"/>
      <c r="N154" s="91">
        <f>M153</f>
        <v>91.538941237720906</v>
      </c>
    </row>
    <row r="155" spans="1:14" ht="22.5" x14ac:dyDescent="0.15">
      <c r="A155" s="123"/>
      <c r="B155" s="12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22">
        <f>64*单元面积!N$49</f>
        <v>32</v>
      </c>
      <c r="L155" s="125">
        <f>(D155*单元面积!K$37+E155*单元面积!L$37+F155*单元面积!M$37+G155*单元面积!N$37+H155*单元面积!O$37+I155*单元面积!P$37+单元面积!Q70*单元面积!Q$37)/1000000</f>
        <v>0.21779699999999999</v>
      </c>
      <c r="M155" s="122">
        <f>K155/L155</f>
        <v>146.92580705886675</v>
      </c>
      <c r="N155" s="90">
        <f>J156</f>
        <v>0.16129032258064516</v>
      </c>
    </row>
    <row r="156" spans="1:14" x14ac:dyDescent="0.15">
      <c r="A156" s="123"/>
      <c r="B156" s="123"/>
      <c r="C156" s="46" t="s">
        <v>85</v>
      </c>
      <c r="D156" s="55">
        <f t="shared" ref="D156:J156" si="77">D146/D155</f>
        <v>0.14285714285714285</v>
      </c>
      <c r="E156" s="55">
        <f t="shared" si="77"/>
        <v>0.2857142857142857</v>
      </c>
      <c r="F156" s="55">
        <f t="shared" si="77"/>
        <v>0</v>
      </c>
      <c r="G156" s="55">
        <f t="shared" si="77"/>
        <v>0.33333333333333331</v>
      </c>
      <c r="H156" s="55">
        <f t="shared" si="77"/>
        <v>0</v>
      </c>
      <c r="I156" s="55">
        <f t="shared" si="77"/>
        <v>0</v>
      </c>
      <c r="J156" s="55">
        <f t="shared" si="77"/>
        <v>0.16129032258064516</v>
      </c>
      <c r="K156" s="122"/>
      <c r="L156" s="125"/>
      <c r="M156" s="122"/>
      <c r="N156" s="91">
        <f>M155</f>
        <v>146.92580705886675</v>
      </c>
    </row>
    <row r="157" spans="1:14" ht="22.5" x14ac:dyDescent="0.15">
      <c r="A157" s="123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23"/>
      <c r="B158" s="124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22">
        <f>64*单元面积!N$41</f>
        <v>29.767441860465116</v>
      </c>
      <c r="L158" s="125">
        <f>(D158*单元面积!K$37+E158*单元面积!L$37+F158*单元面积!M$37+G158*单元面积!N$37+H158*单元面积!O$37+I158*单元面积!P$37+单元面积!Q145*单元面积!Q$37)/1000000</f>
        <v>0.280889</v>
      </c>
      <c r="M158" s="122">
        <f>K158/L158</f>
        <v>105.97581913305653</v>
      </c>
      <c r="N158" s="90">
        <f>J159</f>
        <v>0.15909090909090909</v>
      </c>
    </row>
    <row r="159" spans="1:14" x14ac:dyDescent="0.15">
      <c r="A159" s="123"/>
      <c r="B159" s="123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22"/>
      <c r="L159" s="125"/>
      <c r="M159" s="122"/>
      <c r="N159" s="91">
        <f>M158</f>
        <v>105.97581913305653</v>
      </c>
    </row>
    <row r="160" spans="1:14" ht="22.5" x14ac:dyDescent="0.15">
      <c r="A160" s="123"/>
      <c r="B160" s="123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27">
        <f>64*单元面积!N$43</f>
        <v>16.452442159383033</v>
      </c>
      <c r="L160" s="125">
        <f>(D160*单元面积!K$37+E160*单元面积!L$37+F160*单元面积!M$37+G160*单元面积!N$37+H160*单元面积!O$37+I160*单元面积!P$37+单元面积!Q182*单元面积!Q$37)/1000000</f>
        <v>0.38672200000000001</v>
      </c>
      <c r="M160" s="122">
        <f>K160/L160</f>
        <v>42.543331280307385</v>
      </c>
      <c r="N160" s="90">
        <f>J161</f>
        <v>0.109375</v>
      </c>
    </row>
    <row r="161" spans="1:14" x14ac:dyDescent="0.15">
      <c r="A161" s="123"/>
      <c r="B161" s="123"/>
      <c r="C161" s="46" t="s">
        <v>85</v>
      </c>
      <c r="D161" s="53">
        <f t="shared" ref="D161:J161" si="78">D157/D160</f>
        <v>0</v>
      </c>
      <c r="E161" s="53">
        <f t="shared" si="78"/>
        <v>0.375</v>
      </c>
      <c r="F161" s="53">
        <f t="shared" si="78"/>
        <v>0</v>
      </c>
      <c r="G161" s="53">
        <f t="shared" si="78"/>
        <v>0.25</v>
      </c>
      <c r="H161" s="53">
        <f t="shared" si="78"/>
        <v>0</v>
      </c>
      <c r="I161" s="53">
        <f t="shared" si="78"/>
        <v>0</v>
      </c>
      <c r="J161" s="53">
        <f t="shared" si="78"/>
        <v>0.109375</v>
      </c>
      <c r="K161" s="128"/>
      <c r="L161" s="125"/>
      <c r="M161" s="122"/>
      <c r="N161" s="91">
        <f>M160</f>
        <v>42.543331280307385</v>
      </c>
    </row>
    <row r="162" spans="1:14" ht="22.5" x14ac:dyDescent="0.15">
      <c r="A162" s="123"/>
      <c r="B162" s="123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22">
        <f>64*单元面积!N$45</f>
        <v>4.9689440993788816</v>
      </c>
      <c r="L162" s="125">
        <f>(D162*单元面积!K$37+E162*单元面积!L$37+F162*单元面积!M$37+G162*单元面积!N$37+H162*单元面积!O$37+I162*单元面积!P$37+单元面积!Q219*单元面积!Q$37)/1000000</f>
        <v>0.23799049999999999</v>
      </c>
      <c r="M162" s="122">
        <f>K162/L162</f>
        <v>20.87874977941927</v>
      </c>
      <c r="N162" s="90">
        <f>J163</f>
        <v>0.1206896551724138</v>
      </c>
    </row>
    <row r="163" spans="1:14" x14ac:dyDescent="0.15">
      <c r="A163" s="123"/>
      <c r="B163" s="123"/>
      <c r="C163" s="46" t="s">
        <v>85</v>
      </c>
      <c r="D163" s="53">
        <f t="shared" ref="D163:J163" si="79">D157/D162</f>
        <v>0</v>
      </c>
      <c r="E163" s="53">
        <f t="shared" si="79"/>
        <v>0.25</v>
      </c>
      <c r="F163" s="53">
        <f t="shared" si="79"/>
        <v>0</v>
      </c>
      <c r="G163" s="53">
        <f t="shared" si="79"/>
        <v>0.33333333333333331</v>
      </c>
      <c r="H163" s="53">
        <f t="shared" si="79"/>
        <v>0</v>
      </c>
      <c r="I163" s="53">
        <f t="shared" si="79"/>
        <v>0</v>
      </c>
      <c r="J163" s="53">
        <f t="shared" si="79"/>
        <v>0.1206896551724138</v>
      </c>
      <c r="K163" s="122"/>
      <c r="L163" s="125"/>
      <c r="M163" s="122"/>
      <c r="N163" s="91">
        <f>M162</f>
        <v>20.87874977941927</v>
      </c>
    </row>
    <row r="164" spans="1:14" ht="22.5" x14ac:dyDescent="0.15">
      <c r="A164" s="123"/>
      <c r="B164" s="123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22">
        <f>64*单元面积!N$47</f>
        <v>32</v>
      </c>
      <c r="L164" s="125">
        <f>(D164*单元面积!K$37+E164*单元面积!L$37+F164*单元面积!M$37+G164*单元面积!N$37+H164*单元面积!O$37+I164*单元面积!P$37+单元面积!Q108*单元面积!Q$37)/1000000</f>
        <v>0.39691799999999999</v>
      </c>
      <c r="M164" s="122">
        <f>K164/L164</f>
        <v>80.621186239979039</v>
      </c>
      <c r="N164" s="90">
        <f>J165</f>
        <v>8.7499999999999994E-2</v>
      </c>
    </row>
    <row r="165" spans="1:14" x14ac:dyDescent="0.15">
      <c r="A165" s="123"/>
      <c r="B165" s="123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22"/>
      <c r="L165" s="125"/>
      <c r="M165" s="122"/>
      <c r="N165" s="91">
        <f>M164</f>
        <v>80.621186239979039</v>
      </c>
    </row>
    <row r="166" spans="1:14" ht="22.5" x14ac:dyDescent="0.15">
      <c r="A166" s="123"/>
      <c r="B166" s="12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22">
        <f>64*单元面积!N$49</f>
        <v>32</v>
      </c>
      <c r="L166" s="125">
        <f>(D166*单元面积!K$37+E166*单元面积!L$37+F166*单元面积!M$37+G166*单元面积!N$37+H166*单元面积!O$37+I166*单元面积!P$37+单元面积!Q71*单元面积!Q$37)/1000000</f>
        <v>0.21779699999999999</v>
      </c>
      <c r="M166" s="122">
        <f>K166/L166</f>
        <v>146.92580705886675</v>
      </c>
      <c r="N166" s="90">
        <f>J167</f>
        <v>0.22580645161290322</v>
      </c>
    </row>
    <row r="167" spans="1:14" x14ac:dyDescent="0.15">
      <c r="A167" s="123"/>
      <c r="B167" s="123"/>
      <c r="C167" s="46" t="s">
        <v>85</v>
      </c>
      <c r="D167" s="55">
        <f t="shared" ref="D167:J167" si="80">D157/D166</f>
        <v>0</v>
      </c>
      <c r="E167" s="55">
        <f t="shared" si="80"/>
        <v>0.42857142857142855</v>
      </c>
      <c r="F167" s="55">
        <f t="shared" si="80"/>
        <v>0</v>
      </c>
      <c r="G167" s="55">
        <f t="shared" si="80"/>
        <v>0.66666666666666663</v>
      </c>
      <c r="H167" s="55">
        <f t="shared" si="80"/>
        <v>0</v>
      </c>
      <c r="I167" s="55">
        <f t="shared" si="80"/>
        <v>0</v>
      </c>
      <c r="J167" s="55">
        <f t="shared" si="80"/>
        <v>0.22580645161290322</v>
      </c>
      <c r="K167" s="122"/>
      <c r="L167" s="125"/>
      <c r="M167" s="122"/>
      <c r="N167" s="91">
        <f>M166</f>
        <v>146.92580705886675</v>
      </c>
    </row>
  </sheetData>
  <mergeCells count="322"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opLeftCell="C270" zoomScale="85" zoomScaleNormal="85" workbookViewId="0">
      <selection activeCell="R344" sqref="R344"/>
    </sheetView>
  </sheetViews>
  <sheetFormatPr defaultRowHeight="13.5" x14ac:dyDescent="0.15"/>
  <cols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126" t="s">
        <v>89</v>
      </c>
      <c r="B1" s="126" t="s">
        <v>91</v>
      </c>
      <c r="C1" s="126" t="s">
        <v>87</v>
      </c>
      <c r="D1" s="126"/>
      <c r="E1" s="126"/>
      <c r="F1" s="126"/>
      <c r="G1" s="126"/>
      <c r="H1" s="126"/>
      <c r="I1" s="126"/>
      <c r="J1" s="126"/>
      <c r="K1" s="126" t="s">
        <v>76</v>
      </c>
      <c r="L1" s="123"/>
      <c r="M1" s="123"/>
    </row>
    <row r="2" spans="1:35" x14ac:dyDescent="0.15">
      <c r="A2" s="126"/>
      <c r="B2" s="126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26" t="s">
        <v>76</v>
      </c>
      <c r="L2" s="126" t="s">
        <v>138</v>
      </c>
      <c r="M2" s="126" t="s">
        <v>139</v>
      </c>
    </row>
    <row r="3" spans="1:35" ht="22.5" x14ac:dyDescent="0.15">
      <c r="A3" s="123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6"/>
      <c r="L3" s="126"/>
      <c r="M3" s="126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23"/>
      <c r="B4" s="138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40">
        <f>128*单元面积!N41</f>
        <v>59.534883720930232</v>
      </c>
      <c r="L4" s="140">
        <f>(D4*单元面积!K$37+E4*单元面积!L$37+F4*单元面积!M$37+G4*单元面积!N$37+H4*单元面积!O$37+I4*单元面积!P$37+单元面积!Q128*单元面积!Q$37)/1000000</f>
        <v>0.24629599999999999</v>
      </c>
      <c r="M4" s="140">
        <f>K4/L4</f>
        <v>241.72087131309576</v>
      </c>
      <c r="N4" s="90">
        <f>J5</f>
        <v>0.3</v>
      </c>
      <c r="O4" s="90">
        <f>K4</f>
        <v>59.534883720930232</v>
      </c>
      <c r="P4" s="90">
        <f>L4</f>
        <v>0.24629599999999999</v>
      </c>
      <c r="Q4" s="90">
        <f>M4</f>
        <v>241.72087131309576</v>
      </c>
      <c r="R4" s="90">
        <f>M15</f>
        <v>80.573623771031919</v>
      </c>
      <c r="S4" s="90">
        <f>M26</f>
        <v>120.86043565654788</v>
      </c>
      <c r="T4" s="90">
        <f>M37</f>
        <v>96.688348525238311</v>
      </c>
      <c r="U4" s="90">
        <f>M48</f>
        <v>120.86043565654788</v>
      </c>
      <c r="V4" s="90">
        <f>M59</f>
        <v>48.344174262619156</v>
      </c>
      <c r="W4" s="90">
        <f>M70</f>
        <v>69.063106089455928</v>
      </c>
      <c r="X4" s="90">
        <f>M81</f>
        <v>80.573623771031919</v>
      </c>
      <c r="Y4" s="90">
        <f>M92</f>
        <v>48.344174262619156</v>
      </c>
      <c r="Z4" s="90">
        <f>M103</f>
        <v>120.86043565654788</v>
      </c>
      <c r="AA4" s="90">
        <f>M114</f>
        <v>80.573623771031919</v>
      </c>
      <c r="AB4" s="90">
        <f>M125</f>
        <v>60.430217828273939</v>
      </c>
      <c r="AC4" s="90">
        <f>M136</f>
        <v>80.573623771031919</v>
      </c>
      <c r="AD4" s="90">
        <f>M147</f>
        <v>80.573623771031919</v>
      </c>
      <c r="AE4" s="90">
        <f>N147</f>
        <v>8.3333333333333329E-2</v>
      </c>
      <c r="AF4" s="90"/>
      <c r="AG4" s="90"/>
      <c r="AH4" s="90"/>
      <c r="AI4" s="90"/>
    </row>
    <row r="5" spans="1:35" x14ac:dyDescent="0.15">
      <c r="A5" s="123"/>
      <c r="B5" s="139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41"/>
      <c r="L5" s="141"/>
      <c r="M5" s="141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1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23"/>
      <c r="B6" s="135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40">
        <f>128*单元面积!N43</f>
        <v>32.904884318766065</v>
      </c>
      <c r="L6" s="140">
        <f>(D6*单元面积!K$37+E6*单元面积!L$37+F6*单元面积!M$37+G6*单元面积!N$37+H6*单元面积!O$37+I6*单元面积!P$37+单元面积!Q165*单元面积!Q$37)/1000000</f>
        <v>0.31753599999999998</v>
      </c>
      <c r="M6" s="140">
        <f>K6/L6</f>
        <v>103.62568124170508</v>
      </c>
      <c r="N6" s="90">
        <f>J7</f>
        <v>0.21428571428571427</v>
      </c>
      <c r="O6" s="90">
        <f>K6</f>
        <v>32.904884318766065</v>
      </c>
      <c r="P6" s="90">
        <f>L6</f>
        <v>0.31753599999999998</v>
      </c>
      <c r="Q6" s="90">
        <f>M6</f>
        <v>103.62568124170508</v>
      </c>
      <c r="R6" s="90">
        <f>M17</f>
        <v>34.541893747235029</v>
      </c>
      <c r="S6" s="90">
        <f>M28</f>
        <v>17.270946873617515</v>
      </c>
      <c r="T6" s="90">
        <f>M39</f>
        <v>34.541893747235029</v>
      </c>
      <c r="U6" s="90">
        <f>M50</f>
        <v>51.81284062085254</v>
      </c>
      <c r="V6" s="90">
        <f>M61</f>
        <v>20.725136248341016</v>
      </c>
      <c r="W6" s="90">
        <f>M72</f>
        <v>23.027929164823352</v>
      </c>
      <c r="X6" s="90">
        <f>M83</f>
        <v>34.541893747235029</v>
      </c>
      <c r="Y6" s="90">
        <f>M94</f>
        <v>18.841032953037288</v>
      </c>
      <c r="Z6" s="90">
        <f>M105</f>
        <v>34.541893747235029</v>
      </c>
      <c r="AA6" s="90">
        <f>M116</f>
        <v>34.541893747235029</v>
      </c>
      <c r="AB6" s="90">
        <f>M127</f>
        <v>25.90642031042627</v>
      </c>
      <c r="AC6" s="90">
        <f>M138</f>
        <v>34.541893747235029</v>
      </c>
      <c r="AD6" s="90">
        <f>M149</f>
        <v>34.541893747235029</v>
      </c>
      <c r="AE6" s="90">
        <f t="shared" si="13"/>
        <v>5.9523809523809521E-2</v>
      </c>
      <c r="AF6" s="90"/>
    </row>
    <row r="7" spans="1:35" x14ac:dyDescent="0.15">
      <c r="A7" s="123"/>
      <c r="B7" s="137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41"/>
      <c r="L7" s="141"/>
      <c r="M7" s="141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23"/>
      <c r="B8" s="135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40">
        <f>128*单元面积!N45</f>
        <v>9.9378881987577632</v>
      </c>
      <c r="L8" s="140">
        <f>(D8*单元面积!K$37+E8*单元面积!L$37+F8*单元面积!M$37+G8*单元面积!N$37+H8*单元面积!O$37+I8*单元面积!P$37+单元面积!Q202*单元面积!Q$37)/1000000</f>
        <v>0.312249</v>
      </c>
      <c r="M8" s="140">
        <f>K8/L8</f>
        <v>31.826805526223506</v>
      </c>
      <c r="N8" s="90">
        <f>J9</f>
        <v>0.14285714285714285</v>
      </c>
      <c r="O8" s="90">
        <f>K8</f>
        <v>9.9378881987577632</v>
      </c>
      <c r="P8" s="90">
        <f>L8</f>
        <v>0.312249</v>
      </c>
      <c r="Q8" s="90">
        <f>M8</f>
        <v>31.826805526223506</v>
      </c>
      <c r="R8" s="90" t="str">
        <f>M19</f>
        <v>/</v>
      </c>
      <c r="S8" s="90">
        <f>M30</f>
        <v>21.217870350815669</v>
      </c>
      <c r="T8" s="90">
        <f>M41</f>
        <v>21.217870350815669</v>
      </c>
      <c r="U8" s="90">
        <f>M52</f>
        <v>31.826805526223506</v>
      </c>
      <c r="V8" s="90">
        <f>M63</f>
        <v>15.913402763111753</v>
      </c>
      <c r="W8" s="90">
        <f>M74</f>
        <v>15.913402763111753</v>
      </c>
      <c r="X8" s="90">
        <f>M85</f>
        <v>31.826805526223506</v>
      </c>
      <c r="Y8" s="90">
        <f>M96</f>
        <v>9.0933730074924295</v>
      </c>
      <c r="Z8" s="90">
        <f>M107</f>
        <v>21.217870350815669</v>
      </c>
      <c r="AA8" s="90">
        <f>M118</f>
        <v>31.826805526223506</v>
      </c>
      <c r="AB8" s="90">
        <f>M129</f>
        <v>7.9567013815558765</v>
      </c>
      <c r="AC8" s="90">
        <f>M140</f>
        <v>14.592995340347137</v>
      </c>
      <c r="AD8" s="90">
        <f>M151</f>
        <v>15.913402763111753</v>
      </c>
      <c r="AE8" s="90">
        <f t="shared" si="13"/>
        <v>5.9523809523809521E-2</v>
      </c>
      <c r="AF8" s="90"/>
    </row>
    <row r="9" spans="1:35" x14ac:dyDescent="0.15">
      <c r="A9" s="123"/>
      <c r="B9" s="137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41"/>
      <c r="L9" s="141"/>
      <c r="M9" s="141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23"/>
      <c r="B10" s="135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40">
        <f>128*单元面积!N47</f>
        <v>64</v>
      </c>
      <c r="L10" s="140">
        <f>(D10*单元面积!K$37+E10*单元面积!L$37+F10*单元面积!M$37+G10*单元面积!N$37+H10*单元面积!O$37+I10*单元面积!P$37+单元面积!Q91*单元面积!Q$37)/1000000</f>
        <v>0.23305200000000001</v>
      </c>
      <c r="M10" s="140">
        <f>K10/L10</f>
        <v>274.61682371316272</v>
      </c>
      <c r="N10" s="90">
        <f>J11</f>
        <v>0.27272727272727271</v>
      </c>
      <c r="O10" s="90">
        <f>K10</f>
        <v>64</v>
      </c>
      <c r="P10" s="90">
        <f>L10</f>
        <v>0.23305200000000001</v>
      </c>
      <c r="Q10" s="90">
        <f>M10</f>
        <v>274.61682371316272</v>
      </c>
      <c r="R10" s="90">
        <f>M21</f>
        <v>68.654205928290679</v>
      </c>
      <c r="S10" s="90">
        <f>M32</f>
        <v>137.30841185658136</v>
      </c>
      <c r="T10" s="90">
        <f>M43</f>
        <v>91.538941237720906</v>
      </c>
      <c r="U10" s="90">
        <f>M54</f>
        <v>137.30841185658136</v>
      </c>
      <c r="V10" s="90">
        <f>M65</f>
        <v>54.92336474263255</v>
      </c>
      <c r="W10" s="90">
        <f>M76</f>
        <v>68.654205928290679</v>
      </c>
      <c r="X10" s="90">
        <f>M87</f>
        <v>68.654205928290679</v>
      </c>
      <c r="Y10" s="90">
        <f>M98</f>
        <v>45.769470618860453</v>
      </c>
      <c r="Z10" s="90">
        <f>M109</f>
        <v>91.538941237720906</v>
      </c>
      <c r="AA10" s="90">
        <f>M120</f>
        <v>68.654205928290679</v>
      </c>
      <c r="AB10" s="90">
        <f>M131</f>
        <v>68.654205928290679</v>
      </c>
      <c r="AC10" s="90">
        <f>M142</f>
        <v>73.084222715033192</v>
      </c>
      <c r="AD10" s="90">
        <f>M153</f>
        <v>91.538941237720906</v>
      </c>
      <c r="AE10" s="90">
        <f t="shared" si="13"/>
        <v>7.575757575757576E-2</v>
      </c>
      <c r="AF10" s="90"/>
    </row>
    <row r="11" spans="1:35" x14ac:dyDescent="0.15">
      <c r="A11" s="123"/>
      <c r="B11" s="13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41"/>
      <c r="L11" s="141"/>
      <c r="M11" s="141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23"/>
      <c r="B12" s="142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40">
        <f>128*单元面积!N49</f>
        <v>64</v>
      </c>
      <c r="L12" s="140">
        <f>(D12*单元面积!K$37+E12*单元面积!L$37+F12*单元面积!M$37+G12*单元面积!N$37+H12*单元面积!O$37+I12*单元面积!P$37+单元面积!Q54*单元面积!Q$37)/1000000</f>
        <v>0.21779699999999999</v>
      </c>
      <c r="M12" s="140">
        <f>K12/L12</f>
        <v>293.8516141177335</v>
      </c>
      <c r="N12" s="90">
        <f>J13</f>
        <v>0.38709677419354838</v>
      </c>
      <c r="O12" s="90">
        <f>K12</f>
        <v>64</v>
      </c>
      <c r="P12" s="90">
        <f>L12</f>
        <v>0.21779699999999999</v>
      </c>
      <c r="Q12" s="90">
        <f>M12</f>
        <v>293.8516141177335</v>
      </c>
      <c r="R12" s="90">
        <f>M23</f>
        <v>146.92580705886675</v>
      </c>
      <c r="S12" s="90">
        <f>M34</f>
        <v>293.8516141177335</v>
      </c>
      <c r="T12" s="90">
        <f>M45</f>
        <v>146.92580705886675</v>
      </c>
      <c r="U12" s="90">
        <f>M56</f>
        <v>220.38871058830011</v>
      </c>
      <c r="V12" s="90">
        <f>M67</f>
        <v>73.462903529433376</v>
      </c>
      <c r="W12" s="90">
        <f>M78</f>
        <v>132.26611114899984</v>
      </c>
      <c r="X12" s="90">
        <f>M89</f>
        <v>146.92580705886675</v>
      </c>
      <c r="Y12" s="90">
        <f>M100</f>
        <v>58.770322823546692</v>
      </c>
      <c r="Z12" s="90">
        <f>M111</f>
        <v>146.92580705886675</v>
      </c>
      <c r="AA12" s="90">
        <f>M122</f>
        <v>146.92580705886675</v>
      </c>
      <c r="AB12" s="90">
        <f>M133</f>
        <v>110.19435529415006</v>
      </c>
      <c r="AC12" s="90">
        <f>M144</f>
        <v>146.92580705886675</v>
      </c>
      <c r="AD12" s="90">
        <f>M155</f>
        <v>146.92580705886675</v>
      </c>
      <c r="AE12" s="90">
        <f t="shared" si="13"/>
        <v>0.16129032258064516</v>
      </c>
      <c r="AF12" s="90"/>
    </row>
    <row r="13" spans="1:35" x14ac:dyDescent="0.15">
      <c r="A13" s="123"/>
      <c r="B13" s="143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41"/>
      <c r="L13" s="141"/>
      <c r="M13" s="141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23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23"/>
      <c r="B15" s="124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22">
        <f>64*单元面积!N41</f>
        <v>29.767441860465116</v>
      </c>
      <c r="L15" s="125">
        <f>(D15*单元面积!K$37+E15*单元面积!L$37+F15*单元面积!M$37+G15*单元面积!N$37+H15*单元面积!O$37+I15*单元面积!P$37+单元面积!Q129*单元面积!Q$37)/1000000</f>
        <v>0.36944399999999999</v>
      </c>
      <c r="M15" s="125">
        <f>K15/L15</f>
        <v>80.573623771031919</v>
      </c>
      <c r="N15" s="90">
        <f>J16</f>
        <v>0.11666666666666667</v>
      </c>
      <c r="Q15" s="90"/>
      <c r="R15" s="91">
        <v>59.534883720930232</v>
      </c>
      <c r="S15" s="91">
        <v>29.767441860465116</v>
      </c>
      <c r="T15" s="91">
        <v>59.534883720930232</v>
      </c>
      <c r="U15" s="91">
        <v>59.534883720930232</v>
      </c>
      <c r="V15" s="91">
        <v>59.534883720930232</v>
      </c>
      <c r="W15" s="91">
        <v>29.767441860465116</v>
      </c>
      <c r="X15" s="91">
        <v>59.534883720930232</v>
      </c>
      <c r="Y15" s="91">
        <v>29.767441860465116</v>
      </c>
      <c r="Z15" s="91">
        <v>59.534883720930232</v>
      </c>
      <c r="AA15" s="91">
        <v>59.534883720930232</v>
      </c>
      <c r="AB15" s="91">
        <v>29.767441860465116</v>
      </c>
      <c r="AC15" s="91">
        <v>29.767441860465116</v>
      </c>
      <c r="AD15" s="91">
        <v>29.767441860465116</v>
      </c>
      <c r="AE15" s="91">
        <v>29.767441860465116</v>
      </c>
    </row>
    <row r="16" spans="1:35" x14ac:dyDescent="0.15">
      <c r="A16" s="123"/>
      <c r="B16" s="123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22"/>
      <c r="L16" s="125"/>
      <c r="M16" s="125"/>
      <c r="N16" s="91">
        <f>M15</f>
        <v>80.573623771031919</v>
      </c>
      <c r="R16" s="110">
        <v>0.24629599999999999</v>
      </c>
      <c r="S16" s="110">
        <v>0.36944399999999999</v>
      </c>
      <c r="T16" s="110">
        <v>0.49259199999999997</v>
      </c>
      <c r="U16" s="110">
        <v>0.61573999999999995</v>
      </c>
      <c r="V16" s="110">
        <v>0.49259199999999997</v>
      </c>
      <c r="W16" s="110">
        <v>0.61573999999999995</v>
      </c>
      <c r="X16" s="110">
        <v>0.86203600000000002</v>
      </c>
      <c r="Y16" s="110">
        <v>0.36944399999999999</v>
      </c>
      <c r="Z16" s="110">
        <v>1.2314799999999999</v>
      </c>
      <c r="AA16" s="110">
        <v>0.49259199999999997</v>
      </c>
      <c r="AB16" s="110">
        <v>0.36944399999999999</v>
      </c>
      <c r="AC16" s="110">
        <v>0.49259199999999997</v>
      </c>
      <c r="AD16" s="110">
        <v>0.36944399999999999</v>
      </c>
      <c r="AE16" s="110">
        <v>0.36944399999999999</v>
      </c>
    </row>
    <row r="17" spans="1:31" ht="22.5" x14ac:dyDescent="0.15">
      <c r="A17" s="123"/>
      <c r="B17" s="123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22">
        <f>64*单元面积!N43</f>
        <v>16.452442159383033</v>
      </c>
      <c r="L17" s="125">
        <f>(D17*单元面积!K$37+E17*单元面积!L$37+F17*单元面积!M$37+G17*单元面积!N$37+H17*单元面积!O$37+I17*单元面积!P$37+单元面积!Q166*单元面积!Q$37)/1000000</f>
        <v>0.47630400000000001</v>
      </c>
      <c r="M17" s="125">
        <f>K17/L17</f>
        <v>34.541893747235029</v>
      </c>
      <c r="N17" s="90">
        <f>J18</f>
        <v>8.3333333333333329E-2</v>
      </c>
      <c r="R17" s="91">
        <v>241.72087131309576</v>
      </c>
      <c r="S17" s="91">
        <v>80.573623771031919</v>
      </c>
      <c r="T17" s="91">
        <v>120.86043565654788</v>
      </c>
      <c r="U17" s="91">
        <v>96.688348525238311</v>
      </c>
      <c r="V17" s="91">
        <v>120.86043565654788</v>
      </c>
      <c r="W17" s="91">
        <v>48.344174262619156</v>
      </c>
      <c r="X17" s="91">
        <v>69.063106089455928</v>
      </c>
      <c r="Y17" s="91">
        <v>80.573623771031919</v>
      </c>
      <c r="Z17" s="91">
        <v>48.344174262619156</v>
      </c>
      <c r="AA17" s="91">
        <v>120.86043565654788</v>
      </c>
      <c r="AB17" s="91">
        <v>80.573623771031919</v>
      </c>
      <c r="AC17" s="91">
        <v>60.430217828273939</v>
      </c>
      <c r="AD17" s="91">
        <v>80.573623771031919</v>
      </c>
      <c r="AE17" s="91">
        <v>80.573623771031919</v>
      </c>
    </row>
    <row r="18" spans="1:31" x14ac:dyDescent="0.15">
      <c r="A18" s="123"/>
      <c r="B18" s="123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22"/>
      <c r="L18" s="125"/>
      <c r="M18" s="125"/>
      <c r="N18" s="91">
        <f>M17</f>
        <v>34.541893747235029</v>
      </c>
      <c r="R18" s="91">
        <v>32.904884318766065</v>
      </c>
      <c r="S18" s="91">
        <v>16.452442159383033</v>
      </c>
      <c r="T18" s="91">
        <v>32.904884318766065</v>
      </c>
      <c r="U18" s="91">
        <v>32.904884318766065</v>
      </c>
      <c r="V18" s="91">
        <v>32.904884318766065</v>
      </c>
      <c r="W18" s="91">
        <v>16.452442159383033</v>
      </c>
      <c r="X18" s="91">
        <v>32.904884318766065</v>
      </c>
      <c r="Y18" s="91">
        <v>16.452442159383033</v>
      </c>
      <c r="Z18" s="91">
        <v>32.904884318766065</v>
      </c>
      <c r="AA18" s="91">
        <v>32.904884318766065</v>
      </c>
      <c r="AB18" s="91">
        <v>16.452442159383033</v>
      </c>
      <c r="AC18" s="91">
        <v>16.452442159383033</v>
      </c>
      <c r="AD18" s="91">
        <v>16.452442159383033</v>
      </c>
      <c r="AE18" s="91">
        <v>16.452442159383033</v>
      </c>
    </row>
    <row r="19" spans="1:31" ht="22.5" x14ac:dyDescent="0.15">
      <c r="A19" s="123"/>
      <c r="B19" s="123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22" t="s">
        <v>135</v>
      </c>
      <c r="L19" s="122" t="s">
        <v>135</v>
      </c>
      <c r="M19" s="122" t="s">
        <v>135</v>
      </c>
      <c r="N19" s="90" t="str">
        <f>J20</f>
        <v>/</v>
      </c>
      <c r="R19" s="110">
        <v>0.31753599999999998</v>
      </c>
      <c r="S19" s="110">
        <v>0.47630400000000001</v>
      </c>
      <c r="T19" s="110">
        <v>1.905216</v>
      </c>
      <c r="U19" s="110">
        <v>0.95260800000000001</v>
      </c>
      <c r="V19" s="110">
        <v>0.63507199999999997</v>
      </c>
      <c r="W19" s="110">
        <v>0.79383999999999999</v>
      </c>
      <c r="X19" s="110">
        <v>1.428912</v>
      </c>
      <c r="Y19" s="110">
        <v>0.47630400000000001</v>
      </c>
      <c r="Z19" s="110">
        <v>1.746448</v>
      </c>
      <c r="AA19" s="110">
        <v>0.95260800000000001</v>
      </c>
      <c r="AB19" s="110">
        <v>0.47630400000000001</v>
      </c>
      <c r="AC19" s="110">
        <v>0.63507199999999997</v>
      </c>
      <c r="AD19" s="110">
        <v>0.47630400000000001</v>
      </c>
      <c r="AE19" s="110">
        <v>0.47630400000000001</v>
      </c>
    </row>
    <row r="20" spans="1:31" x14ac:dyDescent="0.15">
      <c r="A20" s="123"/>
      <c r="B20" s="123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22"/>
      <c r="L20" s="122"/>
      <c r="M20" s="122"/>
      <c r="N20" s="91" t="str">
        <f>M19</f>
        <v>/</v>
      </c>
      <c r="R20" s="91">
        <v>103.62568124170508</v>
      </c>
      <c r="S20" s="91">
        <v>34.541893747235029</v>
      </c>
      <c r="T20" s="91">
        <v>17.270946873617515</v>
      </c>
      <c r="U20" s="91">
        <v>34.541893747235029</v>
      </c>
      <c r="V20" s="91">
        <v>51.81284062085254</v>
      </c>
      <c r="W20" s="91">
        <v>20.725136248341016</v>
      </c>
      <c r="X20" s="91">
        <v>23.027929164823352</v>
      </c>
      <c r="Y20" s="91">
        <v>34.541893747235029</v>
      </c>
      <c r="Z20" s="91">
        <v>18.841032953037288</v>
      </c>
      <c r="AA20" s="91">
        <v>34.541893747235029</v>
      </c>
      <c r="AB20" s="91">
        <v>34.541893747235029</v>
      </c>
      <c r="AC20" s="91">
        <v>25.90642031042627</v>
      </c>
      <c r="AD20" s="91">
        <v>34.541893747235029</v>
      </c>
      <c r="AE20" s="91">
        <v>34.541893747235029</v>
      </c>
    </row>
    <row r="21" spans="1:31" ht="22.5" x14ac:dyDescent="0.15">
      <c r="A21" s="123"/>
      <c r="B21" s="123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22">
        <f>64*单元面积!N47</f>
        <v>32</v>
      </c>
      <c r="L21" s="125">
        <f>(D21*单元面积!K$37+E21*单元面积!L$37+F21*单元面积!M$37+G21*单元面积!N$37+H21*单元面积!O$37+I21*单元面积!P$37+单元面积!Q92*单元面积!Q$37)/1000000</f>
        <v>0.46610400000000002</v>
      </c>
      <c r="M21" s="125">
        <f>K21/L21</f>
        <v>68.654205928290679</v>
      </c>
      <c r="N21" s="90">
        <f>J22</f>
        <v>7.9545454545454544E-2</v>
      </c>
      <c r="R21" s="91">
        <v>9.9378881987577632</v>
      </c>
      <c r="S21" s="91" t="s">
        <v>128</v>
      </c>
      <c r="T21" s="91">
        <v>9.9378881987577632</v>
      </c>
      <c r="U21" s="91">
        <v>9.9378881987577632</v>
      </c>
      <c r="V21" s="91">
        <v>9.9378881987577632</v>
      </c>
      <c r="W21" s="91">
        <v>4.9689440993788816</v>
      </c>
      <c r="X21" s="91">
        <v>9.9378881987577632</v>
      </c>
      <c r="Y21" s="91">
        <v>4.9689440993788816</v>
      </c>
      <c r="Z21" s="91">
        <v>9.9378881987577632</v>
      </c>
      <c r="AA21" s="91">
        <v>9.9378881987577632</v>
      </c>
      <c r="AB21" s="91">
        <v>4.9689440993788816</v>
      </c>
      <c r="AC21" s="91">
        <v>4.9689440993788816</v>
      </c>
      <c r="AD21" s="91">
        <v>4.9689440993788816</v>
      </c>
      <c r="AE21" s="91">
        <v>4.9689440993788816</v>
      </c>
    </row>
    <row r="22" spans="1:31" x14ac:dyDescent="0.15">
      <c r="A22" s="123"/>
      <c r="B22" s="123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22"/>
      <c r="L22" s="125"/>
      <c r="M22" s="125"/>
      <c r="N22" s="91">
        <f>M21</f>
        <v>68.654205928290679</v>
      </c>
      <c r="R22" s="110">
        <v>0.312249</v>
      </c>
      <c r="S22" s="110" t="s">
        <v>128</v>
      </c>
      <c r="T22" s="110">
        <v>0.4683735</v>
      </c>
      <c r="U22" s="110">
        <v>0.4683735</v>
      </c>
      <c r="V22" s="110">
        <v>0.312249</v>
      </c>
      <c r="W22" s="110">
        <v>0.312249</v>
      </c>
      <c r="X22" s="110">
        <v>0.624498</v>
      </c>
      <c r="Y22" s="110">
        <v>0.1561245</v>
      </c>
      <c r="Z22" s="110">
        <v>1.0928715</v>
      </c>
      <c r="AA22" s="110">
        <v>0.4683735</v>
      </c>
      <c r="AB22" s="110">
        <v>0.1561245</v>
      </c>
      <c r="AC22" s="110">
        <v>0.624498</v>
      </c>
      <c r="AD22" s="110">
        <v>0.34050200000000003</v>
      </c>
      <c r="AE22" s="110">
        <v>0.312249</v>
      </c>
    </row>
    <row r="23" spans="1:31" ht="22.5" x14ac:dyDescent="0.15">
      <c r="A23" s="123"/>
      <c r="B23" s="126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22">
        <f>64*单元面积!N49</f>
        <v>32</v>
      </c>
      <c r="L23" s="125">
        <f>(D23*单元面积!K$37+E23*单元面积!L$37+F23*单元面积!M$37+G23*单元面积!N$37+H23*单元面积!O$37+I23*单元面积!P$37+单元面积!Q55*单元面积!Q$37)/1000000</f>
        <v>0.21779699999999999</v>
      </c>
      <c r="M23" s="125">
        <f>K23/L23</f>
        <v>146.92580705886675</v>
      </c>
      <c r="N23" s="90">
        <f>J24</f>
        <v>0.22580645161290322</v>
      </c>
      <c r="R23" s="91">
        <v>31.826805526223506</v>
      </c>
      <c r="S23" s="91" t="s">
        <v>128</v>
      </c>
      <c r="T23" s="91">
        <v>21.217870350815669</v>
      </c>
      <c r="U23" s="91">
        <v>21.217870350815669</v>
      </c>
      <c r="V23" s="91">
        <v>31.826805526223506</v>
      </c>
      <c r="W23" s="91">
        <v>15.913402763111753</v>
      </c>
      <c r="X23" s="91">
        <v>15.913402763111753</v>
      </c>
      <c r="Y23" s="91">
        <v>31.826805526223506</v>
      </c>
      <c r="Z23" s="91">
        <v>9.0933730074924295</v>
      </c>
      <c r="AA23" s="91">
        <v>21.217870350815669</v>
      </c>
      <c r="AB23" s="91">
        <v>31.826805526223506</v>
      </c>
      <c r="AC23" s="91">
        <v>7.9567013815558765</v>
      </c>
      <c r="AD23" s="91">
        <v>14.592995340347137</v>
      </c>
      <c r="AE23" s="91">
        <v>15.913402763111753</v>
      </c>
    </row>
    <row r="24" spans="1:31" x14ac:dyDescent="0.15">
      <c r="A24" s="123"/>
      <c r="B24" s="123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22"/>
      <c r="L24" s="125"/>
      <c r="M24" s="125"/>
      <c r="N24" s="91">
        <f>M23</f>
        <v>146.92580705886675</v>
      </c>
      <c r="R24" s="91">
        <v>64</v>
      </c>
      <c r="S24" s="91">
        <v>32</v>
      </c>
      <c r="T24" s="91">
        <v>64</v>
      </c>
      <c r="U24" s="91">
        <v>64</v>
      </c>
      <c r="V24" s="91">
        <v>64</v>
      </c>
      <c r="W24" s="91">
        <v>32</v>
      </c>
      <c r="X24" s="91">
        <v>64</v>
      </c>
      <c r="Y24" s="91">
        <v>32</v>
      </c>
      <c r="Z24" s="91">
        <v>64</v>
      </c>
      <c r="AA24" s="91">
        <v>64</v>
      </c>
      <c r="AB24" s="91">
        <v>32</v>
      </c>
      <c r="AC24" s="91">
        <v>32</v>
      </c>
      <c r="AD24" s="91">
        <v>32</v>
      </c>
      <c r="AE24" s="91">
        <v>32</v>
      </c>
    </row>
    <row r="25" spans="1:31" ht="22.5" x14ac:dyDescent="0.15">
      <c r="A25" s="123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R25" s="110">
        <v>0.23305200000000001</v>
      </c>
      <c r="S25" s="110">
        <v>0.46610400000000002</v>
      </c>
      <c r="T25" s="110">
        <v>0.46610400000000002</v>
      </c>
      <c r="U25" s="110">
        <v>0.699156</v>
      </c>
      <c r="V25" s="110">
        <v>0.46610400000000002</v>
      </c>
      <c r="W25" s="110">
        <v>0.58262999999999998</v>
      </c>
      <c r="X25" s="110">
        <v>0.93220800000000004</v>
      </c>
      <c r="Y25" s="110">
        <v>0.46610400000000002</v>
      </c>
      <c r="Z25" s="110">
        <v>1.398312</v>
      </c>
      <c r="AA25" s="110">
        <v>0.699156</v>
      </c>
      <c r="AB25" s="110">
        <v>0.46610400000000002</v>
      </c>
      <c r="AC25" s="110">
        <v>0.46610400000000002</v>
      </c>
      <c r="AD25" s="110">
        <v>0.43785099999999999</v>
      </c>
      <c r="AE25" s="110">
        <v>0.349578</v>
      </c>
    </row>
    <row r="26" spans="1:31" ht="22.5" x14ac:dyDescent="0.15">
      <c r="A26" s="123"/>
      <c r="B26" s="124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22">
        <f>128*单元面积!N41</f>
        <v>59.534883720930232</v>
      </c>
      <c r="L26" s="125">
        <f>(D26*单元面积!K$37+E26*单元面积!L$37+F26*单元面积!M$37+G26*单元面积!N$37+H26*单元面积!O$37+I26*单元面积!P$37+单元面积!Q130*单元面积!Q$37)/1000000</f>
        <v>0.49259199999999997</v>
      </c>
      <c r="M26" s="122">
        <f>K26/L26</f>
        <v>120.86043565654788</v>
      </c>
      <c r="N26" s="90">
        <f>J27</f>
        <v>7.4999999999999997E-2</v>
      </c>
      <c r="R26" s="91">
        <v>274.61682371316272</v>
      </c>
      <c r="S26" s="91">
        <v>68.654205928290679</v>
      </c>
      <c r="T26" s="91">
        <v>137.30841185658136</v>
      </c>
      <c r="U26" s="91">
        <v>91.538941237720906</v>
      </c>
      <c r="V26" s="91">
        <v>137.30841185658136</v>
      </c>
      <c r="W26" s="91">
        <v>54.92336474263255</v>
      </c>
      <c r="X26" s="91">
        <v>68.654205928290679</v>
      </c>
      <c r="Y26" s="91">
        <v>68.654205928290679</v>
      </c>
      <c r="Z26" s="91">
        <v>45.769470618860453</v>
      </c>
      <c r="AA26" s="91">
        <v>91.538941237720906</v>
      </c>
      <c r="AB26" s="91">
        <v>68.654205928290679</v>
      </c>
      <c r="AC26" s="91">
        <v>68.654205928290679</v>
      </c>
      <c r="AD26" s="91">
        <v>73.084222715033192</v>
      </c>
      <c r="AE26" s="91">
        <v>91.538941237720906</v>
      </c>
    </row>
    <row r="27" spans="1:31" x14ac:dyDescent="0.15">
      <c r="A27" s="123"/>
      <c r="B27" s="123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22"/>
      <c r="L27" s="125"/>
      <c r="M27" s="122"/>
      <c r="N27" s="91">
        <f>M26</f>
        <v>120.86043565654788</v>
      </c>
      <c r="R27" s="91">
        <v>64</v>
      </c>
      <c r="S27" s="91">
        <v>32</v>
      </c>
      <c r="T27" s="91">
        <v>64</v>
      </c>
      <c r="U27" s="91">
        <v>64</v>
      </c>
      <c r="V27" s="91">
        <v>64</v>
      </c>
      <c r="W27" s="91">
        <v>32</v>
      </c>
      <c r="X27" s="91">
        <v>64</v>
      </c>
      <c r="Y27" s="91">
        <v>32</v>
      </c>
      <c r="Z27" s="91">
        <v>64</v>
      </c>
      <c r="AA27" s="91">
        <v>64</v>
      </c>
      <c r="AB27" s="91">
        <v>32</v>
      </c>
      <c r="AC27" s="91">
        <v>32</v>
      </c>
      <c r="AD27" s="91">
        <v>32</v>
      </c>
      <c r="AE27" s="91">
        <v>32</v>
      </c>
    </row>
    <row r="28" spans="1:31" ht="22.5" x14ac:dyDescent="0.15">
      <c r="A28" s="123"/>
      <c r="B28" s="123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22">
        <f>128*单元面积!N43</f>
        <v>32.904884318766065</v>
      </c>
      <c r="L28" s="125">
        <f>(D28*单元面积!K$37+E28*单元面积!L$37+F28*单元面积!M$37+G28*单元面积!N$37+H28*单元面积!O$37+I28*单元面积!P$37+单元面积!Q167*单元面积!Q$37)/1000000</f>
        <v>1.905216</v>
      </c>
      <c r="M28" s="122">
        <f>K28/L28</f>
        <v>17.270946873617515</v>
      </c>
      <c r="N28" s="90">
        <f>J29</f>
        <v>1.7857142857142856E-2</v>
      </c>
      <c r="R28" s="110">
        <v>0.21779699999999999</v>
      </c>
      <c r="S28" s="110">
        <v>0.21779699999999999</v>
      </c>
      <c r="T28" s="110">
        <v>0.21779699999999999</v>
      </c>
      <c r="U28" s="110">
        <v>0.43559399999999998</v>
      </c>
      <c r="V28" s="110">
        <v>0.29039599999999999</v>
      </c>
      <c r="W28" s="110">
        <v>0.43559399999999998</v>
      </c>
      <c r="X28" s="110">
        <v>0.483873</v>
      </c>
      <c r="Y28" s="110">
        <v>0.21779699999999999</v>
      </c>
      <c r="Z28" s="110">
        <v>1.0889850000000001</v>
      </c>
      <c r="AA28" s="110">
        <v>0.43559399999999998</v>
      </c>
      <c r="AB28" s="110">
        <v>0.21779699999999999</v>
      </c>
      <c r="AC28" s="110">
        <v>0.29039599999999999</v>
      </c>
      <c r="AD28" s="110">
        <v>0.21779699999999999</v>
      </c>
      <c r="AE28" s="110">
        <v>0.21779699999999999</v>
      </c>
    </row>
    <row r="29" spans="1:31" x14ac:dyDescent="0.15">
      <c r="A29" s="123"/>
      <c r="B29" s="123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22"/>
      <c r="L29" s="125"/>
      <c r="M29" s="122"/>
      <c r="N29" s="91">
        <f>M28</f>
        <v>17.270946873617515</v>
      </c>
      <c r="R29" s="91">
        <v>293.8516141177335</v>
      </c>
      <c r="S29" s="91">
        <v>146.92580705886675</v>
      </c>
      <c r="T29" s="91">
        <v>293.8516141177335</v>
      </c>
      <c r="U29" s="91">
        <v>146.92580705886675</v>
      </c>
      <c r="V29" s="91">
        <v>220.38871058830011</v>
      </c>
      <c r="W29" s="91">
        <v>73.462903529433376</v>
      </c>
      <c r="X29" s="91">
        <v>132.26611114899984</v>
      </c>
      <c r="Y29" s="91">
        <v>146.92580705886675</v>
      </c>
      <c r="Z29" s="91">
        <v>58.770322823546692</v>
      </c>
      <c r="AA29" s="91">
        <v>146.92580705886675</v>
      </c>
      <c r="AB29" s="91">
        <v>146.92580705886675</v>
      </c>
      <c r="AC29" s="91">
        <v>110.19435529415006</v>
      </c>
      <c r="AD29" s="91">
        <v>146.92580705886675</v>
      </c>
      <c r="AE29" s="91">
        <v>146.92580705886675</v>
      </c>
    </row>
    <row r="30" spans="1:31" ht="22.5" x14ac:dyDescent="0.15">
      <c r="A30" s="123"/>
      <c r="B30" s="123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22">
        <f>128*单元面积!N45</f>
        <v>9.9378881987577632</v>
      </c>
      <c r="L30" s="125">
        <f>(D30*单元面积!K$37+E30*单元面积!L$37+F30*单元面积!M$37+G30*单元面积!N$37+H30*单元面积!O$37+I30*单元面积!P$37+单元面积!Q204*单元面积!Q$37)/1000000</f>
        <v>0.4683735</v>
      </c>
      <c r="M30" s="122">
        <f>K30/L30</f>
        <v>21.217870350815669</v>
      </c>
      <c r="N30" s="90">
        <f>J31</f>
        <v>4.7619047619047616E-2</v>
      </c>
    </row>
    <row r="31" spans="1:31" x14ac:dyDescent="0.15">
      <c r="A31" s="123"/>
      <c r="B31" s="123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22"/>
      <c r="L31" s="125"/>
      <c r="M31" s="122"/>
      <c r="N31" s="91">
        <f>M30</f>
        <v>21.217870350815669</v>
      </c>
    </row>
    <row r="32" spans="1:31" ht="22.5" x14ac:dyDescent="0.15">
      <c r="A32" s="123"/>
      <c r="B32" s="123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22">
        <f>128*单元面积!N47</f>
        <v>64</v>
      </c>
      <c r="L32" s="125">
        <f>(D32*单元面积!K$37+E32*单元面积!L$37+F32*单元面积!M$37+G32*单元面积!N$37+H32*单元面积!O$37+I32*单元面积!P$37+单元面积!Q93*单元面积!Q$37)/1000000</f>
        <v>0.46610400000000002</v>
      </c>
      <c r="M32" s="122">
        <f>K32/L32</f>
        <v>137.30841185658136</v>
      </c>
      <c r="N32" s="90">
        <f>J33</f>
        <v>6.8181818181818177E-2</v>
      </c>
    </row>
    <row r="33" spans="1:27" x14ac:dyDescent="0.15">
      <c r="A33" s="123"/>
      <c r="B33" s="123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22"/>
      <c r="L33" s="125"/>
      <c r="M33" s="122"/>
      <c r="N33" s="91">
        <f>M32</f>
        <v>137.30841185658136</v>
      </c>
    </row>
    <row r="34" spans="1:27" ht="22.5" x14ac:dyDescent="0.15">
      <c r="A34" s="123"/>
      <c r="B34" s="12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22">
        <f>128*单元面积!N49</f>
        <v>64</v>
      </c>
      <c r="L34" s="125">
        <f>(D34*单元面积!K$37+E34*单元面积!L$37+F34*单元面积!M$37+G34*单元面积!N$37+H34*单元面积!O$37+I34*单元面积!P$37+单元面积!Q56*单元面积!Q$37)/1000000</f>
        <v>0.21779699999999999</v>
      </c>
      <c r="M34" s="122">
        <f>K34/L34</f>
        <v>293.8516141177335</v>
      </c>
      <c r="N34" s="90">
        <f>J35</f>
        <v>0.19354838709677419</v>
      </c>
    </row>
    <row r="35" spans="1:27" x14ac:dyDescent="0.15">
      <c r="A35" s="123"/>
      <c r="B35" s="123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22"/>
      <c r="L35" s="125"/>
      <c r="M35" s="122"/>
      <c r="N35" s="91">
        <f>M34</f>
        <v>293.8516141177335</v>
      </c>
    </row>
    <row r="36" spans="1:27" ht="22.5" x14ac:dyDescent="0.15">
      <c r="A36" s="123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23"/>
      <c r="B37" s="124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22">
        <f>128*单元面积!N$41</f>
        <v>59.534883720930232</v>
      </c>
      <c r="L37" s="125">
        <f>(D37*单元面积!K$37+E37*单元面积!L$37+F37*单元面积!M$37+G37*单元面积!N$37+H37*单元面积!O$37+I37*单元面积!P$37+单元面积!Q131*单元面积!Q$37)/1000000</f>
        <v>0.61573999999999995</v>
      </c>
      <c r="M37" s="122">
        <f>K37/L37</f>
        <v>96.688348525238311</v>
      </c>
      <c r="N37" s="90">
        <f>J38</f>
        <v>0.12</v>
      </c>
    </row>
    <row r="38" spans="1:27" x14ac:dyDescent="0.15">
      <c r="A38" s="123"/>
      <c r="B38" s="123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22"/>
      <c r="L38" s="125"/>
      <c r="M38" s="122"/>
      <c r="N38" s="91">
        <f>M37</f>
        <v>96.688348525238311</v>
      </c>
    </row>
    <row r="39" spans="1:27" ht="22.5" x14ac:dyDescent="0.15">
      <c r="A39" s="123"/>
      <c r="B39" s="123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22">
        <f>128*单元面积!N$43</f>
        <v>32.904884318766065</v>
      </c>
      <c r="L39" s="125">
        <f>(D39*单元面积!K$37+E39*单元面积!L$37+F39*单元面积!M$37+G39*单元面积!N$37+H39*单元面积!O$37+I39*单元面积!P$37+单元面积!Q168*单元面积!Q$37)/1000000</f>
        <v>0.95260800000000001</v>
      </c>
      <c r="M39" s="122">
        <f>K39/L39</f>
        <v>34.541893747235029</v>
      </c>
      <c r="N39" s="90">
        <f>J40</f>
        <v>7.1428571428571425E-2</v>
      </c>
    </row>
    <row r="40" spans="1:27" x14ac:dyDescent="0.15">
      <c r="A40" s="123"/>
      <c r="B40" s="123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22"/>
      <c r="L40" s="125"/>
      <c r="M40" s="122"/>
      <c r="N40" s="91">
        <f>M39</f>
        <v>34.541893747235029</v>
      </c>
    </row>
    <row r="41" spans="1:27" ht="22.5" x14ac:dyDescent="0.15">
      <c r="A41" s="123"/>
      <c r="B41" s="123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22">
        <f>128*单元面积!N$45</f>
        <v>9.9378881987577632</v>
      </c>
      <c r="L41" s="125">
        <f>(D41*单元面积!K$37+E41*单元面积!L$37+F41*单元面积!M$37+G41*单元面积!N$37+H41*单元面积!O$37+I41*单元面积!P$37+单元面积!Q205*单元面积!Q$37)/1000000</f>
        <v>0.4683735</v>
      </c>
      <c r="M41" s="122">
        <f>K41/L41</f>
        <v>21.217870350815669</v>
      </c>
      <c r="N41" s="90">
        <f>J42</f>
        <v>9.5238095238095233E-2</v>
      </c>
    </row>
    <row r="42" spans="1:27" x14ac:dyDescent="0.15">
      <c r="A42" s="123"/>
      <c r="B42" s="123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22"/>
      <c r="L42" s="125"/>
      <c r="M42" s="122"/>
      <c r="N42" s="91">
        <f>M41</f>
        <v>21.217870350815669</v>
      </c>
    </row>
    <row r="43" spans="1:27" ht="22.5" x14ac:dyDescent="0.15">
      <c r="A43" s="123"/>
      <c r="B43" s="123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22">
        <f>128*单元面积!N$47</f>
        <v>64</v>
      </c>
      <c r="L43" s="125">
        <f>(D43*单元面积!K$37+E43*单元面积!L$37+F43*单元面积!M$37+G43*单元面积!N$37+H43*单元面积!O$37+I43*单元面积!P$37+单元面积!Q94*单元面积!Q$37)/1000000</f>
        <v>0.699156</v>
      </c>
      <c r="M43" s="122">
        <f>K43/L43</f>
        <v>91.538941237720906</v>
      </c>
      <c r="N43" s="90">
        <f>J44</f>
        <v>9.0909090909090912E-2</v>
      </c>
    </row>
    <row r="44" spans="1:27" x14ac:dyDescent="0.15">
      <c r="A44" s="123"/>
      <c r="B44" s="123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22"/>
      <c r="L44" s="125"/>
      <c r="M44" s="122"/>
      <c r="N44" s="91">
        <f>M43</f>
        <v>91.538941237720906</v>
      </c>
    </row>
    <row r="45" spans="1:27" ht="22.5" x14ac:dyDescent="0.15">
      <c r="A45" s="123"/>
      <c r="B45" s="12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22">
        <f>128*单元面积!N49</f>
        <v>64</v>
      </c>
      <c r="L45" s="125">
        <f>(D45*单元面积!K$37+E45*单元面积!L$37+F45*单元面积!M$37+G45*单元面积!N$37+H45*单元面积!O$37+I45*单元面积!P$37+单元面积!Q57*单元面积!Q$37)/1000000</f>
        <v>0.43559399999999998</v>
      </c>
      <c r="M45" s="122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23"/>
      <c r="B46" s="123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22"/>
      <c r="L46" s="125"/>
      <c r="M46" s="122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23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23"/>
      <c r="B48" s="124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22">
        <f>128*单元面积!N$41</f>
        <v>59.534883720930232</v>
      </c>
      <c r="L48" s="125">
        <f>(D48*单元面积!K$37+E48*单元面积!L$37+F48*单元面积!M$37+G48*单元面积!N$37+H48*单元面积!O$37+I48*单元面积!P$37+单元面积!Q132*单元面积!Q$37)/1000000</f>
        <v>0.49259199999999997</v>
      </c>
      <c r="M48" s="122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23"/>
      <c r="B49" s="123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22"/>
      <c r="L49" s="125"/>
      <c r="M49" s="122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23"/>
      <c r="B50" s="123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22">
        <f>128*单元面积!N$43</f>
        <v>32.904884318766065</v>
      </c>
      <c r="L50" s="125">
        <f>(D50*单元面积!K$37+E50*单元面积!L$37+F50*单元面积!M$37+G50*单元面积!N$37+H50*单元面积!O$37+I50*单元面积!P$37+单元面积!Q169*单元面积!Q$37)/1000000</f>
        <v>0.63507199999999997</v>
      </c>
      <c r="M50" s="122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23"/>
      <c r="B51" s="123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22"/>
      <c r="L51" s="125"/>
      <c r="M51" s="122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23"/>
      <c r="B52" s="123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22">
        <f>128*单元面积!N$45</f>
        <v>9.9378881987577632</v>
      </c>
      <c r="L52" s="125">
        <f>(D52*单元面积!K$37+E52*单元面积!L$37+F52*单元面积!M$37+G52*单元面积!N$37+H52*单元面积!O$37+I52*单元面积!P$37+单元面积!Q206*单元面积!Q$37)/1000000</f>
        <v>0.312249</v>
      </c>
      <c r="M52" s="122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23"/>
      <c r="B53" s="123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22"/>
      <c r="L53" s="125"/>
      <c r="M53" s="122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23"/>
      <c r="B54" s="123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22">
        <f>128*单元面积!N$47</f>
        <v>64</v>
      </c>
      <c r="L54" s="125">
        <f>(D54*单元面积!K$37+E54*单元面积!L$37+F54*单元面积!M$37+G54*单元面积!N$37+H54*单元面积!O$37+I54*单元面积!P$37+单元面积!Q95*单元面积!Q$37)/1000000</f>
        <v>0.46610400000000002</v>
      </c>
      <c r="M54" s="122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23"/>
      <c r="B55" s="123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22"/>
      <c r="L55" s="125"/>
      <c r="M55" s="122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23"/>
      <c r="B56" s="12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22">
        <f>128*单元面积!N$49</f>
        <v>64</v>
      </c>
      <c r="L56" s="125">
        <f>(D56*单元面积!K$37+E56*单元面积!L$37+F56*单元面积!M$37+G56*单元面积!N$37+H56*单元面积!O$37+I56*单元面积!P$37+单元面积!Q58*单元面积!Q$37)/1000000</f>
        <v>0.29039599999999999</v>
      </c>
      <c r="M56" s="122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23"/>
      <c r="B57" s="123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22"/>
      <c r="L57" s="125"/>
      <c r="M57" s="122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23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23"/>
      <c r="B59" s="124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22">
        <f>64*单元面积!N$41</f>
        <v>29.767441860465116</v>
      </c>
      <c r="L59" s="125">
        <f>(D59*单元面积!K$37+E59*单元面积!L$37+F59*单元面积!M$37+G59*单元面积!N$37+H59*单元面积!O$37+I59*单元面积!P$37+单元面积!Q133*单元面积!Q$37)/1000000</f>
        <v>0.61573999999999995</v>
      </c>
      <c r="M59" s="122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23"/>
      <c r="B60" s="123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22"/>
      <c r="L60" s="125"/>
      <c r="M60" s="122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23"/>
      <c r="B61" s="123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22">
        <f>64*单元面积!N$43</f>
        <v>16.452442159383033</v>
      </c>
      <c r="L61" s="125">
        <f>(D61*单元面积!K$37+E61*单元面积!L$37+F61*单元面积!M$37+G61*单元面积!N$37+H61*单元面积!O$37+I61*单元面积!P$37+单元面积!Q170*单元面积!Q$37)/1000000</f>
        <v>0.79383999999999999</v>
      </c>
      <c r="M61" s="122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23"/>
      <c r="B62" s="123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22"/>
      <c r="L62" s="125"/>
      <c r="M62" s="122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23"/>
      <c r="B63" s="123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22">
        <f>64*单元面积!N$45</f>
        <v>4.9689440993788816</v>
      </c>
      <c r="L63" s="125">
        <f>(D63*单元面积!K$37+E63*单元面积!L$37+F63*单元面积!M$37+G63*单元面积!N$37+H63*单元面积!O$37+I63*单元面积!P$37+单元面积!Q207*单元面积!Q$37)/1000000</f>
        <v>0.312249</v>
      </c>
      <c r="M63" s="122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23"/>
      <c r="B64" s="123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22"/>
      <c r="L64" s="125"/>
      <c r="M64" s="122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23"/>
      <c r="B65" s="123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22">
        <f>64*单元面积!N$47</f>
        <v>32</v>
      </c>
      <c r="L65" s="125">
        <f>(D65*单元面积!K$37+E65*单元面积!L$37+F65*单元面积!M$37+G65*单元面积!N$37+H65*单元面积!O$37+I65*单元面积!P$37+单元面积!Q96*单元面积!Q$37)/1000000</f>
        <v>0.58262999999999998</v>
      </c>
      <c r="M65" s="122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23"/>
      <c r="B66" s="123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22"/>
      <c r="L66" s="125"/>
      <c r="M66" s="122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23"/>
      <c r="B67" s="12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22">
        <f>64*单元面积!N$49</f>
        <v>32</v>
      </c>
      <c r="L67" s="125">
        <f>(D67*单元面积!K$37+E67*单元面积!L$37+F67*单元面积!M$37+G67*单元面积!N$37+H67*单元面积!O$37+I67*单元面积!P$37+单元面积!Q59*单元面积!Q$37)/1000000</f>
        <v>0.43559399999999998</v>
      </c>
      <c r="M67" s="122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23"/>
      <c r="B68" s="123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22"/>
      <c r="L68" s="125"/>
      <c r="M68" s="122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23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23"/>
      <c r="B70" s="124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22">
        <f>128*单元面积!N$41</f>
        <v>59.534883720930232</v>
      </c>
      <c r="L70" s="125">
        <f>(D70*单元面积!K$37+E70*单元面积!L$37+F70*单元面积!M$37+G70*单元面积!N$37+H70*单元面积!O$37+I70*单元面积!P$37+单元面积!Q134*单元面积!Q$37)/1000000</f>
        <v>0.86203600000000002</v>
      </c>
      <c r="M70" s="122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23"/>
      <c r="B71" s="123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22"/>
      <c r="L71" s="125"/>
      <c r="M71" s="122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23"/>
      <c r="B72" s="123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22">
        <f>128*单元面积!N$43</f>
        <v>32.904884318766065</v>
      </c>
      <c r="L72" s="125">
        <f>(D72*单元面积!K$37+E72*单元面积!L$37+F72*单元面积!M$37+G72*单元面积!N$37+H72*单元面积!O$37+I72*单元面积!P$37+单元面积!Q171*单元面积!Q$37)/1000000</f>
        <v>1.428912</v>
      </c>
      <c r="M72" s="122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23"/>
      <c r="B73" s="123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22"/>
      <c r="L73" s="125"/>
      <c r="M73" s="122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23"/>
      <c r="B74" s="123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22">
        <f>128*单元面积!N$45</f>
        <v>9.9378881987577632</v>
      </c>
      <c r="L74" s="125">
        <f>(D74*单元面积!K$37+E74*单元面积!L$37+F74*单元面积!M$37+G74*单元面积!N$37+H74*单元面积!O$37+I74*单元面积!P$37+单元面积!Q208*单元面积!Q$37)/1000000</f>
        <v>0.624498</v>
      </c>
      <c r="M74" s="122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23"/>
      <c r="B75" s="123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22"/>
      <c r="L75" s="125"/>
      <c r="M75" s="122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23"/>
      <c r="B76" s="123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22">
        <f>128*单元面积!N$47</f>
        <v>64</v>
      </c>
      <c r="L76" s="125">
        <f>(D76*单元面积!K$37+E76*单元面积!L$37+F76*单元面积!M$37+G76*单元面积!N$37+H76*单元面积!O$37+I76*单元面积!P$37+单元面积!Q97*单元面积!Q$37)/1000000</f>
        <v>0.93220800000000004</v>
      </c>
      <c r="M76" s="122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23"/>
      <c r="B77" s="123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22"/>
      <c r="L77" s="125"/>
      <c r="M77" s="122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23"/>
      <c r="B78" s="12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22">
        <f>128*单元面积!N$49</f>
        <v>64</v>
      </c>
      <c r="L78" s="125">
        <f>(D78*单元面积!K$37+E78*单元面积!L$37+F78*单元面积!M$37+G78*单元面积!N$37+H78*单元面积!O$37+I78*单元面积!P$37+单元面积!Q70*单元面积!Q$37)/1000000</f>
        <v>0.483873</v>
      </c>
      <c r="M78" s="122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23"/>
      <c r="B79" s="123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22"/>
      <c r="L79" s="125"/>
      <c r="M79" s="122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23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23"/>
      <c r="B81" s="124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22">
        <f>64*单元面积!N$41</f>
        <v>29.767441860465116</v>
      </c>
      <c r="L81" s="125">
        <f>(D81*单元面积!K$37+E81*单元面积!L$37+F81*单元面积!M$37+G81*单元面积!N$37+H81*单元面积!O$37+I81*单元面积!P$37+单元面积!Q135*单元面积!Q$37)/1000000</f>
        <v>0.36944399999999999</v>
      </c>
      <c r="M81" s="122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23"/>
      <c r="B82" s="123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22"/>
      <c r="L82" s="125"/>
      <c r="M82" s="122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23"/>
      <c r="B83" s="123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22">
        <f>64*单元面积!N$43</f>
        <v>16.452442159383033</v>
      </c>
      <c r="L83" s="125">
        <f>(D83*单元面积!K$37+E83*单元面积!L$37+F83*单元面积!M$37+G83*单元面积!N$37+H83*单元面积!O$37+I83*单元面积!P$37+单元面积!Q172*单元面积!Q$37)/1000000</f>
        <v>0.47630400000000001</v>
      </c>
      <c r="M83" s="122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23"/>
      <c r="B84" s="123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22"/>
      <c r="L84" s="125"/>
      <c r="M84" s="122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23"/>
      <c r="B85" s="123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22">
        <f>64*单元面积!N$45</f>
        <v>4.9689440993788816</v>
      </c>
      <c r="L85" s="125">
        <f>(D85*单元面积!K$37+E85*单元面积!L$37+F85*单元面积!M$37+G85*单元面积!N$37+H85*单元面积!O$37+I85*单元面积!P$37+单元面积!Q209*单元面积!Q$37)/1000000</f>
        <v>0.1561245</v>
      </c>
      <c r="M85" s="122">
        <f>K85/L85</f>
        <v>31.826805526223506</v>
      </c>
      <c r="N85" s="90">
        <f>J86</f>
        <v>0.2857142857142857</v>
      </c>
      <c r="R85" s="99"/>
    </row>
    <row r="86" spans="1:27" x14ac:dyDescent="0.15">
      <c r="A86" s="123"/>
      <c r="B86" s="123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22"/>
      <c r="L86" s="125"/>
      <c r="M86" s="122"/>
      <c r="N86" s="91">
        <f>M85</f>
        <v>31.826805526223506</v>
      </c>
      <c r="R86" s="99"/>
    </row>
    <row r="87" spans="1:27" ht="22.5" x14ac:dyDescent="0.15">
      <c r="A87" s="123"/>
      <c r="B87" s="123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22">
        <f>64*单元面积!N$47</f>
        <v>32</v>
      </c>
      <c r="L87" s="125">
        <f>(D87*单元面积!K$37+E87*单元面积!L$37+F87*单元面积!M$37+G87*单元面积!N$37+H87*单元面积!O$37+I87*单元面积!P$37+单元面积!Q98*单元面积!Q$37)/1000000</f>
        <v>0.46610400000000002</v>
      </c>
      <c r="M87" s="122">
        <f>K87/L87</f>
        <v>68.654205928290679</v>
      </c>
      <c r="N87" s="90">
        <f>J88</f>
        <v>0.13636363636363635</v>
      </c>
    </row>
    <row r="88" spans="1:27" x14ac:dyDescent="0.15">
      <c r="A88" s="123"/>
      <c r="B88" s="123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22"/>
      <c r="L88" s="125"/>
      <c r="M88" s="122"/>
      <c r="N88" s="91">
        <f>M87</f>
        <v>68.654205928290679</v>
      </c>
    </row>
    <row r="89" spans="1:27" ht="22.5" x14ac:dyDescent="0.15">
      <c r="A89" s="123"/>
      <c r="B89" s="12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22">
        <f>64*单元面积!N$49</f>
        <v>32</v>
      </c>
      <c r="L89" s="125">
        <f>(D89*单元面积!K$37+E89*单元面积!L$37+F89*单元面积!M$37+G89*单元面积!N$37+H89*单元面积!O$37+I89*单元面积!P$37+单元面积!Q61*单元面积!Q$37)/1000000</f>
        <v>0.21779699999999999</v>
      </c>
      <c r="M89" s="122">
        <f>K89/L89</f>
        <v>146.92580705886675</v>
      </c>
      <c r="N89" s="90">
        <f>J90</f>
        <v>0.38709677419354838</v>
      </c>
    </row>
    <row r="90" spans="1:27" x14ac:dyDescent="0.15">
      <c r="A90" s="123"/>
      <c r="B90" s="123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22"/>
      <c r="L90" s="125"/>
      <c r="M90" s="122"/>
      <c r="N90" s="91">
        <f>M89</f>
        <v>146.92580705886675</v>
      </c>
    </row>
    <row r="91" spans="1:27" ht="22.5" x14ac:dyDescent="0.15">
      <c r="A91" s="123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23"/>
      <c r="B92" s="124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22">
        <f>128*单元面积!N$41</f>
        <v>59.534883720930232</v>
      </c>
      <c r="L92" s="125">
        <f>(D92*单元面积!K$37+E92*单元面积!L$37+F92*单元面积!M$37+G92*单元面积!N$37+H92*单元面积!O$37+I92*单元面积!P$37+单元面积!Q136*单元面积!Q$37)/1000000</f>
        <v>1.2314799999999999</v>
      </c>
      <c r="M92" s="122">
        <f>K92/L92</f>
        <v>48.344174262619156</v>
      </c>
      <c r="N92" s="90">
        <f>J93</f>
        <v>8.5000000000000006E-2</v>
      </c>
    </row>
    <row r="93" spans="1:27" x14ac:dyDescent="0.15">
      <c r="A93" s="123"/>
      <c r="B93" s="123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22"/>
      <c r="L93" s="125"/>
      <c r="M93" s="122"/>
      <c r="N93" s="91">
        <f>M92</f>
        <v>48.344174262619156</v>
      </c>
    </row>
    <row r="94" spans="1:27" ht="22.5" x14ac:dyDescent="0.15">
      <c r="A94" s="123"/>
      <c r="B94" s="123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22">
        <f>128*单元面积!N$43</f>
        <v>32.904884318766065</v>
      </c>
      <c r="L94" s="125">
        <f>(D94*单元面积!K$37+E94*单元面积!L$37+F94*单元面积!M$37+G94*单元面积!N$37+H94*单元面积!O$37+I94*单元面积!P$37+单元面积!Q173*单元面积!Q$37)/1000000</f>
        <v>1.746448</v>
      </c>
      <c r="M94" s="122">
        <f>K94/L94</f>
        <v>18.841032953037288</v>
      </c>
      <c r="N94" s="90">
        <f>J95</f>
        <v>5.5194805194805192E-2</v>
      </c>
    </row>
    <row r="95" spans="1:27" x14ac:dyDescent="0.15">
      <c r="A95" s="123"/>
      <c r="B95" s="123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22"/>
      <c r="L95" s="125"/>
      <c r="M95" s="122"/>
      <c r="N95" s="91">
        <f>M94</f>
        <v>18.841032953037288</v>
      </c>
    </row>
    <row r="96" spans="1:27" ht="22.5" x14ac:dyDescent="0.15">
      <c r="A96" s="123"/>
      <c r="B96" s="123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22">
        <f>128*单元面积!N$45</f>
        <v>9.9378881987577632</v>
      </c>
      <c r="L96" s="125">
        <f>(D96*单元面积!K$37+E96*单元面积!L$37+F96*单元面积!M$37+G96*单元面积!N$37+H96*单元面积!O$37+I96*单元面积!P$37+单元面积!Q210*单元面积!Q$37)/1000000</f>
        <v>1.0928715</v>
      </c>
      <c r="M96" s="122">
        <f>K96/L96</f>
        <v>9.0933730074924295</v>
      </c>
      <c r="N96" s="90">
        <f>J97</f>
        <v>5.7823129251700682E-2</v>
      </c>
    </row>
    <row r="97" spans="1:14" x14ac:dyDescent="0.15">
      <c r="A97" s="123"/>
      <c r="B97" s="123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22"/>
      <c r="L97" s="125"/>
      <c r="M97" s="122"/>
      <c r="N97" s="91">
        <f>M96</f>
        <v>9.0933730074924295</v>
      </c>
    </row>
    <row r="98" spans="1:14" ht="22.5" x14ac:dyDescent="0.15">
      <c r="A98" s="123"/>
      <c r="B98" s="123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22">
        <f>128*单元面积!N$47</f>
        <v>64</v>
      </c>
      <c r="L98" s="125">
        <f>(D98*单元面积!K$37+E98*单元面积!L$37+F98*单元面积!M$37+G98*单元面积!N$37+H98*单元面积!O$37+I98*单元面积!P$37+单元面积!Q99*单元面积!Q$37)/1000000</f>
        <v>1.398312</v>
      </c>
      <c r="M98" s="122">
        <f>K98/L98</f>
        <v>45.769470618860453</v>
      </c>
      <c r="N98" s="90">
        <f>J99</f>
        <v>6.4393939393939392E-2</v>
      </c>
    </row>
    <row r="99" spans="1:14" x14ac:dyDescent="0.15">
      <c r="A99" s="123"/>
      <c r="B99" s="123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22"/>
      <c r="L99" s="125"/>
      <c r="M99" s="122"/>
      <c r="N99" s="91">
        <f>M98</f>
        <v>45.769470618860453</v>
      </c>
    </row>
    <row r="100" spans="1:14" ht="22.5" x14ac:dyDescent="0.15">
      <c r="A100" s="123"/>
      <c r="B100" s="12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22">
        <f>128*单元面积!N$49</f>
        <v>64</v>
      </c>
      <c r="L100" s="125">
        <f>(D100*单元面积!K$37+E100*单元面积!L$37+F100*单元面积!M$37+G100*单元面积!N$37+H100*单元面积!O$37+I100*单元面积!P$37+单元面积!Q62*单元面积!Q$37)/1000000</f>
        <v>1.0889850000000001</v>
      </c>
      <c r="M100" s="122">
        <f>K100/L100</f>
        <v>58.770322823546692</v>
      </c>
      <c r="N100" s="90">
        <f>J101</f>
        <v>0.10967741935483871</v>
      </c>
    </row>
    <row r="101" spans="1:14" x14ac:dyDescent="0.15">
      <c r="A101" s="123"/>
      <c r="B101" s="123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22"/>
      <c r="L101" s="125"/>
      <c r="M101" s="122"/>
      <c r="N101" s="91">
        <f>M100</f>
        <v>58.770322823546692</v>
      </c>
    </row>
    <row r="102" spans="1:14" ht="22.5" x14ac:dyDescent="0.15">
      <c r="A102" s="123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3"/>
      <c r="B103" s="124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22">
        <f>128*单元面积!N$41</f>
        <v>59.534883720930232</v>
      </c>
      <c r="L103" s="125">
        <f>(D103*单元面积!K$37+E103*单元面积!L$37+F103*单元面积!M$37+G103*单元面积!N$37+H103*单元面积!O$37+I103*单元面积!P$37+单元面积!Q139*单元面积!Q$37)/1000000</f>
        <v>0.49259199999999997</v>
      </c>
      <c r="M103" s="122">
        <f>K103/L103</f>
        <v>120.86043565654788</v>
      </c>
      <c r="N103" s="90">
        <f>J104</f>
        <v>0.125</v>
      </c>
    </row>
    <row r="104" spans="1:14" x14ac:dyDescent="0.15">
      <c r="A104" s="123"/>
      <c r="B104" s="123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22"/>
      <c r="L104" s="125"/>
      <c r="M104" s="122"/>
      <c r="N104" s="91">
        <f>M103</f>
        <v>120.86043565654788</v>
      </c>
    </row>
    <row r="105" spans="1:14" ht="22.5" x14ac:dyDescent="0.15">
      <c r="A105" s="123"/>
      <c r="B105" s="123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22">
        <f>128*单元面积!N$43</f>
        <v>32.904884318766065</v>
      </c>
      <c r="L105" s="125">
        <f>(D105*单元面积!K$37+E105*单元面积!L$37+F105*单元面积!M$37+G105*单元面积!N$37+H105*单元面积!O$37+I105*单元面积!P$37+单元面积!Q176*单元面积!Q$37)/1000000</f>
        <v>0.95260800000000001</v>
      </c>
      <c r="M105" s="122">
        <f>K105/L105</f>
        <v>34.541893747235029</v>
      </c>
      <c r="N105" s="90">
        <f>J106</f>
        <v>5.9523809523809521E-2</v>
      </c>
    </row>
    <row r="106" spans="1:14" x14ac:dyDescent="0.15">
      <c r="A106" s="123"/>
      <c r="B106" s="123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22"/>
      <c r="L106" s="125"/>
      <c r="M106" s="122"/>
      <c r="N106" s="91">
        <f>M105</f>
        <v>34.541893747235029</v>
      </c>
    </row>
    <row r="107" spans="1:14" ht="22.5" x14ac:dyDescent="0.15">
      <c r="A107" s="123"/>
      <c r="B107" s="123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22">
        <f>128*单元面积!N$45</f>
        <v>9.9378881987577632</v>
      </c>
      <c r="L107" s="125">
        <f>(D107*单元面积!K$37+E107*单元面积!L$37+F107*单元面积!M$37+G107*单元面积!N$37+H107*单元面积!O$37+I107*单元面积!P$37+单元面积!Q213*单元面积!Q$37)/1000000</f>
        <v>0.4683735</v>
      </c>
      <c r="M107" s="122">
        <f>K107/L107</f>
        <v>21.217870350815669</v>
      </c>
      <c r="N107" s="90">
        <f>J108</f>
        <v>7.9365079365079361E-2</v>
      </c>
    </row>
    <row r="108" spans="1:14" x14ac:dyDescent="0.15">
      <c r="A108" s="123"/>
      <c r="B108" s="123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22"/>
      <c r="L108" s="125"/>
      <c r="M108" s="122"/>
      <c r="N108" s="91">
        <f>M107</f>
        <v>21.217870350815669</v>
      </c>
    </row>
    <row r="109" spans="1:14" ht="22.5" x14ac:dyDescent="0.15">
      <c r="A109" s="123"/>
      <c r="B109" s="123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22">
        <f>128*单元面积!N$47</f>
        <v>64</v>
      </c>
      <c r="L109" s="125">
        <f>(D109*单元面积!K$37+E109*单元面积!L$37+F109*单元面积!M$37+G109*单元面积!N$37+H109*单元面积!O$37+I109*单元面积!P$37+单元面积!Q102*单元面积!Q$37)/1000000</f>
        <v>0.699156</v>
      </c>
      <c r="M109" s="122">
        <f>K109/L109</f>
        <v>91.538941237720906</v>
      </c>
      <c r="N109" s="90">
        <f>J110</f>
        <v>7.575757575757576E-2</v>
      </c>
    </row>
    <row r="110" spans="1:14" x14ac:dyDescent="0.15">
      <c r="A110" s="123"/>
      <c r="B110" s="123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22"/>
      <c r="L110" s="125"/>
      <c r="M110" s="122"/>
      <c r="N110" s="91">
        <f>M109</f>
        <v>91.538941237720906</v>
      </c>
    </row>
    <row r="111" spans="1:14" ht="22.5" x14ac:dyDescent="0.15">
      <c r="A111" s="123"/>
      <c r="B111" s="12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22">
        <f>128*单元面积!N$49</f>
        <v>64</v>
      </c>
      <c r="L111" s="125">
        <f>(D111*单元面积!K$37+E111*单元面积!L$37+F111*单元面积!M$37+G111*单元面积!N$37+H111*单元面积!O$37+I111*单元面积!P$37+单元面积!Q65*单元面积!Q$37)/1000000</f>
        <v>0.43559399999999998</v>
      </c>
      <c r="M111" s="122">
        <f>K111/L111</f>
        <v>146.92580705886675</v>
      </c>
      <c r="N111" s="90">
        <f>J112</f>
        <v>0.16129032258064516</v>
      </c>
    </row>
    <row r="112" spans="1:14" x14ac:dyDescent="0.15">
      <c r="A112" s="123"/>
      <c r="B112" s="123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22"/>
      <c r="L112" s="125"/>
      <c r="M112" s="122"/>
      <c r="N112" s="91">
        <f>M111</f>
        <v>146.92580705886675</v>
      </c>
    </row>
    <row r="113" spans="1:14" ht="22.5" x14ac:dyDescent="0.15">
      <c r="A113" s="123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23"/>
      <c r="B114" s="124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22">
        <f>64*单元面积!N$41</f>
        <v>29.767441860465116</v>
      </c>
      <c r="L114" s="125">
        <f>(D114*单元面积!K$37+E114*单元面积!L$37+F114*单元面积!M$37+G114*单元面积!N$37+H114*单元面积!O$37+I114*单元面积!P$37+单元面积!Q140*单元面积!Q$37)/1000000</f>
        <v>0.36944399999999999</v>
      </c>
      <c r="M114" s="122">
        <f>K114/L114</f>
        <v>80.573623771031919</v>
      </c>
      <c r="N114" s="90">
        <f>J115</f>
        <v>6.6666666666666666E-2</v>
      </c>
    </row>
    <row r="115" spans="1:14" x14ac:dyDescent="0.15">
      <c r="A115" s="123"/>
      <c r="B115" s="123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22"/>
      <c r="L115" s="125"/>
      <c r="M115" s="122"/>
      <c r="N115" s="91">
        <f>M114</f>
        <v>80.573623771031919</v>
      </c>
    </row>
    <row r="116" spans="1:14" ht="22.5" x14ac:dyDescent="0.15">
      <c r="A116" s="123"/>
      <c r="B116" s="123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7">
        <f>64*单元面积!N$43</f>
        <v>16.452442159383033</v>
      </c>
      <c r="L116" s="125">
        <f>(D116*单元面积!K$37+E116*单元面积!L$37+F116*单元面积!M$37+G116*单元面积!N$37+H116*单元面积!O$37+I116*单元面积!P$37+单元面积!Q177*单元面积!Q$37)/1000000</f>
        <v>0.47630400000000001</v>
      </c>
      <c r="M116" s="122">
        <f>K116/L116</f>
        <v>34.541893747235029</v>
      </c>
      <c r="N116" s="90">
        <f>J117</f>
        <v>4.7619047619047616E-2</v>
      </c>
    </row>
    <row r="117" spans="1:14" x14ac:dyDescent="0.15">
      <c r="A117" s="123"/>
      <c r="B117" s="123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28"/>
      <c r="L117" s="125"/>
      <c r="M117" s="122"/>
      <c r="N117" s="91">
        <f>M116</f>
        <v>34.541893747235029</v>
      </c>
    </row>
    <row r="118" spans="1:14" ht="22.5" x14ac:dyDescent="0.15">
      <c r="A118" s="123"/>
      <c r="B118" s="123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22">
        <f>64*单元面积!N$45</f>
        <v>4.9689440993788816</v>
      </c>
      <c r="L118" s="125">
        <f>(D118*单元面积!K$37+E118*单元面积!L$37+F118*单元面积!M$37+G118*单元面积!N$37+H118*单元面积!O$37+I118*单元面积!P$37+单元面积!Q214*单元面积!Q$37)/1000000</f>
        <v>0.1561245</v>
      </c>
      <c r="M118" s="122">
        <f>K118/L118</f>
        <v>31.826805526223506</v>
      </c>
      <c r="N118" s="90">
        <f>J119</f>
        <v>9.5238095238095233E-2</v>
      </c>
    </row>
    <row r="119" spans="1:14" x14ac:dyDescent="0.15">
      <c r="A119" s="123"/>
      <c r="B119" s="123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22"/>
      <c r="L119" s="125"/>
      <c r="M119" s="122"/>
      <c r="N119" s="91">
        <f>M118</f>
        <v>31.826805526223506</v>
      </c>
    </row>
    <row r="120" spans="1:14" ht="22.5" x14ac:dyDescent="0.15">
      <c r="A120" s="123"/>
      <c r="B120" s="123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22">
        <f>64*单元面积!N$47</f>
        <v>32</v>
      </c>
      <c r="L120" s="125">
        <f>(D120*单元面积!K$37+E120*单元面积!L$37+F120*单元面积!M$37+G120*单元面积!N$37+H120*单元面积!O$37+I120*单元面积!P$37+单元面积!Q103*单元面积!Q$37)/1000000</f>
        <v>0.46610400000000002</v>
      </c>
      <c r="M120" s="122">
        <f>K120/L120</f>
        <v>68.654205928290679</v>
      </c>
      <c r="N120" s="90">
        <f>J121</f>
        <v>4.5454545454545456E-2</v>
      </c>
    </row>
    <row r="121" spans="1:14" x14ac:dyDescent="0.15">
      <c r="A121" s="123"/>
      <c r="B121" s="123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22"/>
      <c r="L121" s="125"/>
      <c r="M121" s="122"/>
      <c r="N121" s="91">
        <f>M120</f>
        <v>68.654205928290679</v>
      </c>
    </row>
    <row r="122" spans="1:14" ht="22.5" x14ac:dyDescent="0.15">
      <c r="A122" s="123"/>
      <c r="B122" s="12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22">
        <f>64*单元面积!N$49</f>
        <v>32</v>
      </c>
      <c r="L122" s="125">
        <f>(D122*单元面积!K$37+E122*单元面积!L$37+F122*单元面积!M$37+G122*单元面积!N$37+H122*单元面积!O$37+I122*单元面积!P$37+单元面积!Q66*单元面积!Q$37)/1000000</f>
        <v>0.21779699999999999</v>
      </c>
      <c r="M122" s="122">
        <f>K122/L122</f>
        <v>146.92580705886675</v>
      </c>
      <c r="N122" s="90">
        <f>J123</f>
        <v>0.12903225806451613</v>
      </c>
    </row>
    <row r="123" spans="1:14" x14ac:dyDescent="0.15">
      <c r="A123" s="123"/>
      <c r="B123" s="123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22"/>
      <c r="L123" s="125"/>
      <c r="M123" s="122"/>
      <c r="N123" s="91">
        <f>M122</f>
        <v>146.92580705886675</v>
      </c>
    </row>
    <row r="124" spans="1:14" ht="22.5" x14ac:dyDescent="0.15">
      <c r="A124" s="123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23"/>
      <c r="B125" s="124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22">
        <f>64*单元面积!N$41</f>
        <v>29.767441860465116</v>
      </c>
      <c r="L125" s="125">
        <f>(D125*单元面积!K$37+E125*单元面积!L$37+F125*单元面积!M$37+G125*单元面积!N$37+H125*单元面积!O$37+I125*单元面积!P$37+单元面积!Q141*单元面积!Q$37)/1000000</f>
        <v>0.49259199999999997</v>
      </c>
      <c r="M125" s="122">
        <f>K125/L125</f>
        <v>60.430217828273939</v>
      </c>
      <c r="N125" s="90">
        <f>J126</f>
        <v>0.1</v>
      </c>
    </row>
    <row r="126" spans="1:14" x14ac:dyDescent="0.15">
      <c r="A126" s="123"/>
      <c r="B126" s="123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22"/>
      <c r="L126" s="125"/>
      <c r="M126" s="122"/>
      <c r="N126" s="91">
        <f>M125</f>
        <v>60.430217828273939</v>
      </c>
    </row>
    <row r="127" spans="1:14" ht="22.5" x14ac:dyDescent="0.15">
      <c r="A127" s="123"/>
      <c r="B127" s="123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7">
        <f>64*单元面积!N$43</f>
        <v>16.452442159383033</v>
      </c>
      <c r="L127" s="125">
        <f>(D127*单元面积!K$37+E127*单元面积!L$37+F127*单元面积!M$37+G127*单元面积!N$37+H127*单元面积!O$37+I127*单元面积!P$37+单元面积!Q178*单元面积!Q$37)/1000000</f>
        <v>0.63507199999999997</v>
      </c>
      <c r="M127" s="122">
        <f>K127/L127</f>
        <v>25.90642031042627</v>
      </c>
      <c r="N127" s="90">
        <f>J128</f>
        <v>7.1428571428571425E-2</v>
      </c>
    </row>
    <row r="128" spans="1:14" x14ac:dyDescent="0.15">
      <c r="A128" s="123"/>
      <c r="B128" s="123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28"/>
      <c r="L128" s="125"/>
      <c r="M128" s="122"/>
      <c r="N128" s="91">
        <f>M127</f>
        <v>25.90642031042627</v>
      </c>
    </row>
    <row r="129" spans="1:14" ht="22.5" x14ac:dyDescent="0.15">
      <c r="A129" s="123"/>
      <c r="B129" s="123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22">
        <f>64*单元面积!N$45</f>
        <v>4.9689440993788816</v>
      </c>
      <c r="L129" s="125">
        <f>(D129*单元面积!K$37+E129*单元面积!L$37+F129*单元面积!M$37+G129*单元面积!N$37+H129*单元面积!O$37+I129*单元面积!P$37+单元面积!Q215*单元面积!Q$37)/1000000</f>
        <v>0.624498</v>
      </c>
      <c r="M129" s="122">
        <f>K129/L129</f>
        <v>7.9567013815558765</v>
      </c>
      <c r="N129" s="90">
        <f>J130</f>
        <v>4.7619047619047616E-2</v>
      </c>
    </row>
    <row r="130" spans="1:14" x14ac:dyDescent="0.15">
      <c r="A130" s="123"/>
      <c r="B130" s="123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22"/>
      <c r="L130" s="125"/>
      <c r="M130" s="122"/>
      <c r="N130" s="91">
        <f>M129</f>
        <v>7.9567013815558765</v>
      </c>
    </row>
    <row r="131" spans="1:14" ht="22.5" x14ac:dyDescent="0.15">
      <c r="A131" s="123"/>
      <c r="B131" s="123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22">
        <f>64*单元面积!N$47</f>
        <v>32</v>
      </c>
      <c r="L131" s="125">
        <f>(D131*单元面积!K$37+E131*单元面积!L$37+F131*单元面积!M$37+G131*单元面积!N$37+H131*单元面积!O$37+I131*单元面积!P$37+单元面积!Q104*单元面积!Q$37)/1000000</f>
        <v>0.46610400000000002</v>
      </c>
      <c r="M131" s="122">
        <f>K131/L131</f>
        <v>68.654205928290679</v>
      </c>
      <c r="N131" s="90">
        <f>J132</f>
        <v>9.0909090909090912E-2</v>
      </c>
    </row>
    <row r="132" spans="1:14" x14ac:dyDescent="0.15">
      <c r="A132" s="123"/>
      <c r="B132" s="123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22"/>
      <c r="L132" s="125"/>
      <c r="M132" s="122"/>
      <c r="N132" s="91">
        <f>M131</f>
        <v>68.654205928290679</v>
      </c>
    </row>
    <row r="133" spans="1:14" ht="22.5" x14ac:dyDescent="0.15">
      <c r="A133" s="123"/>
      <c r="B133" s="12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22">
        <f>64*单元面积!N$49</f>
        <v>32</v>
      </c>
      <c r="L133" s="125">
        <f>(D133*单元面积!K$37+E133*单元面积!L$37+F133*单元面积!M$37+G133*单元面积!N$37+H133*单元面积!O$37+I133*单元面积!P$37+单元面积!Q67*单元面积!Q$37)/1000000</f>
        <v>0.29039599999999999</v>
      </c>
      <c r="M133" s="122">
        <f>K133/L133</f>
        <v>110.19435529415006</v>
      </c>
      <c r="N133" s="90">
        <f>J134</f>
        <v>0.19354838709677419</v>
      </c>
    </row>
    <row r="134" spans="1:14" x14ac:dyDescent="0.15">
      <c r="A134" s="123"/>
      <c r="B134" s="123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22"/>
      <c r="L134" s="125"/>
      <c r="M134" s="122"/>
      <c r="N134" s="91">
        <f>M133</f>
        <v>110.19435529415006</v>
      </c>
    </row>
    <row r="135" spans="1:14" ht="22.5" x14ac:dyDescent="0.15">
      <c r="A135" s="123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23"/>
      <c r="B136" s="124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22">
        <f>64*单元面积!N$41</f>
        <v>29.767441860465116</v>
      </c>
      <c r="L136" s="125">
        <f>(D136*单元面积!K$37+E136*单元面积!L$37+F136*单元面积!M$37+G136*单元面积!N$37+H136*单元面积!O$37+I136*单元面积!P$37+单元面积!Q142*单元面积!Q$37)/1000000</f>
        <v>0.36944399999999999</v>
      </c>
      <c r="M136" s="122">
        <f>K136/L136</f>
        <v>80.573623771031919</v>
      </c>
      <c r="N136" s="90">
        <f>J137</f>
        <v>0.11666666666666667</v>
      </c>
    </row>
    <row r="137" spans="1:14" x14ac:dyDescent="0.15">
      <c r="A137" s="123"/>
      <c r="B137" s="123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22"/>
      <c r="L137" s="125"/>
      <c r="M137" s="122"/>
      <c r="N137" s="91">
        <f>M136</f>
        <v>80.573623771031919</v>
      </c>
    </row>
    <row r="138" spans="1:14" ht="22.5" x14ac:dyDescent="0.15">
      <c r="A138" s="123"/>
      <c r="B138" s="123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7">
        <f>64*单元面积!N$43</f>
        <v>16.452442159383033</v>
      </c>
      <c r="L138" s="125">
        <f>(D138*单元面积!K$37+E138*单元面积!L$37+F138*单元面积!M$37+G138*单元面积!N$37+H138*单元面积!O$37+I138*单元面积!P$37+单元面积!Q179*单元面积!Q$37)/1000000</f>
        <v>0.47630400000000001</v>
      </c>
      <c r="M138" s="122">
        <f>K138/L138</f>
        <v>34.541893747235029</v>
      </c>
      <c r="N138" s="90">
        <f>J139</f>
        <v>8.3333333333333329E-2</v>
      </c>
    </row>
    <row r="139" spans="1:14" x14ac:dyDescent="0.15">
      <c r="A139" s="123"/>
      <c r="B139" s="123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28"/>
      <c r="L139" s="125"/>
      <c r="M139" s="122"/>
      <c r="N139" s="91">
        <f>M138</f>
        <v>34.541893747235029</v>
      </c>
    </row>
    <row r="140" spans="1:14" ht="22.5" x14ac:dyDescent="0.15">
      <c r="A140" s="123"/>
      <c r="B140" s="123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22">
        <f>64*单元面积!N$45</f>
        <v>4.9689440993788816</v>
      </c>
      <c r="L140" s="125">
        <f>(D140*单元面积!K$37+E140*单元面积!L$37+F140*单元面积!M$37+G140*单元面积!N$37+H140*单元面积!O$37+I140*单元面积!P$37+单元面积!Q216*单元面积!Q$37)/1000000</f>
        <v>0.34050200000000003</v>
      </c>
      <c r="M140" s="122">
        <f>K140/L140</f>
        <v>14.592995340347137</v>
      </c>
      <c r="N140" s="90">
        <f>J141</f>
        <v>8.3333333333333329E-2</v>
      </c>
    </row>
    <row r="141" spans="1:14" x14ac:dyDescent="0.15">
      <c r="A141" s="123"/>
      <c r="B141" s="123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22"/>
      <c r="L141" s="125"/>
      <c r="M141" s="122"/>
      <c r="N141" s="91">
        <f>M140</f>
        <v>14.592995340347137</v>
      </c>
    </row>
    <row r="142" spans="1:14" ht="22.5" x14ac:dyDescent="0.15">
      <c r="A142" s="123"/>
      <c r="B142" s="123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22">
        <f>64*单元面积!N$47</f>
        <v>32</v>
      </c>
      <c r="L142" s="125">
        <f>(D142*单元面积!K$37+E142*单元面积!L$37+F142*单元面积!M$37+G142*单元面积!N$37+H142*单元面积!O$37+I142*单元面积!P$37+单元面积!Q105*单元面积!Q$37)/1000000</f>
        <v>0.43785099999999999</v>
      </c>
      <c r="M142" s="122">
        <f>K142/L142</f>
        <v>73.084222715033192</v>
      </c>
      <c r="N142" s="90">
        <f>J143</f>
        <v>7.9545454545454544E-2</v>
      </c>
    </row>
    <row r="143" spans="1:14" x14ac:dyDescent="0.15">
      <c r="A143" s="123"/>
      <c r="B143" s="123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22"/>
      <c r="L143" s="125"/>
      <c r="M143" s="122"/>
      <c r="N143" s="91">
        <f>M142</f>
        <v>73.084222715033192</v>
      </c>
    </row>
    <row r="144" spans="1:14" ht="22.5" x14ac:dyDescent="0.15">
      <c r="A144" s="123"/>
      <c r="B144" s="12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22">
        <f>64*单元面积!N$49</f>
        <v>32</v>
      </c>
      <c r="L144" s="125">
        <f>(D144*单元面积!K$37+E144*单元面积!L$37+F144*单元面积!M$37+G144*单元面积!N$37+H144*单元面积!O$37+I144*单元面积!P$37+单元面积!Q68*单元面积!Q$37)/1000000</f>
        <v>0.21779699999999999</v>
      </c>
      <c r="M144" s="122">
        <f>K144/L144</f>
        <v>146.92580705886675</v>
      </c>
      <c r="N144" s="90">
        <f>J145</f>
        <v>0.22580645161290322</v>
      </c>
    </row>
    <row r="145" spans="1:32" x14ac:dyDescent="0.15">
      <c r="A145" s="123"/>
      <c r="B145" s="123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22"/>
      <c r="L145" s="125"/>
      <c r="M145" s="122"/>
      <c r="N145" s="91">
        <f>M144</f>
        <v>146.92580705886675</v>
      </c>
    </row>
    <row r="146" spans="1:32" ht="22.5" x14ac:dyDescent="0.15">
      <c r="A146" s="123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32" ht="22.5" x14ac:dyDescent="0.15">
      <c r="A147" s="123"/>
      <c r="B147" s="124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22">
        <f>64*单元面积!N$41</f>
        <v>29.767441860465116</v>
      </c>
      <c r="L147" s="125">
        <f>(D147*单元面积!K$37+E147*单元面积!L$37+F147*单元面积!M$37+G147*单元面积!N$37+H147*单元面积!O$37+I147*单元面积!P$37+单元面积!Q144*单元面积!Q$37)/1000000</f>
        <v>0.36944399999999999</v>
      </c>
      <c r="M147" s="122">
        <f>K147/L147</f>
        <v>80.573623771031919</v>
      </c>
      <c r="N147" s="90">
        <f>J148</f>
        <v>8.3333333333333329E-2</v>
      </c>
    </row>
    <row r="148" spans="1:32" x14ac:dyDescent="0.15">
      <c r="A148" s="123"/>
      <c r="B148" s="123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22"/>
      <c r="L148" s="125"/>
      <c r="M148" s="122"/>
      <c r="N148" s="91">
        <f>M147</f>
        <v>80.573623771031919</v>
      </c>
    </row>
    <row r="149" spans="1:32" ht="22.5" x14ac:dyDescent="0.15">
      <c r="A149" s="123"/>
      <c r="B149" s="123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7">
        <f>64*单元面积!N$43</f>
        <v>16.452442159383033</v>
      </c>
      <c r="L149" s="125">
        <f>(D149*单元面积!K$37+E149*单元面积!L$37+F149*单元面积!M$37+G149*单元面积!N$37+H149*单元面积!O$37+I149*单元面积!P$37+单元面积!Q181*单元面积!Q$37)/1000000</f>
        <v>0.47630400000000001</v>
      </c>
      <c r="M149" s="122">
        <f>K149/L149</f>
        <v>34.541893747235029</v>
      </c>
      <c r="N149" s="90">
        <f>J150</f>
        <v>5.9523809523809521E-2</v>
      </c>
    </row>
    <row r="150" spans="1:32" x14ac:dyDescent="0.15">
      <c r="A150" s="123"/>
      <c r="B150" s="123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28"/>
      <c r="L150" s="125"/>
      <c r="M150" s="122"/>
      <c r="N150" s="91">
        <f>M149</f>
        <v>34.541893747235029</v>
      </c>
    </row>
    <row r="151" spans="1:32" ht="22.5" x14ac:dyDescent="0.15">
      <c r="A151" s="123"/>
      <c r="B151" s="123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22">
        <f>64*单元面积!N$45</f>
        <v>4.9689440993788816</v>
      </c>
      <c r="L151" s="125">
        <f>(D151*单元面积!K$37+E151*单元面积!L$37+F151*单元面积!M$37+G151*单元面积!N$37+H151*单元面积!O$37+I151*单元面积!P$37+单元面积!Q218*单元面积!Q$37)/1000000</f>
        <v>0.312249</v>
      </c>
      <c r="M151" s="122">
        <f>K151/L151</f>
        <v>15.913402763111753</v>
      </c>
      <c r="N151" s="90">
        <f>J152</f>
        <v>5.9523809523809521E-2</v>
      </c>
    </row>
    <row r="152" spans="1:32" x14ac:dyDescent="0.15">
      <c r="A152" s="123"/>
      <c r="B152" s="123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22"/>
      <c r="L152" s="125"/>
      <c r="M152" s="122"/>
      <c r="N152" s="91">
        <f>M151</f>
        <v>15.913402763111753</v>
      </c>
    </row>
    <row r="153" spans="1:32" ht="22.5" x14ac:dyDescent="0.15">
      <c r="A153" s="123"/>
      <c r="B153" s="123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22">
        <f>64*单元面积!N$47</f>
        <v>32</v>
      </c>
      <c r="L153" s="125">
        <f>(D153*单元面积!K$37+E153*单元面积!L$37+F153*单元面积!M$37+G153*单元面积!N$37+H153*单元面积!O$37+I153*单元面积!P$37+单元面积!Q107*单元面积!Q$37)/1000000</f>
        <v>0.349578</v>
      </c>
      <c r="M153" s="122">
        <f>K153/L153</f>
        <v>91.538941237720906</v>
      </c>
      <c r="N153" s="90">
        <f>J154</f>
        <v>7.575757575757576E-2</v>
      </c>
    </row>
    <row r="154" spans="1:32" x14ac:dyDescent="0.15">
      <c r="A154" s="123"/>
      <c r="B154" s="123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22"/>
      <c r="L154" s="125"/>
      <c r="M154" s="122"/>
      <c r="N154" s="91">
        <f>M153</f>
        <v>91.538941237720906</v>
      </c>
    </row>
    <row r="155" spans="1:32" ht="22.5" x14ac:dyDescent="0.15">
      <c r="A155" s="123"/>
      <c r="B155" s="12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22">
        <f>64*单元面积!N$49</f>
        <v>32</v>
      </c>
      <c r="L155" s="125">
        <f>(D155*单元面积!K$37+E155*单元面积!L$37+F155*单元面积!M$37+G155*单元面积!N$37+H155*单元面积!O$37+I155*单元面积!P$37+单元面积!Q70*单元面积!Q$37)/1000000</f>
        <v>0.21779699999999999</v>
      </c>
      <c r="M155" s="122">
        <f>K155/L155</f>
        <v>146.92580705886675</v>
      </c>
      <c r="N155" s="90">
        <f>J156</f>
        <v>0.16129032258064516</v>
      </c>
    </row>
    <row r="156" spans="1:32" x14ac:dyDescent="0.15">
      <c r="A156" s="123"/>
      <c r="B156" s="123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22"/>
      <c r="L156" s="125"/>
      <c r="M156" s="122"/>
      <c r="N156" s="91">
        <f>M155</f>
        <v>146.92580705886675</v>
      </c>
    </row>
    <row r="157" spans="1:32" ht="22.5" x14ac:dyDescent="0.15">
      <c r="A157" s="123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32" ht="22.5" x14ac:dyDescent="0.15">
      <c r="A158" s="123"/>
      <c r="B158" s="124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22">
        <f>64*单元面积!N$41</f>
        <v>29.767441860465116</v>
      </c>
      <c r="L158" s="125">
        <f>(D158*单元面积!K$37+E158*单元面积!L$37+F158*单元面积!M$37+G158*单元面积!N$37+H158*单元面积!O$37+I158*单元面积!P$37+单元面积!Q145*单元面积!Q$37)/1000000</f>
        <v>0.36944399999999999</v>
      </c>
      <c r="M158" s="122">
        <f>K158/L158</f>
        <v>80.573623771031919</v>
      </c>
      <c r="N158" s="90">
        <f>J159</f>
        <v>0.11666666666666667</v>
      </c>
      <c r="O158" s="90">
        <f>K158</f>
        <v>29.767441860465116</v>
      </c>
      <c r="P158" s="90">
        <f>L158</f>
        <v>0.36944399999999999</v>
      </c>
      <c r="Q158" s="90">
        <f>M158</f>
        <v>80.573623771031919</v>
      </c>
      <c r="R158" s="90">
        <f>M169</f>
        <v>161.14724754206384</v>
      </c>
      <c r="S158" s="90">
        <f>M180</f>
        <v>161.14724754206384</v>
      </c>
      <c r="T158" s="90">
        <f>M191</f>
        <v>241.72087131309576</v>
      </c>
      <c r="U158" s="90">
        <f>M202</f>
        <v>48.344174262619156</v>
      </c>
      <c r="V158" s="90">
        <f>M213</f>
        <v>120.86043565654788</v>
      </c>
      <c r="W158" s="90">
        <f>M224</f>
        <v>120.86043565654788</v>
      </c>
      <c r="X158" s="90">
        <f>M235</f>
        <v>161.14724754206384</v>
      </c>
      <c r="Y158" s="90">
        <f>M246</f>
        <v>26.857874590343972</v>
      </c>
      <c r="Z158" s="90">
        <f>M257</f>
        <v>120.86043565654788</v>
      </c>
      <c r="AA158" s="90">
        <f>M268</f>
        <v>161.14724754206384</v>
      </c>
      <c r="AB158" s="90">
        <f>M279</f>
        <v>161.14724754206384</v>
      </c>
      <c r="AC158" s="90">
        <f>M290</f>
        <v>80.573623771031919</v>
      </c>
      <c r="AD158" s="90">
        <f>M301</f>
        <v>120.86043565654788</v>
      </c>
      <c r="AE158" s="91">
        <f>M312</f>
        <v>60.430217828273939</v>
      </c>
      <c r="AF158" s="91">
        <f>M323</f>
        <v>120.86043565654788</v>
      </c>
    </row>
    <row r="159" spans="1:32" x14ac:dyDescent="0.15">
      <c r="A159" s="123"/>
      <c r="B159" s="123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22"/>
      <c r="L159" s="125"/>
      <c r="M159" s="122"/>
      <c r="N159" s="91">
        <f>M158</f>
        <v>80.573623771031919</v>
      </c>
    </row>
    <row r="160" spans="1:32" ht="22.5" x14ac:dyDescent="0.15">
      <c r="A160" s="123"/>
      <c r="B160" s="123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27">
        <f>64*单元面积!N$43</f>
        <v>16.452442159383033</v>
      </c>
      <c r="L160" s="125">
        <f>(D160*单元面积!K$37+E160*单元面积!L$37+F160*单元面积!M$37+G160*单元面积!N$37+H160*单元面积!O$37+I160*单元面积!P$37+单元面积!Q182*单元面积!Q$37)/1000000</f>
        <v>0.63507199999999997</v>
      </c>
      <c r="M160" s="122">
        <f>K160/L160</f>
        <v>25.90642031042627</v>
      </c>
      <c r="N160" s="90">
        <f>J161</f>
        <v>6.25E-2</v>
      </c>
      <c r="O160" s="90">
        <f>K160</f>
        <v>16.452442159383033</v>
      </c>
      <c r="P160" s="90">
        <f>L160</f>
        <v>0.63507199999999997</v>
      </c>
      <c r="Q160" s="90">
        <f>M160</f>
        <v>25.90642031042627</v>
      </c>
      <c r="R160" s="90">
        <f>M171</f>
        <v>69.083787494470059</v>
      </c>
      <c r="S160" s="90">
        <f>M182</f>
        <v>69.083787494470059</v>
      </c>
      <c r="T160" s="90">
        <f>M193</f>
        <v>103.62568124170508</v>
      </c>
      <c r="U160" s="90">
        <f>M204</f>
        <v>20.725136248341016</v>
      </c>
      <c r="V160" s="90">
        <f>M215</f>
        <v>51.81284062085254</v>
      </c>
      <c r="W160" s="90">
        <f>M226</f>
        <v>51.81284062085254</v>
      </c>
      <c r="X160" s="90">
        <f>M237</f>
        <v>69.083787494470059</v>
      </c>
      <c r="Y160" s="90">
        <f>M248</f>
        <v>11.513964582411676</v>
      </c>
      <c r="Z160" s="90">
        <f>M259</f>
        <v>51.81284062085254</v>
      </c>
      <c r="AA160" s="90">
        <f>M270</f>
        <v>69.083787494470059</v>
      </c>
      <c r="AB160" s="90">
        <f>M281</f>
        <v>69.083787494470059</v>
      </c>
      <c r="AC160" s="90">
        <f>M292</f>
        <v>34.541893747235029</v>
      </c>
      <c r="AD160" s="90">
        <f>M303</f>
        <v>51.81284062085254</v>
      </c>
      <c r="AE160" s="91">
        <f>M314</f>
        <v>25.90642031042627</v>
      </c>
      <c r="AF160" s="91">
        <f>M325</f>
        <v>51.81284062085254</v>
      </c>
    </row>
    <row r="161" spans="1:35" x14ac:dyDescent="0.15">
      <c r="A161" s="123"/>
      <c r="B161" s="123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28"/>
      <c r="L161" s="125"/>
      <c r="M161" s="122"/>
      <c r="N161" s="91">
        <f>M160</f>
        <v>25.90642031042627</v>
      </c>
    </row>
    <row r="162" spans="1:35" ht="22.5" x14ac:dyDescent="0.15">
      <c r="A162" s="123"/>
      <c r="B162" s="123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22">
        <f>64*单元面积!N$45</f>
        <v>4.9689440993788816</v>
      </c>
      <c r="L162" s="125">
        <f>(D162*单元面积!K$37+E162*单元面积!L$37+F162*单元面积!M$37+G162*单元面积!N$37+H162*单元面积!O$37+I162*单元面积!P$37+单元面积!Q219*单元面积!Q$37)/1000000</f>
        <v>0.4683735</v>
      </c>
      <c r="M162" s="122">
        <f>K162/L162</f>
        <v>10.608935175407835</v>
      </c>
      <c r="N162" s="90">
        <f>J163</f>
        <v>5.5555555555555552E-2</v>
      </c>
      <c r="O162" s="90">
        <f>K162</f>
        <v>4.9689440993788816</v>
      </c>
      <c r="P162" s="90">
        <f>L162</f>
        <v>0.4683735</v>
      </c>
      <c r="Q162" s="90">
        <f>M162</f>
        <v>10.608935175407835</v>
      </c>
      <c r="R162" s="90" t="e">
        <f>M173</f>
        <v>#VALUE!</v>
      </c>
      <c r="S162" s="90">
        <f>M184</f>
        <v>31.826805526223506</v>
      </c>
      <c r="T162" s="90">
        <f>M195</f>
        <v>63.653611052447012</v>
      </c>
      <c r="U162" s="90">
        <f>M206</f>
        <v>10.608935175407835</v>
      </c>
      <c r="V162" s="90" t="str">
        <f>M217</f>
        <v>/</v>
      </c>
      <c r="W162" s="90">
        <f>M228</f>
        <v>15.913402763111753</v>
      </c>
      <c r="X162" s="90" t="str">
        <f>M239</f>
        <v>/</v>
      </c>
      <c r="Y162" s="90">
        <f>M250</f>
        <v>7.9567013815558765</v>
      </c>
      <c r="Z162" s="90">
        <f>M261</f>
        <v>31.826805526223506</v>
      </c>
      <c r="AA162" s="90">
        <f>M272</f>
        <v>31.826805526223506</v>
      </c>
      <c r="AB162" s="90" t="str">
        <f>M283</f>
        <v>/</v>
      </c>
      <c r="AC162" s="90" t="str">
        <f>M294</f>
        <v>/</v>
      </c>
      <c r="AD162" s="90">
        <f>M305</f>
        <v>31.826805526223506</v>
      </c>
      <c r="AE162" s="91">
        <f>M316</f>
        <v>15.913402763111753</v>
      </c>
      <c r="AF162" s="91">
        <f>M327</f>
        <v>31.826805526223506</v>
      </c>
    </row>
    <row r="163" spans="1:35" x14ac:dyDescent="0.15">
      <c r="A163" s="123"/>
      <c r="B163" s="123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22"/>
      <c r="L163" s="125"/>
      <c r="M163" s="122"/>
      <c r="N163" s="91">
        <f>M162</f>
        <v>10.608935175407835</v>
      </c>
    </row>
    <row r="164" spans="1:35" ht="22.5" x14ac:dyDescent="0.15">
      <c r="A164" s="123"/>
      <c r="B164" s="123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22">
        <f>64*单元面积!N$47</f>
        <v>32</v>
      </c>
      <c r="L164" s="125">
        <f>(D164*单元面积!K$37+E164*单元面积!L$37+F164*单元面积!M$37+G164*单元面积!N$37+H164*单元面积!O$37+I164*单元面积!P$37+单元面积!Q108*单元面积!Q$37)/1000000</f>
        <v>0.23305200000000001</v>
      </c>
      <c r="M164" s="122">
        <f>K164/L164</f>
        <v>137.30841185658136</v>
      </c>
      <c r="N164" s="90">
        <f>J165</f>
        <v>0.15909090909090909</v>
      </c>
      <c r="O164" s="90">
        <f>K164</f>
        <v>32</v>
      </c>
      <c r="P164" s="90">
        <f>L164</f>
        <v>0.23305200000000001</v>
      </c>
      <c r="Q164" s="90">
        <f>M164</f>
        <v>137.30841185658136</v>
      </c>
      <c r="R164" s="90">
        <f>M175</f>
        <v>137.30841185658136</v>
      </c>
      <c r="S164" s="90">
        <f>M186</f>
        <v>137.30841185658136</v>
      </c>
      <c r="T164" s="90">
        <f>M197</f>
        <v>137.30841185658136</v>
      </c>
      <c r="U164" s="90">
        <f>M208</f>
        <v>45.769470618860453</v>
      </c>
      <c r="V164" s="90">
        <f>M219</f>
        <v>137.30841185658136</v>
      </c>
      <c r="W164" s="90">
        <f>M230</f>
        <v>137.30841185658136</v>
      </c>
      <c r="X164" s="90">
        <f>M241</f>
        <v>137.30841185658136</v>
      </c>
      <c r="Y164" s="90">
        <f>M252</f>
        <v>30.512980412573636</v>
      </c>
      <c r="Z164" s="90">
        <f>M263</f>
        <v>68.654205928290679</v>
      </c>
      <c r="AA164" s="90">
        <f>M274</f>
        <v>183.07788247544181</v>
      </c>
      <c r="AB164" s="90">
        <f>M285</f>
        <v>137.30841185658136</v>
      </c>
      <c r="AC164" s="90">
        <f>M296</f>
        <v>110.51326504534498</v>
      </c>
      <c r="AD164" s="90">
        <f>M307</f>
        <v>68.654205928290679</v>
      </c>
      <c r="AE164" s="91">
        <f>M318</f>
        <v>34.32710296414534</v>
      </c>
      <c r="AF164" s="91">
        <f>M329</f>
        <v>68.654205928290679</v>
      </c>
    </row>
    <row r="165" spans="1:35" x14ac:dyDescent="0.15">
      <c r="A165" s="123"/>
      <c r="B165" s="123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22"/>
      <c r="L165" s="125"/>
      <c r="M165" s="122"/>
      <c r="N165" s="91">
        <f>M164</f>
        <v>137.30841185658136</v>
      </c>
    </row>
    <row r="166" spans="1:35" ht="22.5" x14ac:dyDescent="0.15">
      <c r="A166" s="123"/>
      <c r="B166" s="126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22">
        <f>64*单元面积!N$49</f>
        <v>32</v>
      </c>
      <c r="L166" s="125">
        <f>(D166*单元面积!K$37+E166*单元面积!L$37+F166*单元面积!M$37+G166*单元面积!N$37+H166*单元面积!O$37+I166*单元面积!P$37+单元面积!Q71*单元面积!Q$37)/1000000</f>
        <v>0.21779699999999999</v>
      </c>
      <c r="M166" s="122">
        <f>K166/L166</f>
        <v>146.92580705886675</v>
      </c>
      <c r="N166" s="90">
        <f>J167</f>
        <v>0.22580645161290322</v>
      </c>
      <c r="O166" s="90">
        <f>K166</f>
        <v>32</v>
      </c>
      <c r="P166" s="90">
        <f>L166</f>
        <v>0.21779699999999999</v>
      </c>
      <c r="Q166" s="90">
        <f>M166</f>
        <v>146.92580705886675</v>
      </c>
      <c r="R166" s="90">
        <f>M177</f>
        <v>293.8516141177335</v>
      </c>
      <c r="S166" s="90">
        <f>M188</f>
        <v>293.8516141177335</v>
      </c>
      <c r="T166" s="90">
        <f>M199</f>
        <v>293.8516141177335</v>
      </c>
      <c r="U166" s="90">
        <f>M210</f>
        <v>73.462903529433376</v>
      </c>
      <c r="V166" s="90">
        <f>M221</f>
        <v>146.92580705886675</v>
      </c>
      <c r="W166" s="90">
        <f>M232</f>
        <v>146.92580705886675</v>
      </c>
      <c r="X166" s="90">
        <f>M243</f>
        <v>293.8516141177335</v>
      </c>
      <c r="Y166" s="90">
        <f>M254</f>
        <v>48.975269019622246</v>
      </c>
      <c r="Z166" s="90">
        <f>M265</f>
        <v>146.92580705886675</v>
      </c>
      <c r="AA166" s="90">
        <f>M276</f>
        <v>293.8516141177335</v>
      </c>
      <c r="AB166" s="90">
        <f>M287</f>
        <v>293.8516141177335</v>
      </c>
      <c r="AC166" s="90">
        <f>M298</f>
        <v>97.950538039244492</v>
      </c>
      <c r="AD166" s="90">
        <f>M309</f>
        <v>146.92580705886675</v>
      </c>
      <c r="AE166" s="91">
        <f>M320</f>
        <v>73.462903529433376</v>
      </c>
      <c r="AF166" s="91">
        <f>M331</f>
        <v>146.92580705886675</v>
      </c>
    </row>
    <row r="167" spans="1:35" x14ac:dyDescent="0.15">
      <c r="A167" s="123"/>
      <c r="B167" s="123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22"/>
      <c r="L167" s="125"/>
      <c r="M167" s="122"/>
      <c r="N167" s="91">
        <f>M166</f>
        <v>146.92580705886675</v>
      </c>
    </row>
    <row r="168" spans="1:35" ht="22.5" x14ac:dyDescent="0.15">
      <c r="A168" s="135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35" ht="22.5" x14ac:dyDescent="0.15">
      <c r="A169" s="136"/>
      <c r="B169" s="138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27">
        <f>单元面积!K94</f>
        <v>59.534883720930232</v>
      </c>
      <c r="L169" s="140">
        <f>单元面积!L94</f>
        <v>0.36944399999999999</v>
      </c>
      <c r="M169" s="127">
        <f>单元面积!M94</f>
        <v>161.14724754206384</v>
      </c>
      <c r="N169" s="80">
        <f>单元面积!N94</f>
        <v>0.16666666666666666</v>
      </c>
    </row>
    <row r="170" spans="1:35" ht="15" x14ac:dyDescent="0.15">
      <c r="A170" s="136"/>
      <c r="B170" s="139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28"/>
      <c r="L170" s="141"/>
      <c r="M170" s="128"/>
      <c r="N170" s="31">
        <f>单元面积!N95</f>
        <v>161.14724754206384</v>
      </c>
    </row>
    <row r="171" spans="1:35" ht="22.5" x14ac:dyDescent="0.15">
      <c r="A171" s="136"/>
      <c r="B171" s="135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27">
        <f>单元面积!K96</f>
        <v>32.904884318766065</v>
      </c>
      <c r="L171" s="140">
        <f>单元面积!L96</f>
        <v>0.47630400000000001</v>
      </c>
      <c r="M171" s="127">
        <f>单元面积!M96</f>
        <v>69.083787494470059</v>
      </c>
      <c r="N171" s="80">
        <f>单元面积!N96</f>
        <v>0.11904761904761904</v>
      </c>
    </row>
    <row r="172" spans="1:35" ht="15" x14ac:dyDescent="0.15">
      <c r="A172" s="136"/>
      <c r="B172" s="137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28"/>
      <c r="L172" s="141"/>
      <c r="M172" s="128"/>
      <c r="N172" s="31">
        <f>单元面积!N97</f>
        <v>69.083787494470059</v>
      </c>
    </row>
    <row r="173" spans="1:35" ht="22.5" x14ac:dyDescent="0.15">
      <c r="A173" s="136"/>
      <c r="B173" s="135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27">
        <f>单元面积!K98</f>
        <v>4.9689440993788816</v>
      </c>
      <c r="L173" s="140" t="e">
        <f>单元面积!L98</f>
        <v>#VALUE!</v>
      </c>
      <c r="M173" s="127" t="e">
        <f>单元面积!M98</f>
        <v>#VALUE!</v>
      </c>
      <c r="N173" s="80" t="str">
        <f>单元面积!N98</f>
        <v>/</v>
      </c>
    </row>
    <row r="174" spans="1:35" x14ac:dyDescent="0.15">
      <c r="A174" s="136"/>
      <c r="B174" s="137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28"/>
      <c r="L174" s="141"/>
      <c r="M174" s="128"/>
      <c r="N174" s="83" t="str">
        <f>单元面积!N99</f>
        <v>/</v>
      </c>
    </row>
    <row r="175" spans="1:35" ht="22.5" x14ac:dyDescent="0.15">
      <c r="A175" s="136"/>
      <c r="B175" s="135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27">
        <f>单元面积!K100</f>
        <v>64</v>
      </c>
      <c r="L175" s="140">
        <f>单元面积!L100</f>
        <v>0.46610400000000002</v>
      </c>
      <c r="M175" s="127">
        <f>单元面积!M100</f>
        <v>137.30841185658136</v>
      </c>
      <c r="N175" s="80">
        <f>单元面积!N100</f>
        <v>0.11363636363636363</v>
      </c>
      <c r="T175" s="91">
        <v>29.767441860465116</v>
      </c>
      <c r="U175" s="91">
        <v>59.534883720930232</v>
      </c>
      <c r="V175" s="91">
        <v>59.534883720930232</v>
      </c>
      <c r="W175" s="91">
        <v>59.534883720930232</v>
      </c>
      <c r="X175" s="91">
        <v>29.767441860465116</v>
      </c>
      <c r="Y175" s="91">
        <v>29.767441860465116</v>
      </c>
      <c r="Z175" s="91">
        <v>29.767441860465116</v>
      </c>
      <c r="AA175" s="91">
        <v>59.534883720930232</v>
      </c>
      <c r="AB175" s="91">
        <v>29.767441860465116</v>
      </c>
      <c r="AC175" s="91">
        <v>29.767441860465116</v>
      </c>
      <c r="AD175" s="91">
        <v>59.534883720930232</v>
      </c>
      <c r="AE175" s="91">
        <v>59.534883720930232</v>
      </c>
      <c r="AF175" s="91">
        <v>59.534883720930232</v>
      </c>
      <c r="AG175" s="91">
        <v>29.767441860465116</v>
      </c>
      <c r="AH175" s="91">
        <v>29.767441860465116</v>
      </c>
      <c r="AI175" s="91">
        <v>59.534883720930232</v>
      </c>
    </row>
    <row r="176" spans="1:35" ht="15" x14ac:dyDescent="0.15">
      <c r="A176" s="136"/>
      <c r="B176" s="137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28"/>
      <c r="L176" s="141"/>
      <c r="M176" s="128"/>
      <c r="N176" s="31">
        <f>单元面积!N101</f>
        <v>137.30841185658136</v>
      </c>
      <c r="T176" s="110">
        <v>0.36944399999999999</v>
      </c>
      <c r="U176" s="110">
        <v>0.36944399999999999</v>
      </c>
      <c r="V176" s="110">
        <v>0.36944399999999999</v>
      </c>
      <c r="W176" s="110">
        <v>0.24629599999999999</v>
      </c>
      <c r="X176" s="110">
        <v>0.61573999999999995</v>
      </c>
      <c r="Y176" s="110">
        <v>0.24629599999999999</v>
      </c>
      <c r="Z176" s="110">
        <v>0.24629599999999999</v>
      </c>
      <c r="AA176" s="110">
        <v>0.36944399999999999</v>
      </c>
      <c r="AB176" s="110">
        <v>1.1083320000000001</v>
      </c>
      <c r="AC176" s="110">
        <v>0.24629599999999999</v>
      </c>
      <c r="AD176" s="110">
        <v>0.36944399999999999</v>
      </c>
      <c r="AE176" s="110">
        <v>0.36944399999999999</v>
      </c>
      <c r="AF176" s="110">
        <v>0.73888799999999999</v>
      </c>
      <c r="AG176" s="110">
        <v>0.24629599999999999</v>
      </c>
      <c r="AH176" s="110">
        <v>0.49259199999999997</v>
      </c>
      <c r="AI176" s="110">
        <v>0.49259199999999997</v>
      </c>
    </row>
    <row r="177" spans="1:35" ht="22.5" x14ac:dyDescent="0.15">
      <c r="A177" s="136"/>
      <c r="B177" s="142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27">
        <f>单元面积!K102</f>
        <v>64</v>
      </c>
      <c r="L177" s="140">
        <f>单元面积!L102</f>
        <v>0.21779699999999999</v>
      </c>
      <c r="M177" s="127">
        <f>单元面积!M102</f>
        <v>293.8516141177335</v>
      </c>
      <c r="N177" s="80">
        <f>单元面积!N102</f>
        <v>0.32258064516129031</v>
      </c>
      <c r="T177" s="91">
        <v>80.573623771031919</v>
      </c>
      <c r="U177" s="91">
        <v>161.14724754206384</v>
      </c>
      <c r="V177" s="91">
        <v>161.14724754206384</v>
      </c>
      <c r="W177" s="91">
        <v>241.72087131309576</v>
      </c>
      <c r="X177" s="91">
        <v>48.344174262619156</v>
      </c>
      <c r="Y177" s="91">
        <v>120.86043565654788</v>
      </c>
      <c r="Z177" s="91">
        <v>120.86043565654788</v>
      </c>
      <c r="AA177" s="91">
        <v>161.14724754206384</v>
      </c>
      <c r="AB177" s="91">
        <v>26.857874590343972</v>
      </c>
      <c r="AC177" s="91">
        <v>120.86043565654788</v>
      </c>
      <c r="AD177" s="91">
        <v>161.14724754206384</v>
      </c>
      <c r="AE177" s="91">
        <v>161.14724754206384</v>
      </c>
      <c r="AF177" s="91">
        <v>80.573623771031919</v>
      </c>
      <c r="AG177" s="91">
        <v>120.86043565654788</v>
      </c>
      <c r="AH177" s="91">
        <v>60.430217828273939</v>
      </c>
      <c r="AI177" s="91">
        <v>120.86043565654788</v>
      </c>
    </row>
    <row r="178" spans="1:35" ht="15" x14ac:dyDescent="0.15">
      <c r="A178" s="137"/>
      <c r="B178" s="143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28"/>
      <c r="L178" s="141"/>
      <c r="M178" s="128"/>
      <c r="N178" s="31">
        <f>单元面积!N103</f>
        <v>293.8516141177335</v>
      </c>
      <c r="T178" s="91">
        <v>16.452442159383033</v>
      </c>
      <c r="U178" s="91">
        <v>32.904884318766065</v>
      </c>
      <c r="V178" s="91">
        <v>32.904884318766065</v>
      </c>
      <c r="W178" s="91">
        <v>32.904884318766065</v>
      </c>
      <c r="X178" s="91">
        <v>16.452442159383033</v>
      </c>
      <c r="Y178" s="91">
        <v>16.452442159383033</v>
      </c>
      <c r="Z178" s="91">
        <v>16.452442159383033</v>
      </c>
      <c r="AA178" s="91">
        <v>32.904884318766065</v>
      </c>
      <c r="AB178" s="91">
        <v>16.452442159383033</v>
      </c>
      <c r="AC178" s="91">
        <v>16.452442159383033</v>
      </c>
      <c r="AD178" s="91">
        <v>32.904884318766065</v>
      </c>
      <c r="AE178" s="91">
        <v>32.904884318766065</v>
      </c>
      <c r="AF178" s="91">
        <v>32.904884318766065</v>
      </c>
      <c r="AG178" s="91">
        <v>16.452442159383033</v>
      </c>
      <c r="AH178" s="91">
        <v>16.452442159383033</v>
      </c>
      <c r="AI178" s="91">
        <v>32.904884318766065</v>
      </c>
    </row>
    <row r="179" spans="1:35" ht="22.5" x14ac:dyDescent="0.15">
      <c r="A179" s="135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  <c r="T179" s="110">
        <v>0.63507199999999997</v>
      </c>
      <c r="U179" s="110">
        <v>0.47630400000000001</v>
      </c>
      <c r="V179" s="110">
        <v>0.47630400000000001</v>
      </c>
      <c r="W179" s="110">
        <v>0.31753599999999998</v>
      </c>
      <c r="X179" s="110">
        <v>0.79383999999999999</v>
      </c>
      <c r="Y179" s="110">
        <v>0.31753599999999998</v>
      </c>
      <c r="Z179" s="110">
        <v>0.31753599999999998</v>
      </c>
      <c r="AA179" s="110">
        <v>0.47630400000000001</v>
      </c>
      <c r="AB179" s="110">
        <v>1.428912</v>
      </c>
      <c r="AC179" s="110">
        <v>0.31753599999999998</v>
      </c>
      <c r="AD179" s="110">
        <v>0.47630400000000001</v>
      </c>
      <c r="AE179" s="110">
        <v>0.47630400000000001</v>
      </c>
      <c r="AF179" s="110">
        <v>0.95260800000000001</v>
      </c>
      <c r="AG179" s="110">
        <v>0.31753599999999998</v>
      </c>
      <c r="AH179" s="110">
        <v>0.63507199999999997</v>
      </c>
      <c r="AI179" s="110">
        <v>0.63507199999999997</v>
      </c>
    </row>
    <row r="180" spans="1:35" ht="22.5" x14ac:dyDescent="0.15">
      <c r="A180" s="136"/>
      <c r="B180" s="138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27">
        <f>单元面积!K105</f>
        <v>59.534883720930232</v>
      </c>
      <c r="L180" s="140">
        <f>单元面积!L105</f>
        <v>0.36944399999999999</v>
      </c>
      <c r="M180" s="127">
        <f>单元面积!M105</f>
        <v>161.14724754206384</v>
      </c>
      <c r="N180" s="80">
        <f>单元面积!N105</f>
        <v>0.16666666666666666</v>
      </c>
      <c r="T180" s="91">
        <v>25.90642031042627</v>
      </c>
      <c r="U180" s="91">
        <v>69.083787494470059</v>
      </c>
      <c r="V180" s="91">
        <v>69.083787494470059</v>
      </c>
      <c r="W180" s="91">
        <v>103.62568124170508</v>
      </c>
      <c r="X180" s="91">
        <v>20.725136248341016</v>
      </c>
      <c r="Y180" s="91">
        <v>51.81284062085254</v>
      </c>
      <c r="Z180" s="91">
        <v>51.81284062085254</v>
      </c>
      <c r="AA180" s="91">
        <v>69.083787494470059</v>
      </c>
      <c r="AB180" s="91">
        <v>11.513964582411676</v>
      </c>
      <c r="AC180" s="91">
        <v>51.81284062085254</v>
      </c>
      <c r="AD180" s="91">
        <v>69.083787494470059</v>
      </c>
      <c r="AE180" s="91">
        <v>69.083787494470059</v>
      </c>
      <c r="AF180" s="91">
        <v>34.541893747235029</v>
      </c>
      <c r="AG180" s="91">
        <v>51.81284062085254</v>
      </c>
      <c r="AH180" s="91">
        <v>25.90642031042627</v>
      </c>
      <c r="AI180" s="91">
        <v>51.81284062085254</v>
      </c>
    </row>
    <row r="181" spans="1:35" ht="15" x14ac:dyDescent="0.15">
      <c r="A181" s="136"/>
      <c r="B181" s="139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28"/>
      <c r="L181" s="141"/>
      <c r="M181" s="128"/>
      <c r="N181" s="31">
        <f>单元面积!N106</f>
        <v>161.14724754206384</v>
      </c>
      <c r="T181" s="91">
        <v>4.9689440993788816</v>
      </c>
      <c r="U181" s="110" t="s">
        <v>128</v>
      </c>
      <c r="V181" s="91">
        <v>9.9378881987577632</v>
      </c>
      <c r="W181" s="91">
        <v>9.9378881987577632</v>
      </c>
      <c r="X181" s="91">
        <v>4.9689440993788816</v>
      </c>
      <c r="Y181" s="91" t="s">
        <v>128</v>
      </c>
      <c r="Z181" s="91">
        <v>4.9689440993788816</v>
      </c>
      <c r="AA181" s="91" t="s">
        <v>128</v>
      </c>
      <c r="AB181" s="91">
        <v>4.9689440993788816</v>
      </c>
      <c r="AC181" s="91">
        <v>4.9689440993788816</v>
      </c>
      <c r="AD181" s="91">
        <v>9.9378881987577632</v>
      </c>
      <c r="AE181" s="91" t="s">
        <v>128</v>
      </c>
      <c r="AF181" s="91" t="s">
        <v>128</v>
      </c>
      <c r="AG181" s="91">
        <v>4.9689440993788816</v>
      </c>
      <c r="AH181" s="91">
        <v>4.9689440993788816</v>
      </c>
      <c r="AI181" s="91">
        <v>9.9378881987577632</v>
      </c>
    </row>
    <row r="182" spans="1:35" ht="22.5" x14ac:dyDescent="0.15">
      <c r="A182" s="136"/>
      <c r="B182" s="135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27">
        <f>单元面积!K107</f>
        <v>32.904884318766065</v>
      </c>
      <c r="L182" s="140">
        <f>单元面积!L107</f>
        <v>0.47630400000000001</v>
      </c>
      <c r="M182" s="127">
        <f>单元面积!M107</f>
        <v>69.083787494470059</v>
      </c>
      <c r="N182" s="80">
        <f>单元面积!N107</f>
        <v>0.11904761904761904</v>
      </c>
      <c r="T182" s="110">
        <v>0.4683735</v>
      </c>
      <c r="U182" s="110" t="s">
        <v>128</v>
      </c>
      <c r="V182" s="110">
        <v>0.312249</v>
      </c>
      <c r="W182" s="110">
        <v>0.1561245</v>
      </c>
      <c r="X182" s="110">
        <v>0.4683735</v>
      </c>
      <c r="Y182" s="110" t="s">
        <v>128</v>
      </c>
      <c r="Z182" s="110">
        <v>0.312249</v>
      </c>
      <c r="AA182" s="110" t="s">
        <v>128</v>
      </c>
      <c r="AB182" s="110">
        <v>0.624498</v>
      </c>
      <c r="AC182" s="110">
        <v>0.1561245</v>
      </c>
      <c r="AD182" s="110">
        <v>0.312249</v>
      </c>
      <c r="AE182" s="110" t="s">
        <v>128</v>
      </c>
      <c r="AF182" s="110" t="s">
        <v>128</v>
      </c>
      <c r="AG182" s="110">
        <v>0.1561245</v>
      </c>
      <c r="AH182" s="110">
        <v>0.312249</v>
      </c>
      <c r="AI182" s="110">
        <v>0.312249</v>
      </c>
    </row>
    <row r="183" spans="1:35" ht="15" x14ac:dyDescent="0.15">
      <c r="A183" s="136"/>
      <c r="B183" s="137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28"/>
      <c r="L183" s="141"/>
      <c r="M183" s="128"/>
      <c r="N183" s="31">
        <f>单元面积!N108</f>
        <v>69.083787494470059</v>
      </c>
      <c r="T183" s="91">
        <v>10.608935175407835</v>
      </c>
      <c r="U183" s="110" t="s">
        <v>128</v>
      </c>
      <c r="V183" s="91">
        <v>31.826805526223506</v>
      </c>
      <c r="W183" s="91">
        <v>63.653611052447012</v>
      </c>
      <c r="X183" s="91">
        <v>10.608935175407835</v>
      </c>
      <c r="Y183" s="91" t="s">
        <v>128</v>
      </c>
      <c r="Z183" s="91">
        <v>15.913402763111753</v>
      </c>
      <c r="AA183" s="91" t="s">
        <v>128</v>
      </c>
      <c r="AB183" s="91">
        <v>7.9567013815558765</v>
      </c>
      <c r="AC183" s="91">
        <v>31.826805526223506</v>
      </c>
      <c r="AD183" s="91">
        <v>31.826805526223506</v>
      </c>
      <c r="AE183" s="91" t="s">
        <v>128</v>
      </c>
      <c r="AF183" s="91" t="s">
        <v>128</v>
      </c>
      <c r="AG183" s="91">
        <v>31.826805526223506</v>
      </c>
      <c r="AH183" s="91">
        <v>15.913402763111753</v>
      </c>
      <c r="AI183" s="91">
        <v>31.826805526223506</v>
      </c>
    </row>
    <row r="184" spans="1:35" ht="22.5" x14ac:dyDescent="0.15">
      <c r="A184" s="136"/>
      <c r="B184" s="135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27">
        <f>单元面积!K109</f>
        <v>9.9378881987577632</v>
      </c>
      <c r="L184" s="140">
        <f>单元面积!L109</f>
        <v>0.312249</v>
      </c>
      <c r="M184" s="127">
        <f>单元面积!M109</f>
        <v>31.826805526223506</v>
      </c>
      <c r="N184" s="80">
        <f>单元面积!N109</f>
        <v>0.11904761904761904</v>
      </c>
      <c r="T184" s="91">
        <v>32</v>
      </c>
      <c r="U184" s="91">
        <v>64</v>
      </c>
      <c r="V184" s="91">
        <v>64</v>
      </c>
      <c r="W184" s="91">
        <v>64</v>
      </c>
      <c r="X184" s="91">
        <v>32</v>
      </c>
      <c r="Y184" s="91">
        <v>32</v>
      </c>
      <c r="Z184" s="91">
        <v>32</v>
      </c>
      <c r="AA184" s="91">
        <v>64</v>
      </c>
      <c r="AB184" s="91">
        <v>32</v>
      </c>
      <c r="AC184" s="91">
        <v>32</v>
      </c>
      <c r="AD184" s="91">
        <v>64</v>
      </c>
      <c r="AE184" s="91">
        <v>64</v>
      </c>
      <c r="AF184" s="91">
        <v>64</v>
      </c>
      <c r="AG184" s="91">
        <v>32</v>
      </c>
      <c r="AH184" s="91">
        <v>32</v>
      </c>
      <c r="AI184" s="91">
        <v>64</v>
      </c>
    </row>
    <row r="185" spans="1:35" ht="15" x14ac:dyDescent="0.15">
      <c r="A185" s="136"/>
      <c r="B185" s="137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28"/>
      <c r="L185" s="141"/>
      <c r="M185" s="128"/>
      <c r="N185" s="31">
        <f>单元面积!N110</f>
        <v>31.826805526223506</v>
      </c>
      <c r="T185" s="110">
        <v>0.23305200000000001</v>
      </c>
      <c r="U185" s="110">
        <v>0.46610400000000002</v>
      </c>
      <c r="V185" s="110">
        <v>0.46610400000000002</v>
      </c>
      <c r="W185" s="110">
        <v>0.46610400000000002</v>
      </c>
      <c r="X185" s="110">
        <v>0.699156</v>
      </c>
      <c r="Y185" s="110">
        <v>0.23305200000000001</v>
      </c>
      <c r="Z185" s="110">
        <v>0.23305200000000001</v>
      </c>
      <c r="AA185" s="110">
        <v>0.46610400000000002</v>
      </c>
      <c r="AB185" s="110">
        <v>1.0487340000000001</v>
      </c>
      <c r="AC185" s="110">
        <v>0.46610400000000002</v>
      </c>
      <c r="AD185" s="110">
        <v>0.349578</v>
      </c>
      <c r="AE185" s="110">
        <v>0.46610400000000002</v>
      </c>
      <c r="AF185" s="110">
        <v>0.57911599999999996</v>
      </c>
      <c r="AG185" s="110">
        <v>0.46610400000000002</v>
      </c>
      <c r="AH185" s="110">
        <v>0.93220800000000004</v>
      </c>
      <c r="AI185" s="110">
        <v>0.93220800000000004</v>
      </c>
    </row>
    <row r="186" spans="1:35" ht="22.5" x14ac:dyDescent="0.15">
      <c r="A186" s="136"/>
      <c r="B186" s="135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27">
        <f>单元面积!K111</f>
        <v>64</v>
      </c>
      <c r="L186" s="140">
        <f>单元面积!L111</f>
        <v>0.46610400000000002</v>
      </c>
      <c r="M186" s="127">
        <f>单元面积!M111</f>
        <v>137.30841185658136</v>
      </c>
      <c r="N186" s="80">
        <f>单元面积!N111</f>
        <v>0.11363636363636363</v>
      </c>
      <c r="T186" s="91">
        <v>137.30841185658136</v>
      </c>
      <c r="U186" s="91">
        <v>137.30841185658136</v>
      </c>
      <c r="V186" s="91">
        <v>137.30841185658136</v>
      </c>
      <c r="W186" s="91">
        <v>137.30841185658136</v>
      </c>
      <c r="X186" s="91">
        <v>45.769470618860453</v>
      </c>
      <c r="Y186" s="91">
        <v>137.30841185658136</v>
      </c>
      <c r="Z186" s="91">
        <v>137.30841185658136</v>
      </c>
      <c r="AA186" s="91">
        <v>137.30841185658136</v>
      </c>
      <c r="AB186" s="91">
        <v>30.512980412573636</v>
      </c>
      <c r="AC186" s="91">
        <v>68.654205928290679</v>
      </c>
      <c r="AD186" s="91">
        <v>183.07788247544181</v>
      </c>
      <c r="AE186" s="91">
        <v>137.30841185658136</v>
      </c>
      <c r="AF186" s="91">
        <v>110.51326504534498</v>
      </c>
      <c r="AG186" s="91">
        <v>68.654205928290679</v>
      </c>
      <c r="AH186" s="91">
        <v>34.32710296414534</v>
      </c>
      <c r="AI186" s="91">
        <v>68.654205928290679</v>
      </c>
    </row>
    <row r="187" spans="1:35" ht="15" x14ac:dyDescent="0.15">
      <c r="A187" s="136"/>
      <c r="B187" s="137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28"/>
      <c r="L187" s="141"/>
      <c r="M187" s="128"/>
      <c r="N187" s="31">
        <f>单元面积!N112</f>
        <v>137.30841185658136</v>
      </c>
      <c r="T187" s="91">
        <v>32</v>
      </c>
      <c r="U187" s="91">
        <v>64</v>
      </c>
      <c r="V187" s="91">
        <v>64</v>
      </c>
      <c r="W187" s="91">
        <v>64</v>
      </c>
      <c r="X187" s="91">
        <v>32</v>
      </c>
      <c r="Y187" s="91">
        <v>32</v>
      </c>
      <c r="Z187" s="91">
        <v>32</v>
      </c>
      <c r="AA187" s="91">
        <v>64</v>
      </c>
      <c r="AB187" s="91">
        <v>32</v>
      </c>
      <c r="AC187" s="91">
        <v>32</v>
      </c>
      <c r="AD187" s="91">
        <v>64</v>
      </c>
      <c r="AE187" s="91">
        <v>64</v>
      </c>
      <c r="AF187" s="91">
        <v>64</v>
      </c>
      <c r="AG187" s="91">
        <v>32</v>
      </c>
      <c r="AH187" s="91">
        <v>32</v>
      </c>
      <c r="AI187" s="91">
        <v>64</v>
      </c>
    </row>
    <row r="188" spans="1:35" ht="22.5" x14ac:dyDescent="0.15">
      <c r="A188" s="136"/>
      <c r="B188" s="142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27">
        <f>单元面积!K113</f>
        <v>64</v>
      </c>
      <c r="L188" s="140">
        <f>单元面积!L113</f>
        <v>0.21779699999999999</v>
      </c>
      <c r="M188" s="127">
        <f>单元面积!M113</f>
        <v>293.8516141177335</v>
      </c>
      <c r="N188" s="80">
        <f>单元面积!N113</f>
        <v>0.32258064516129031</v>
      </c>
      <c r="T188" s="110">
        <v>0.21779699999999999</v>
      </c>
      <c r="U188" s="110">
        <v>0.21779699999999999</v>
      </c>
      <c r="V188" s="110">
        <v>0.21779699999999999</v>
      </c>
      <c r="W188" s="110">
        <v>0.21779699999999999</v>
      </c>
      <c r="X188" s="110">
        <v>0.43559399999999998</v>
      </c>
      <c r="Y188" s="110">
        <v>0.21779699999999999</v>
      </c>
      <c r="Z188" s="110">
        <v>0.21779699999999999</v>
      </c>
      <c r="AA188" s="110">
        <v>0.21779699999999999</v>
      </c>
      <c r="AB188" s="110">
        <v>0.65339100000000006</v>
      </c>
      <c r="AC188" s="110">
        <v>0.21779699999999999</v>
      </c>
      <c r="AD188" s="110">
        <v>0.21779699999999999</v>
      </c>
      <c r="AE188" s="110">
        <v>0.21779699999999999</v>
      </c>
      <c r="AF188" s="110">
        <v>0.65339100000000006</v>
      </c>
      <c r="AG188" s="110">
        <v>0.21779699999999999</v>
      </c>
      <c r="AH188" s="110">
        <v>0.43559399999999998</v>
      </c>
      <c r="AI188" s="110">
        <v>0.43559399999999998</v>
      </c>
    </row>
    <row r="189" spans="1:35" ht="15" x14ac:dyDescent="0.15">
      <c r="A189" s="137"/>
      <c r="B189" s="143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28"/>
      <c r="L189" s="141"/>
      <c r="M189" s="128"/>
      <c r="N189" s="31">
        <f>单元面积!N114</f>
        <v>293.8516141177335</v>
      </c>
      <c r="T189" s="91">
        <v>146.92580705886675</v>
      </c>
      <c r="U189" s="91">
        <v>293.8516141177335</v>
      </c>
      <c r="V189" s="91">
        <v>293.8516141177335</v>
      </c>
      <c r="W189" s="91">
        <v>293.8516141177335</v>
      </c>
      <c r="X189" s="91">
        <v>73.462903529433376</v>
      </c>
      <c r="Y189" s="91">
        <v>146.92580705886675</v>
      </c>
      <c r="Z189" s="91">
        <v>146.92580705886675</v>
      </c>
      <c r="AA189" s="91">
        <v>293.8516141177335</v>
      </c>
      <c r="AB189" s="91">
        <v>48.975269019622246</v>
      </c>
      <c r="AC189" s="91">
        <v>146.92580705886675</v>
      </c>
      <c r="AD189" s="91">
        <v>293.8516141177335</v>
      </c>
      <c r="AE189" s="91">
        <v>293.8516141177335</v>
      </c>
      <c r="AF189" s="91">
        <v>97.950538039244492</v>
      </c>
      <c r="AG189" s="91">
        <v>146.92580705886675</v>
      </c>
      <c r="AH189" s="91">
        <v>73.462903529433376</v>
      </c>
      <c r="AI189" s="91">
        <v>146.92580705886675</v>
      </c>
    </row>
    <row r="190" spans="1:35" ht="22.5" x14ac:dyDescent="0.15">
      <c r="A190" s="135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35" ht="22.5" x14ac:dyDescent="0.15">
      <c r="A191" s="136"/>
      <c r="B191" s="138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27">
        <f>单元面积!K116</f>
        <v>59.534883720930232</v>
      </c>
      <c r="L191" s="140">
        <f>单元面积!L116</f>
        <v>0.24629599999999999</v>
      </c>
      <c r="M191" s="127">
        <f>单元面积!M116</f>
        <v>241.72087131309576</v>
      </c>
      <c r="N191" s="80">
        <f>单元面积!N116</f>
        <v>0.25</v>
      </c>
    </row>
    <row r="192" spans="1:35" ht="15.75" thickBot="1" x14ac:dyDescent="0.2">
      <c r="A192" s="136"/>
      <c r="B192" s="139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28"/>
      <c r="L192" s="141"/>
      <c r="M192" s="128"/>
      <c r="N192" s="31">
        <f>单元面积!N117</f>
        <v>241.72087131309576</v>
      </c>
    </row>
    <row r="193" spans="1:25" ht="23.25" thickBot="1" x14ac:dyDescent="0.2">
      <c r="A193" s="136"/>
      <c r="B193" s="135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27">
        <f>单元面积!K118</f>
        <v>32.904884318766065</v>
      </c>
      <c r="L193" s="140">
        <f>单元面积!L118</f>
        <v>0.31753599999999998</v>
      </c>
      <c r="M193" s="127">
        <f>单元面积!M118</f>
        <v>103.62568124170508</v>
      </c>
      <c r="N193" s="80">
        <f>单元面积!N118</f>
        <v>0.17857142857142858</v>
      </c>
      <c r="X193" s="113">
        <v>5</v>
      </c>
      <c r="Y193" s="115">
        <f>X193/12</f>
        <v>0.41666666666666669</v>
      </c>
    </row>
    <row r="194" spans="1:25" ht="15.75" thickBot="1" x14ac:dyDescent="0.2">
      <c r="A194" s="136"/>
      <c r="B194" s="137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28"/>
      <c r="L194" s="141"/>
      <c r="M194" s="128"/>
      <c r="N194" s="31">
        <f>单元面积!N119</f>
        <v>103.62568124170508</v>
      </c>
      <c r="X194" s="114">
        <v>5</v>
      </c>
      <c r="Y194" s="115">
        <f t="shared" ref="Y194:Y198" si="382">X194/12</f>
        <v>0.41666666666666669</v>
      </c>
    </row>
    <row r="195" spans="1:25" ht="23.25" thickBot="1" x14ac:dyDescent="0.2">
      <c r="A195" s="136"/>
      <c r="B195" s="135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27">
        <f>单元面积!K120</f>
        <v>9.9378881987577632</v>
      </c>
      <c r="L195" s="140">
        <f>单元面积!L120</f>
        <v>0.1561245</v>
      </c>
      <c r="M195" s="127">
        <f>单元面积!M120</f>
        <v>63.653611052447012</v>
      </c>
      <c r="N195" s="80">
        <f>单元面积!N120</f>
        <v>0.23809523809523808</v>
      </c>
      <c r="X195" s="114">
        <v>6</v>
      </c>
      <c r="Y195" s="115">
        <f t="shared" si="382"/>
        <v>0.5</v>
      </c>
    </row>
    <row r="196" spans="1:25" ht="15.75" thickBot="1" x14ac:dyDescent="0.2">
      <c r="A196" s="136"/>
      <c r="B196" s="137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28"/>
      <c r="L196" s="141"/>
      <c r="M196" s="128"/>
      <c r="N196" s="31">
        <f>单元面积!N121</f>
        <v>63.653611052447012</v>
      </c>
      <c r="X196" s="114">
        <v>9</v>
      </c>
      <c r="Y196" s="115">
        <f t="shared" si="382"/>
        <v>0.75</v>
      </c>
    </row>
    <row r="197" spans="1:25" ht="23.25" thickBot="1" x14ac:dyDescent="0.2">
      <c r="A197" s="136"/>
      <c r="B197" s="135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27">
        <f>单元面积!K122</f>
        <v>64</v>
      </c>
      <c r="L197" s="140">
        <f>单元面积!L122</f>
        <v>0.46610400000000002</v>
      </c>
      <c r="M197" s="127">
        <f>单元面积!M122</f>
        <v>137.30841185658136</v>
      </c>
      <c r="N197" s="80">
        <f>单元面积!N122</f>
        <v>0.11363636363636363</v>
      </c>
      <c r="X197" s="114">
        <v>8</v>
      </c>
      <c r="Y197" s="115">
        <f t="shared" si="382"/>
        <v>0.66666666666666663</v>
      </c>
    </row>
    <row r="198" spans="1:25" ht="15.75" thickBot="1" x14ac:dyDescent="0.2">
      <c r="A198" s="136"/>
      <c r="B198" s="137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28"/>
      <c r="L198" s="141"/>
      <c r="M198" s="128"/>
      <c r="N198" s="31">
        <f>单元面积!N123</f>
        <v>137.30841185658136</v>
      </c>
      <c r="X198" s="114">
        <v>8</v>
      </c>
      <c r="Y198" s="115">
        <f t="shared" si="382"/>
        <v>0.66666666666666663</v>
      </c>
    </row>
    <row r="199" spans="1:25" ht="23.25" thickBot="1" x14ac:dyDescent="0.2">
      <c r="A199" s="136"/>
      <c r="B199" s="142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27">
        <f>单元面积!K124</f>
        <v>64</v>
      </c>
      <c r="L199" s="140">
        <f>单元面积!L124</f>
        <v>0.21779699999999999</v>
      </c>
      <c r="M199" s="127">
        <f>单元面积!M124</f>
        <v>293.8516141177335</v>
      </c>
      <c r="N199" s="80">
        <f>单元面积!N124</f>
        <v>0.32258064516129031</v>
      </c>
      <c r="X199" s="114">
        <v>41</v>
      </c>
      <c r="Y199" s="115">
        <f>X199/72</f>
        <v>0.56944444444444442</v>
      </c>
    </row>
    <row r="200" spans="1:25" ht="15" x14ac:dyDescent="0.15">
      <c r="A200" s="137"/>
      <c r="B200" s="143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28"/>
      <c r="L200" s="141"/>
      <c r="M200" s="128"/>
      <c r="N200" s="31">
        <f>单元面积!N125</f>
        <v>293.8516141177335</v>
      </c>
    </row>
    <row r="201" spans="1:25" ht="22.5" x14ac:dyDescent="0.15">
      <c r="A201" s="135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25" ht="22.5" x14ac:dyDescent="0.15">
      <c r="A202" s="136"/>
      <c r="B202" s="138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27">
        <f>单元面积!K127</f>
        <v>29.767441860465116</v>
      </c>
      <c r="L202" s="140">
        <f>单元面积!L127</f>
        <v>0.61573999999999995</v>
      </c>
      <c r="M202" s="127">
        <f>单元面积!M127</f>
        <v>48.344174262619156</v>
      </c>
      <c r="N202" s="80">
        <f>单元面积!N127</f>
        <v>0.09</v>
      </c>
    </row>
    <row r="203" spans="1:25" ht="15" x14ac:dyDescent="0.15">
      <c r="A203" s="136"/>
      <c r="B203" s="139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28"/>
      <c r="L203" s="141"/>
      <c r="M203" s="128"/>
      <c r="N203" s="31">
        <f>单元面积!N128</f>
        <v>48.344174262619156</v>
      </c>
    </row>
    <row r="204" spans="1:25" ht="22.5" x14ac:dyDescent="0.15">
      <c r="A204" s="136"/>
      <c r="B204" s="135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27">
        <f>单元面积!K129</f>
        <v>16.452442159383033</v>
      </c>
      <c r="L204" s="140">
        <f>单元面积!L129</f>
        <v>0.79383999999999999</v>
      </c>
      <c r="M204" s="127">
        <f>单元面积!M129</f>
        <v>20.725136248341016</v>
      </c>
      <c r="N204" s="80">
        <f>单元面积!N129</f>
        <v>6.4285714285714279E-2</v>
      </c>
    </row>
    <row r="205" spans="1:25" ht="15" x14ac:dyDescent="0.15">
      <c r="A205" s="136"/>
      <c r="B205" s="137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28"/>
      <c r="L205" s="141"/>
      <c r="M205" s="128"/>
      <c r="N205" s="31">
        <f>单元面积!N130</f>
        <v>20.725136248341016</v>
      </c>
    </row>
    <row r="206" spans="1:25" ht="22.5" x14ac:dyDescent="0.15">
      <c r="A206" s="136"/>
      <c r="B206" s="135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27">
        <f>单元面积!K131</f>
        <v>4.9689440993788816</v>
      </c>
      <c r="L206" s="140">
        <f>单元面积!L131</f>
        <v>0.4683735</v>
      </c>
      <c r="M206" s="127">
        <f>单元面积!M131</f>
        <v>10.608935175407835</v>
      </c>
      <c r="N206" s="80">
        <f>单元面积!N131</f>
        <v>7.1428571428571425E-2</v>
      </c>
    </row>
    <row r="207" spans="1:25" ht="15" x14ac:dyDescent="0.15">
      <c r="A207" s="136"/>
      <c r="B207" s="137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28"/>
      <c r="L207" s="141"/>
      <c r="M207" s="128"/>
      <c r="N207" s="31">
        <f>单元面积!N132</f>
        <v>10.608935175407835</v>
      </c>
    </row>
    <row r="208" spans="1:25" ht="22.5" x14ac:dyDescent="0.15">
      <c r="A208" s="136"/>
      <c r="B208" s="135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27">
        <f>单元面积!K133</f>
        <v>32</v>
      </c>
      <c r="L208" s="140">
        <f>单元面积!L133</f>
        <v>0.699156</v>
      </c>
      <c r="M208" s="127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36"/>
      <c r="B209" s="137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28"/>
      <c r="L209" s="141"/>
      <c r="M209" s="128"/>
      <c r="N209" s="31">
        <f>单元面积!N134</f>
        <v>45.769470618860453</v>
      </c>
    </row>
    <row r="210" spans="1:14" ht="22.5" x14ac:dyDescent="0.15">
      <c r="A210" s="136"/>
      <c r="B210" s="142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27">
        <f>单元面积!K135</f>
        <v>32</v>
      </c>
      <c r="L210" s="140">
        <f>单元面积!L135</f>
        <v>0.43559399999999998</v>
      </c>
      <c r="M210" s="127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37"/>
      <c r="B211" s="143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28"/>
      <c r="L211" s="141"/>
      <c r="M211" s="128"/>
      <c r="N211" s="31">
        <f>单元面积!N136</f>
        <v>73.462903529433376</v>
      </c>
    </row>
    <row r="212" spans="1:14" ht="22.5" x14ac:dyDescent="0.15">
      <c r="A212" s="135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36"/>
      <c r="B213" s="138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27">
        <f>单元面积!K138</f>
        <v>29.767441860465116</v>
      </c>
      <c r="L213" s="140">
        <f>单元面积!L138</f>
        <v>0.24629599999999999</v>
      </c>
      <c r="M213" s="127">
        <f>单元面积!M138</f>
        <v>120.86043565654788</v>
      </c>
      <c r="N213" s="80">
        <f>单元面积!N138</f>
        <v>0.125</v>
      </c>
    </row>
    <row r="214" spans="1:14" ht="15" x14ac:dyDescent="0.15">
      <c r="A214" s="136"/>
      <c r="B214" s="139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28"/>
      <c r="L214" s="141"/>
      <c r="M214" s="128"/>
      <c r="N214" s="31">
        <f>单元面积!N139</f>
        <v>120.86043565654788</v>
      </c>
    </row>
    <row r="215" spans="1:14" ht="22.5" x14ac:dyDescent="0.15">
      <c r="A215" s="136"/>
      <c r="B215" s="135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27">
        <f>单元面积!K140</f>
        <v>16.452442159383033</v>
      </c>
      <c r="L215" s="140">
        <f>单元面积!L140</f>
        <v>0.31753599999999998</v>
      </c>
      <c r="M215" s="127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36"/>
      <c r="B216" s="137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28"/>
      <c r="L216" s="141"/>
      <c r="M216" s="128"/>
      <c r="N216" s="31">
        <f>单元面积!N141</f>
        <v>51.81284062085254</v>
      </c>
    </row>
    <row r="217" spans="1:14" ht="22.5" x14ac:dyDescent="0.15">
      <c r="A217" s="136"/>
      <c r="B217" s="135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27" t="str">
        <f>单元面积!K142</f>
        <v>/</v>
      </c>
      <c r="L217" s="127" t="str">
        <f>单元面积!L142</f>
        <v>/</v>
      </c>
      <c r="M217" s="127" t="str">
        <f>单元面积!M142</f>
        <v>/</v>
      </c>
      <c r="N217" s="80" t="str">
        <f>单元面积!N142</f>
        <v>/</v>
      </c>
    </row>
    <row r="218" spans="1:14" ht="15" x14ac:dyDescent="0.15">
      <c r="A218" s="136"/>
      <c r="B218" s="137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28"/>
      <c r="L218" s="128"/>
      <c r="M218" s="128"/>
      <c r="N218" s="31" t="str">
        <f>单元面积!N143</f>
        <v>/</v>
      </c>
    </row>
    <row r="219" spans="1:14" ht="22.5" x14ac:dyDescent="0.15">
      <c r="A219" s="136"/>
      <c r="B219" s="135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27">
        <f>单元面积!K144</f>
        <v>32</v>
      </c>
      <c r="L219" s="140">
        <f>单元面积!L144</f>
        <v>0.23305200000000001</v>
      </c>
      <c r="M219" s="127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36"/>
      <c r="B220" s="137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28"/>
      <c r="L220" s="141"/>
      <c r="M220" s="128"/>
      <c r="N220" s="31">
        <f>单元面积!N145</f>
        <v>137.30841185658136</v>
      </c>
    </row>
    <row r="221" spans="1:14" ht="22.5" x14ac:dyDescent="0.15">
      <c r="A221" s="136"/>
      <c r="B221" s="142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27">
        <f>单元面积!K146</f>
        <v>32</v>
      </c>
      <c r="L221" s="140">
        <f>单元面积!L146</f>
        <v>0.21779699999999999</v>
      </c>
      <c r="M221" s="127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37"/>
      <c r="B222" s="143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28"/>
      <c r="L222" s="141"/>
      <c r="M222" s="128"/>
      <c r="N222" s="31">
        <f>单元面积!N147</f>
        <v>146.92580705886675</v>
      </c>
    </row>
    <row r="223" spans="1:14" ht="22.5" x14ac:dyDescent="0.15">
      <c r="A223" s="135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36"/>
      <c r="B224" s="138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27">
        <f>单元面积!K149</f>
        <v>29.767441860465116</v>
      </c>
      <c r="L224" s="140">
        <f>单元面积!L149</f>
        <v>0.24629599999999999</v>
      </c>
      <c r="M224" s="127">
        <f>单元面积!M149</f>
        <v>120.86043565654788</v>
      </c>
      <c r="N224" s="80">
        <f>单元面积!N149</f>
        <v>0.125</v>
      </c>
    </row>
    <row r="225" spans="1:14" ht="15" x14ac:dyDescent="0.15">
      <c r="A225" s="136"/>
      <c r="B225" s="139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28"/>
      <c r="L225" s="141"/>
      <c r="M225" s="128"/>
      <c r="N225" s="31">
        <f>单元面积!N150</f>
        <v>120.86043565654788</v>
      </c>
    </row>
    <row r="226" spans="1:14" ht="22.5" x14ac:dyDescent="0.15">
      <c r="A226" s="136"/>
      <c r="B226" s="135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27">
        <f>单元面积!K151</f>
        <v>16.452442159383033</v>
      </c>
      <c r="L226" s="140">
        <f>单元面积!L151</f>
        <v>0.31753599999999998</v>
      </c>
      <c r="M226" s="127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36"/>
      <c r="B227" s="137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28"/>
      <c r="L227" s="141"/>
      <c r="M227" s="128"/>
      <c r="N227" s="31">
        <f>单元面积!N152</f>
        <v>51.81284062085254</v>
      </c>
    </row>
    <row r="228" spans="1:14" ht="22.5" x14ac:dyDescent="0.15">
      <c r="A228" s="136"/>
      <c r="B228" s="135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27">
        <f>单元面积!K153</f>
        <v>4.9689440993788816</v>
      </c>
      <c r="L228" s="140">
        <f>单元面积!L153</f>
        <v>0.312249</v>
      </c>
      <c r="M228" s="127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36"/>
      <c r="B229" s="137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28"/>
      <c r="L229" s="141"/>
      <c r="M229" s="128"/>
      <c r="N229" s="31">
        <f>单元面积!N154</f>
        <v>15.913402763111753</v>
      </c>
    </row>
    <row r="230" spans="1:14" ht="22.5" x14ac:dyDescent="0.15">
      <c r="A230" s="136"/>
      <c r="B230" s="135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27">
        <f>单元面积!K155</f>
        <v>32</v>
      </c>
      <c r="L230" s="140">
        <f>单元面积!L155</f>
        <v>0.23305200000000001</v>
      </c>
      <c r="M230" s="127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36"/>
      <c r="B231" s="137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28"/>
      <c r="L231" s="141"/>
      <c r="M231" s="128"/>
      <c r="N231" s="31">
        <f>单元面积!N156</f>
        <v>137.30841185658136</v>
      </c>
    </row>
    <row r="232" spans="1:14" ht="22.5" x14ac:dyDescent="0.15">
      <c r="A232" s="136"/>
      <c r="B232" s="142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27">
        <f>单元面积!K157</f>
        <v>32</v>
      </c>
      <c r="L232" s="140">
        <f>单元面积!L157</f>
        <v>0.21779699999999999</v>
      </c>
      <c r="M232" s="127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37"/>
      <c r="B233" s="143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28"/>
      <c r="L233" s="141"/>
      <c r="M233" s="128"/>
      <c r="N233" s="31">
        <f>单元面积!N158</f>
        <v>146.92580705886675</v>
      </c>
    </row>
    <row r="234" spans="1:14" ht="22.5" x14ac:dyDescent="0.15">
      <c r="A234" s="135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36"/>
      <c r="B235" s="138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27">
        <f>单元面积!K160</f>
        <v>59.534883720930232</v>
      </c>
      <c r="L235" s="140">
        <f>单元面积!L160</f>
        <v>0.36944399999999999</v>
      </c>
      <c r="M235" s="127">
        <f>单元面积!M160</f>
        <v>161.14724754206384</v>
      </c>
      <c r="N235" s="80">
        <f>单元面积!N160</f>
        <v>0.2</v>
      </c>
    </row>
    <row r="236" spans="1:14" ht="15" x14ac:dyDescent="0.15">
      <c r="A236" s="136"/>
      <c r="B236" s="139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28"/>
      <c r="L236" s="141"/>
      <c r="M236" s="128"/>
      <c r="N236" s="31">
        <f>单元面积!N161</f>
        <v>161.14724754206384</v>
      </c>
    </row>
    <row r="237" spans="1:14" ht="22.5" x14ac:dyDescent="0.15">
      <c r="A237" s="136"/>
      <c r="B237" s="135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27">
        <f>单元面积!K162</f>
        <v>32.904884318766065</v>
      </c>
      <c r="L237" s="140">
        <f>单元面积!L162</f>
        <v>0.47630400000000001</v>
      </c>
      <c r="M237" s="127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36"/>
      <c r="B238" s="137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28"/>
      <c r="L238" s="141"/>
      <c r="M238" s="128"/>
      <c r="N238" s="31">
        <f>单元面积!N163</f>
        <v>69.083787494470059</v>
      </c>
    </row>
    <row r="239" spans="1:14" ht="22.5" x14ac:dyDescent="0.15">
      <c r="A239" s="136"/>
      <c r="B239" s="135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27" t="str">
        <f>单元面积!K164</f>
        <v>/</v>
      </c>
      <c r="L239" s="127" t="str">
        <f>单元面积!L164</f>
        <v>/</v>
      </c>
      <c r="M239" s="127" t="str">
        <f>单元面积!M164</f>
        <v>/</v>
      </c>
      <c r="N239" s="80" t="str">
        <f>单元面积!N164</f>
        <v>/</v>
      </c>
    </row>
    <row r="240" spans="1:14" ht="15" x14ac:dyDescent="0.15">
      <c r="A240" s="136"/>
      <c r="B240" s="137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28"/>
      <c r="L240" s="128"/>
      <c r="M240" s="128"/>
      <c r="N240" s="31" t="str">
        <f>单元面积!N165</f>
        <v>/</v>
      </c>
    </row>
    <row r="241" spans="1:14" ht="22.5" x14ac:dyDescent="0.15">
      <c r="A241" s="136"/>
      <c r="B241" s="135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27">
        <f>单元面积!K166</f>
        <v>64</v>
      </c>
      <c r="L241" s="140">
        <f>单元面积!L166</f>
        <v>0.46610400000000002</v>
      </c>
      <c r="M241" s="127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36"/>
      <c r="B242" s="137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28"/>
      <c r="L242" s="141"/>
      <c r="M242" s="128"/>
      <c r="N242" s="31">
        <f>单元面积!N167</f>
        <v>137.30841185658136</v>
      </c>
    </row>
    <row r="243" spans="1:14" ht="22.5" x14ac:dyDescent="0.15">
      <c r="A243" s="136"/>
      <c r="B243" s="142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27">
        <f>单元面积!K168</f>
        <v>64</v>
      </c>
      <c r="L243" s="140">
        <f>单元面积!L168</f>
        <v>0.21779699999999999</v>
      </c>
      <c r="M243" s="127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37"/>
      <c r="B244" s="143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28"/>
      <c r="L244" s="141"/>
      <c r="M244" s="128"/>
      <c r="N244" s="31">
        <f>单元面积!N169</f>
        <v>293.8516141177335</v>
      </c>
    </row>
    <row r="245" spans="1:14" ht="22.5" x14ac:dyDescent="0.15">
      <c r="A245" s="135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36"/>
      <c r="B246" s="138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27">
        <f>单元面积!K171</f>
        <v>29.767441860465116</v>
      </c>
      <c r="L246" s="140">
        <f>单元面积!L171</f>
        <v>1.1083320000000001</v>
      </c>
      <c r="M246" s="127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36"/>
      <c r="B247" s="139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28"/>
      <c r="L247" s="141"/>
      <c r="M247" s="128"/>
      <c r="N247" s="31">
        <f>单元面积!N172</f>
        <v>26.857874590343972</v>
      </c>
    </row>
    <row r="248" spans="1:14" ht="22.5" x14ac:dyDescent="0.15">
      <c r="A248" s="136"/>
      <c r="B248" s="135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27">
        <f>单元面积!K173</f>
        <v>16.452442159383033</v>
      </c>
      <c r="L248" s="140">
        <f>单元面积!L173</f>
        <v>1.428912</v>
      </c>
      <c r="M248" s="127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36"/>
      <c r="B249" s="137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28"/>
      <c r="L249" s="141"/>
      <c r="M249" s="128"/>
      <c r="N249" s="31">
        <f>单元面积!N174</f>
        <v>11.513964582411676</v>
      </c>
    </row>
    <row r="250" spans="1:14" ht="22.5" x14ac:dyDescent="0.15">
      <c r="A250" s="136"/>
      <c r="B250" s="135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27">
        <f>单元面积!K175</f>
        <v>4.9689440993788816</v>
      </c>
      <c r="L250" s="140">
        <f>单元面积!L175</f>
        <v>0.624498</v>
      </c>
      <c r="M250" s="127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36"/>
      <c r="B251" s="137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28"/>
      <c r="L251" s="141"/>
      <c r="M251" s="128"/>
      <c r="N251" s="31">
        <f>单元面积!N176</f>
        <v>7.9567013815558765</v>
      </c>
    </row>
    <row r="252" spans="1:14" ht="22.5" x14ac:dyDescent="0.15">
      <c r="A252" s="136"/>
      <c r="B252" s="135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27">
        <f>单元面积!K177</f>
        <v>32</v>
      </c>
      <c r="L252" s="140">
        <f>单元面积!L177</f>
        <v>1.0487340000000001</v>
      </c>
      <c r="M252" s="127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36"/>
      <c r="B253" s="137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28"/>
      <c r="L253" s="141"/>
      <c r="M253" s="128"/>
      <c r="N253" s="31">
        <f>单元面积!N178</f>
        <v>30.512980412573636</v>
      </c>
    </row>
    <row r="254" spans="1:14" ht="22.5" x14ac:dyDescent="0.15">
      <c r="A254" s="136"/>
      <c r="B254" s="142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27">
        <f>单元面积!K179</f>
        <v>32</v>
      </c>
      <c r="L254" s="140">
        <f>单元面积!L179</f>
        <v>0.65339100000000006</v>
      </c>
      <c r="M254" s="127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37"/>
      <c r="B255" s="143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28"/>
      <c r="L255" s="141"/>
      <c r="M255" s="128"/>
      <c r="N255" s="31">
        <f>单元面积!N180</f>
        <v>48.975269019622246</v>
      </c>
    </row>
    <row r="256" spans="1:14" ht="22.5" x14ac:dyDescent="0.15">
      <c r="A256" s="135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36"/>
      <c r="B257" s="138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27">
        <f>单元面积!K182</f>
        <v>29.767441860465116</v>
      </c>
      <c r="L257" s="140">
        <f>单元面积!L182</f>
        <v>0.24629599999999999</v>
      </c>
      <c r="M257" s="127">
        <f>单元面积!M182</f>
        <v>120.86043565654788</v>
      </c>
      <c r="N257" s="80">
        <f>单元面积!N182</f>
        <v>0.15</v>
      </c>
    </row>
    <row r="258" spans="1:14" ht="15" x14ac:dyDescent="0.15">
      <c r="A258" s="136"/>
      <c r="B258" s="139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28"/>
      <c r="L258" s="141"/>
      <c r="M258" s="128"/>
      <c r="N258" s="31">
        <f>单元面积!N183</f>
        <v>120.86043565654788</v>
      </c>
    </row>
    <row r="259" spans="1:14" ht="22.5" x14ac:dyDescent="0.15">
      <c r="A259" s="136"/>
      <c r="B259" s="135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27">
        <f>单元面积!K184</f>
        <v>16.452442159383033</v>
      </c>
      <c r="L259" s="140">
        <f>单元面积!L184</f>
        <v>0.31753599999999998</v>
      </c>
      <c r="M259" s="127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36"/>
      <c r="B260" s="137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28"/>
      <c r="L260" s="141"/>
      <c r="M260" s="128"/>
      <c r="N260" s="31">
        <f>单元面积!N185</f>
        <v>51.81284062085254</v>
      </c>
    </row>
    <row r="261" spans="1:14" ht="22.5" x14ac:dyDescent="0.15">
      <c r="A261" s="136"/>
      <c r="B261" s="135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27">
        <f>单元面积!K186</f>
        <v>4.9689440993788816</v>
      </c>
      <c r="L261" s="140">
        <f>单元面积!L186</f>
        <v>0.1561245</v>
      </c>
      <c r="M261" s="127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36"/>
      <c r="B262" s="137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28"/>
      <c r="L262" s="141"/>
      <c r="M262" s="128"/>
      <c r="N262" s="31">
        <f>单元面积!N187</f>
        <v>31.826805526223506</v>
      </c>
    </row>
    <row r="263" spans="1:14" ht="22.5" x14ac:dyDescent="0.15">
      <c r="A263" s="136"/>
      <c r="B263" s="135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27">
        <f>单元面积!K188</f>
        <v>32</v>
      </c>
      <c r="L263" s="140">
        <f>单元面积!L188</f>
        <v>0.46610400000000002</v>
      </c>
      <c r="M263" s="127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36"/>
      <c r="B264" s="137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28"/>
      <c r="L264" s="141"/>
      <c r="M264" s="128"/>
      <c r="N264" s="31">
        <f>单元面积!N189</f>
        <v>68.654205928290679</v>
      </c>
    </row>
    <row r="265" spans="1:14" ht="22.5" x14ac:dyDescent="0.15">
      <c r="A265" s="136"/>
      <c r="B265" s="142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27">
        <f>单元面积!K190</f>
        <v>32</v>
      </c>
      <c r="L265" s="140">
        <f>单元面积!L190</f>
        <v>0.21779699999999999</v>
      </c>
      <c r="M265" s="127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37"/>
      <c r="B266" s="143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28"/>
      <c r="L266" s="141"/>
      <c r="M266" s="128"/>
      <c r="N266" s="31">
        <f>单元面积!N191</f>
        <v>146.92580705886675</v>
      </c>
    </row>
    <row r="267" spans="1:14" ht="22.5" x14ac:dyDescent="0.15">
      <c r="A267" s="135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36"/>
      <c r="B268" s="138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27">
        <f>单元面积!K193</f>
        <v>59.534883720930232</v>
      </c>
      <c r="L268" s="140">
        <f>单元面积!L193</f>
        <v>0.36944399999999999</v>
      </c>
      <c r="M268" s="127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36"/>
      <c r="B269" s="139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28"/>
      <c r="L269" s="141"/>
      <c r="M269" s="128"/>
      <c r="N269" s="31">
        <f>单元面积!N194</f>
        <v>161.14724754206384</v>
      </c>
    </row>
    <row r="270" spans="1:14" ht="22.5" x14ac:dyDescent="0.15">
      <c r="A270" s="136"/>
      <c r="B270" s="135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27">
        <f>单元面积!K195</f>
        <v>32.904884318766065</v>
      </c>
      <c r="L270" s="140">
        <f>单元面积!L195</f>
        <v>0.47630400000000001</v>
      </c>
      <c r="M270" s="127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36"/>
      <c r="B271" s="137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28"/>
      <c r="L271" s="141"/>
      <c r="M271" s="128"/>
      <c r="N271" s="31">
        <f>单元面积!N196</f>
        <v>69.083787494470059</v>
      </c>
    </row>
    <row r="272" spans="1:14" ht="22.5" x14ac:dyDescent="0.15">
      <c r="A272" s="136"/>
      <c r="B272" s="135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27">
        <f>单元面积!K197</f>
        <v>9.9378881987577632</v>
      </c>
      <c r="L272" s="140">
        <f>单元面积!L197</f>
        <v>0.312249</v>
      </c>
      <c r="M272" s="127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36"/>
      <c r="B273" s="137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28"/>
      <c r="L273" s="141"/>
      <c r="M273" s="128"/>
      <c r="N273" s="31">
        <f>单元面积!N198</f>
        <v>31.826805526223506</v>
      </c>
    </row>
    <row r="274" spans="1:14" ht="22.5" x14ac:dyDescent="0.15">
      <c r="A274" s="136"/>
      <c r="B274" s="135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27">
        <f>单元面积!K199</f>
        <v>64</v>
      </c>
      <c r="L274" s="140">
        <f>单元面积!L199</f>
        <v>0.349578</v>
      </c>
      <c r="M274" s="127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36"/>
      <c r="B275" s="137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28"/>
      <c r="L275" s="141"/>
      <c r="M275" s="128"/>
      <c r="N275" s="31">
        <f>单元面积!N200</f>
        <v>183.07788247544181</v>
      </c>
    </row>
    <row r="276" spans="1:14" ht="22.5" x14ac:dyDescent="0.15">
      <c r="A276" s="136"/>
      <c r="B276" s="142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27">
        <f>单元面积!K201</f>
        <v>64</v>
      </c>
      <c r="L276" s="140">
        <f>单元面积!L201</f>
        <v>0.21779699999999999</v>
      </c>
      <c r="M276" s="127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37"/>
      <c r="B277" s="143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28"/>
      <c r="L277" s="141"/>
      <c r="M277" s="128"/>
      <c r="N277" s="31">
        <f>单元面积!N202</f>
        <v>293.8516141177335</v>
      </c>
    </row>
    <row r="278" spans="1:14" ht="22.5" x14ac:dyDescent="0.15">
      <c r="A278" s="135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36"/>
      <c r="B279" s="138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27">
        <f>单元面积!K204</f>
        <v>59.534883720930232</v>
      </c>
      <c r="L279" s="140">
        <f>单元面积!L204</f>
        <v>0.36944399999999999</v>
      </c>
      <c r="M279" s="127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36"/>
      <c r="B280" s="139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28"/>
      <c r="L280" s="141"/>
      <c r="M280" s="128"/>
      <c r="N280" s="31">
        <f>单元面积!N205</f>
        <v>161.14724754206384</v>
      </c>
    </row>
    <row r="281" spans="1:14" ht="22.5" x14ac:dyDescent="0.15">
      <c r="A281" s="136"/>
      <c r="B281" s="135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27">
        <f>单元面积!K206</f>
        <v>32.904884318766065</v>
      </c>
      <c r="L281" s="140">
        <f>单元面积!L206</f>
        <v>0.47630400000000001</v>
      </c>
      <c r="M281" s="127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36"/>
      <c r="B282" s="137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28"/>
      <c r="L282" s="141"/>
      <c r="M282" s="128"/>
      <c r="N282" s="31">
        <f>单元面积!N207</f>
        <v>69.083787494470059</v>
      </c>
    </row>
    <row r="283" spans="1:14" ht="22.5" x14ac:dyDescent="0.15">
      <c r="A283" s="136"/>
      <c r="B283" s="135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27" t="str">
        <f>单元面积!K208</f>
        <v>/</v>
      </c>
      <c r="L283" s="127" t="str">
        <f>单元面积!L208</f>
        <v>/</v>
      </c>
      <c r="M283" s="127" t="str">
        <f>单元面积!M208</f>
        <v>/</v>
      </c>
      <c r="N283" s="80" t="str">
        <f>单元面积!N208</f>
        <v>/</v>
      </c>
    </row>
    <row r="284" spans="1:14" ht="15" x14ac:dyDescent="0.15">
      <c r="A284" s="136"/>
      <c r="B284" s="137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28"/>
      <c r="L284" s="128"/>
      <c r="M284" s="128"/>
      <c r="N284" s="31" t="str">
        <f>单元面积!N209</f>
        <v>/</v>
      </c>
    </row>
    <row r="285" spans="1:14" ht="22.5" x14ac:dyDescent="0.15">
      <c r="A285" s="136"/>
      <c r="B285" s="135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27">
        <f>单元面积!K210</f>
        <v>64</v>
      </c>
      <c r="L285" s="140">
        <f>单元面积!L210</f>
        <v>0.46610400000000002</v>
      </c>
      <c r="M285" s="127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36"/>
      <c r="B286" s="137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28"/>
      <c r="L286" s="141"/>
      <c r="M286" s="128"/>
      <c r="N286" s="31">
        <f>单元面积!N211</f>
        <v>137.30841185658136</v>
      </c>
    </row>
    <row r="287" spans="1:14" ht="22.5" x14ac:dyDescent="0.15">
      <c r="A287" s="136"/>
      <c r="B287" s="142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27">
        <f>单元面积!K212</f>
        <v>64</v>
      </c>
      <c r="L287" s="140">
        <f>单元面积!L212</f>
        <v>0.21779699999999999</v>
      </c>
      <c r="M287" s="127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37"/>
      <c r="B288" s="143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28"/>
      <c r="L288" s="141"/>
      <c r="M288" s="128"/>
      <c r="N288" s="31">
        <f>单元面积!N213</f>
        <v>293.8516141177335</v>
      </c>
    </row>
    <row r="289" spans="1:14" ht="22.5" x14ac:dyDescent="0.15">
      <c r="A289" s="135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36"/>
      <c r="B290" s="138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27">
        <f>单元面积!K215</f>
        <v>59.534883720930232</v>
      </c>
      <c r="L290" s="140">
        <f>单元面积!L215</f>
        <v>0.73888799999999999</v>
      </c>
      <c r="M290" s="127">
        <f>单元面积!M215</f>
        <v>80.573623771031919</v>
      </c>
      <c r="N290" s="80">
        <f>单元面积!N215</f>
        <v>0.1</v>
      </c>
    </row>
    <row r="291" spans="1:14" ht="15" x14ac:dyDescent="0.15">
      <c r="A291" s="136"/>
      <c r="B291" s="139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28"/>
      <c r="L291" s="141"/>
      <c r="M291" s="128"/>
      <c r="N291" s="31">
        <f>单元面积!N216</f>
        <v>80.573623771031919</v>
      </c>
    </row>
    <row r="292" spans="1:14" ht="22.5" x14ac:dyDescent="0.15">
      <c r="A292" s="136"/>
      <c r="B292" s="135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27">
        <f>单元面积!K217</f>
        <v>32.904884318766065</v>
      </c>
      <c r="L292" s="140">
        <f>单元面积!L217</f>
        <v>0.95260800000000001</v>
      </c>
      <c r="M292" s="127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36"/>
      <c r="B293" s="137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28"/>
      <c r="L293" s="141"/>
      <c r="M293" s="128"/>
      <c r="N293" s="31">
        <f>单元面积!N218</f>
        <v>34.541893747235029</v>
      </c>
    </row>
    <row r="294" spans="1:14" ht="22.5" x14ac:dyDescent="0.15">
      <c r="A294" s="136"/>
      <c r="B294" s="135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27" t="str">
        <f>单元面积!K219</f>
        <v>/</v>
      </c>
      <c r="L294" s="127" t="str">
        <f>单元面积!L219</f>
        <v>/</v>
      </c>
      <c r="M294" s="127" t="str">
        <f>单元面积!M219</f>
        <v>/</v>
      </c>
      <c r="N294" s="80" t="str">
        <f>单元面积!N219</f>
        <v>/</v>
      </c>
    </row>
    <row r="295" spans="1:14" ht="15" x14ac:dyDescent="0.15">
      <c r="A295" s="136"/>
      <c r="B295" s="137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28"/>
      <c r="L295" s="128"/>
      <c r="M295" s="128"/>
      <c r="N295" s="31" t="str">
        <f>单元面积!N220</f>
        <v>/</v>
      </c>
    </row>
    <row r="296" spans="1:14" ht="22.5" x14ac:dyDescent="0.15">
      <c r="A296" s="136"/>
      <c r="B296" s="135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27">
        <f>单元面积!K221</f>
        <v>64</v>
      </c>
      <c r="L296" s="140">
        <f>单元面积!L221</f>
        <v>0.57911599999999996</v>
      </c>
      <c r="M296" s="127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36"/>
      <c r="B297" s="137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28"/>
      <c r="L297" s="141"/>
      <c r="M297" s="128"/>
      <c r="N297" s="31">
        <f>单元面积!N222</f>
        <v>110.51326504534498</v>
      </c>
    </row>
    <row r="298" spans="1:14" ht="22.5" x14ac:dyDescent="0.15">
      <c r="A298" s="136"/>
      <c r="B298" s="142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27">
        <f>单元面积!K223</f>
        <v>64</v>
      </c>
      <c r="L298" s="140">
        <f>单元面积!L223</f>
        <v>0.65339100000000006</v>
      </c>
      <c r="M298" s="127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37"/>
      <c r="B299" s="143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28"/>
      <c r="L299" s="141"/>
      <c r="M299" s="128"/>
      <c r="N299" s="31">
        <f>单元面积!N224</f>
        <v>97.950538039244492</v>
      </c>
    </row>
    <row r="300" spans="1:14" ht="22.5" x14ac:dyDescent="0.15">
      <c r="A300" s="135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36"/>
      <c r="B301" s="138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27">
        <f>单元面积!K226</f>
        <v>29.767441860465116</v>
      </c>
      <c r="L301" s="140">
        <f>单元面积!L226</f>
        <v>0.24629599999999999</v>
      </c>
      <c r="M301" s="127">
        <f>单元面积!M226</f>
        <v>120.86043565654788</v>
      </c>
      <c r="N301" s="80">
        <f>单元面积!N226</f>
        <v>0.15</v>
      </c>
    </row>
    <row r="302" spans="1:14" ht="15" x14ac:dyDescent="0.15">
      <c r="A302" s="136"/>
      <c r="B302" s="139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28"/>
      <c r="L302" s="141"/>
      <c r="M302" s="128"/>
      <c r="N302" s="31">
        <f>单元面积!N227</f>
        <v>120.86043565654788</v>
      </c>
    </row>
    <row r="303" spans="1:14" ht="22.5" x14ac:dyDescent="0.15">
      <c r="A303" s="136"/>
      <c r="B303" s="135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27">
        <f>单元面积!K228</f>
        <v>16.452442159383033</v>
      </c>
      <c r="L303" s="140">
        <f>单元面积!L228</f>
        <v>0.31753599999999998</v>
      </c>
      <c r="M303" s="127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36"/>
      <c r="B304" s="137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28"/>
      <c r="L304" s="141"/>
      <c r="M304" s="128"/>
      <c r="N304" s="31">
        <f>单元面积!N229</f>
        <v>51.81284062085254</v>
      </c>
    </row>
    <row r="305" spans="1:14" ht="22.5" x14ac:dyDescent="0.15">
      <c r="A305" s="136"/>
      <c r="B305" s="135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27">
        <f>单元面积!K230</f>
        <v>4.9689440993788816</v>
      </c>
      <c r="L305" s="140">
        <f>单元面积!L230</f>
        <v>0.1561245</v>
      </c>
      <c r="M305" s="127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36"/>
      <c r="B306" s="137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28"/>
      <c r="L306" s="141"/>
      <c r="M306" s="128"/>
      <c r="N306" s="31">
        <f>单元面积!N231</f>
        <v>31.826805526223506</v>
      </c>
    </row>
    <row r="307" spans="1:14" ht="22.5" x14ac:dyDescent="0.15">
      <c r="A307" s="136"/>
      <c r="B307" s="135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27">
        <f>单元面积!K232</f>
        <v>32</v>
      </c>
      <c r="L307" s="140">
        <f>单元面积!L232</f>
        <v>0.46610400000000002</v>
      </c>
      <c r="M307" s="127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36"/>
      <c r="B308" s="137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28"/>
      <c r="L308" s="141"/>
      <c r="M308" s="128"/>
      <c r="N308" s="31">
        <f>单元面积!N233</f>
        <v>68.654205928290679</v>
      </c>
    </row>
    <row r="309" spans="1:14" ht="22.5" x14ac:dyDescent="0.15">
      <c r="A309" s="136"/>
      <c r="B309" s="142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27">
        <f>单元面积!K234</f>
        <v>32</v>
      </c>
      <c r="L309" s="140">
        <f>单元面积!L234</f>
        <v>0.21779699999999999</v>
      </c>
      <c r="M309" s="127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37"/>
      <c r="B310" s="143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28"/>
      <c r="L310" s="141"/>
      <c r="M310" s="128"/>
      <c r="N310" s="31">
        <f>单元面积!N235</f>
        <v>146.92580705886675</v>
      </c>
    </row>
    <row r="311" spans="1:14" ht="22.5" x14ac:dyDescent="0.15">
      <c r="A311" s="135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36"/>
      <c r="B312" s="138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27">
        <f>单元面积!K237</f>
        <v>29.767441860465116</v>
      </c>
      <c r="L312" s="140">
        <f>单元面积!L237</f>
        <v>0.49259199999999997</v>
      </c>
      <c r="M312" s="127">
        <f>单元面积!M237</f>
        <v>60.430217828273939</v>
      </c>
      <c r="N312" s="80">
        <f>单元面积!N237</f>
        <v>0.15</v>
      </c>
    </row>
    <row r="313" spans="1:14" ht="15" x14ac:dyDescent="0.15">
      <c r="A313" s="136"/>
      <c r="B313" s="139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28"/>
      <c r="L313" s="141"/>
      <c r="M313" s="128"/>
      <c r="N313" s="31">
        <f>单元面积!N238</f>
        <v>60.430217828273939</v>
      </c>
    </row>
    <row r="314" spans="1:14" ht="22.5" x14ac:dyDescent="0.15">
      <c r="A314" s="136"/>
      <c r="B314" s="135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27">
        <f>单元面积!K239</f>
        <v>16.452442159383033</v>
      </c>
      <c r="L314" s="140">
        <f>单元面积!L239</f>
        <v>0.63507199999999997</v>
      </c>
      <c r="M314" s="127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36"/>
      <c r="B315" s="137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28"/>
      <c r="L315" s="141"/>
      <c r="M315" s="128"/>
      <c r="N315" s="31">
        <f>单元面积!N240</f>
        <v>25.90642031042627</v>
      </c>
    </row>
    <row r="316" spans="1:14" ht="22.5" x14ac:dyDescent="0.15">
      <c r="A316" s="136"/>
      <c r="B316" s="135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27">
        <f>单元面积!K241</f>
        <v>4.9689440993788816</v>
      </c>
      <c r="L316" s="140">
        <f>单元面积!L241</f>
        <v>0.312249</v>
      </c>
      <c r="M316" s="127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36"/>
      <c r="B317" s="137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28"/>
      <c r="L317" s="141"/>
      <c r="M317" s="128"/>
      <c r="N317" s="31">
        <f>单元面积!N242</f>
        <v>15.913402763111753</v>
      </c>
    </row>
    <row r="318" spans="1:14" ht="22.5" x14ac:dyDescent="0.15">
      <c r="A318" s="136"/>
      <c r="B318" s="135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27">
        <f>单元面积!K243</f>
        <v>32</v>
      </c>
      <c r="L318" s="140">
        <f>单元面积!L243</f>
        <v>0.93220800000000004</v>
      </c>
      <c r="M318" s="127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36"/>
      <c r="B319" s="137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28"/>
      <c r="L319" s="141"/>
      <c r="M319" s="128"/>
      <c r="N319" s="31">
        <f>单元面积!N244</f>
        <v>34.32710296414534</v>
      </c>
    </row>
    <row r="320" spans="1:14" ht="22.5" x14ac:dyDescent="0.15">
      <c r="A320" s="136"/>
      <c r="B320" s="142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27">
        <f>单元面积!K245</f>
        <v>32</v>
      </c>
      <c r="L320" s="140">
        <f>单元面积!L245</f>
        <v>0.43559399999999998</v>
      </c>
      <c r="M320" s="127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37"/>
      <c r="B321" s="143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28"/>
      <c r="L321" s="141"/>
      <c r="M321" s="128"/>
      <c r="N321" s="31">
        <f>单元面积!N246</f>
        <v>73.462903529433376</v>
      </c>
    </row>
    <row r="322" spans="1:14" ht="22.5" x14ac:dyDescent="0.15">
      <c r="A322" s="135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36"/>
      <c r="B323" s="138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27">
        <f>单元面积!K248</f>
        <v>59.534883720930232</v>
      </c>
      <c r="L323" s="140">
        <f>单元面积!L248</f>
        <v>0.49259199999999997</v>
      </c>
      <c r="M323" s="127">
        <f>单元面积!M248</f>
        <v>120.86043565654788</v>
      </c>
      <c r="N323" s="80">
        <f>单元面积!N248</f>
        <v>0.3</v>
      </c>
    </row>
    <row r="324" spans="1:14" ht="15" x14ac:dyDescent="0.15">
      <c r="A324" s="136"/>
      <c r="B324" s="139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28"/>
      <c r="L324" s="141"/>
      <c r="M324" s="128"/>
      <c r="N324" s="31">
        <f>单元面积!N249</f>
        <v>120.86043565654788</v>
      </c>
    </row>
    <row r="325" spans="1:14" ht="22.5" x14ac:dyDescent="0.15">
      <c r="A325" s="136"/>
      <c r="B325" s="135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27">
        <f>单元面积!K250</f>
        <v>32.904884318766065</v>
      </c>
      <c r="L325" s="140">
        <f>单元面积!L250</f>
        <v>0.63507199999999997</v>
      </c>
      <c r="M325" s="127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36"/>
      <c r="B326" s="137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28"/>
      <c r="L326" s="141"/>
      <c r="M326" s="128"/>
      <c r="N326" s="31">
        <f>单元面积!N251</f>
        <v>51.81284062085254</v>
      </c>
    </row>
    <row r="327" spans="1:14" ht="22.5" x14ac:dyDescent="0.15">
      <c r="A327" s="136"/>
      <c r="B327" s="135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27">
        <f>单元面积!K252</f>
        <v>9.9378881987577632</v>
      </c>
      <c r="L327" s="140">
        <f>单元面积!L252</f>
        <v>0.312249</v>
      </c>
      <c r="M327" s="127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36"/>
      <c r="B328" s="137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28"/>
      <c r="L328" s="141"/>
      <c r="M328" s="128"/>
      <c r="N328" s="31">
        <f>单元面积!N253</f>
        <v>31.826805526223506</v>
      </c>
    </row>
    <row r="329" spans="1:14" ht="22.5" x14ac:dyDescent="0.15">
      <c r="A329" s="136"/>
      <c r="B329" s="135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27">
        <f>单元面积!K254</f>
        <v>64</v>
      </c>
      <c r="L329" s="140">
        <f>单元面积!L254</f>
        <v>0.93220800000000004</v>
      </c>
      <c r="M329" s="127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36"/>
      <c r="B330" s="137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28"/>
      <c r="L330" s="141"/>
      <c r="M330" s="128"/>
      <c r="N330" s="31">
        <f>单元面积!N255</f>
        <v>68.654205928290679</v>
      </c>
    </row>
    <row r="331" spans="1:14" ht="22.5" x14ac:dyDescent="0.15">
      <c r="A331" s="136"/>
      <c r="B331" s="142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27">
        <f>单元面积!K256</f>
        <v>64</v>
      </c>
      <c r="L331" s="140">
        <f>单元面积!L256</f>
        <v>0.43559399999999998</v>
      </c>
      <c r="M331" s="127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37"/>
      <c r="B332" s="143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28"/>
      <c r="L332" s="141"/>
      <c r="M332" s="128"/>
      <c r="N332" s="31">
        <f>单元面积!N257</f>
        <v>146.92580705886675</v>
      </c>
    </row>
  </sheetData>
  <mergeCells count="637"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4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4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4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4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4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5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5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31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32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31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32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31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32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5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5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5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5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5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5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5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5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5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5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5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2016-05-23T01:48:28Z</dcterms:modified>
</cp:coreProperties>
</file>