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minimized="1" xWindow="0" yWindow="0" windowWidth="21600" windowHeight="9735" firstSheet="1" activeTab="2"/>
  </bookViews>
  <sheets>
    <sheet name="整体信息" sheetId="1" r:id="rId1"/>
    <sheet name="Sheet3" sheetId="9" r:id="rId2"/>
    <sheet name="组合信息" sheetId="2" r:id="rId3"/>
    <sheet name="Sheet1" sheetId="3" r:id="rId4"/>
    <sheet name="Sheet2" sheetId="4" r:id="rId5"/>
    <sheet name="Sheet6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8" i="8" l="1"/>
  <c r="H282" i="8"/>
  <c r="I282" i="8"/>
  <c r="J282" i="8"/>
  <c r="K282" i="8"/>
  <c r="L282" i="8"/>
  <c r="M282" i="8"/>
  <c r="G282" i="8"/>
  <c r="H281" i="8"/>
  <c r="I281" i="8"/>
  <c r="J281" i="8"/>
  <c r="K281" i="8"/>
  <c r="L281" i="8"/>
  <c r="M281" i="8"/>
  <c r="H280" i="8"/>
  <c r="I280" i="8"/>
  <c r="J280" i="8"/>
  <c r="K280" i="8"/>
  <c r="L280" i="8"/>
  <c r="M280" i="8"/>
  <c r="G280" i="8"/>
  <c r="N281" i="8"/>
  <c r="N282" i="8"/>
  <c r="G281" i="8"/>
  <c r="N280" i="8"/>
  <c r="H279" i="8"/>
  <c r="I279" i="8"/>
  <c r="J279" i="8"/>
  <c r="K279" i="8"/>
  <c r="L279" i="8"/>
  <c r="M279" i="8"/>
  <c r="G279" i="8"/>
  <c r="H278" i="8"/>
  <c r="I278" i="8"/>
  <c r="J278" i="8"/>
  <c r="K278" i="8"/>
  <c r="L278" i="8"/>
  <c r="M278" i="8"/>
  <c r="G278" i="8"/>
  <c r="C259" i="8"/>
  <c r="R270" i="8"/>
  <c r="R271" i="8"/>
  <c r="R269" i="8"/>
  <c r="R267" i="8"/>
  <c r="R268" i="8"/>
  <c r="R266" i="8"/>
  <c r="C258" i="8" l="1"/>
  <c r="C257" i="8"/>
  <c r="B256" i="8"/>
  <c r="B255" i="8"/>
  <c r="A255" i="8"/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<sst xmlns="http://schemas.openxmlformats.org/spreadsheetml/2006/main" count="1174" uniqueCount="528">
  <si>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</si>
  <si>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</si>
  <si>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</si>
  <si>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</si>
  <si>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</si>
  <si>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</si>
  <si>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</si>
  <si>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</si>
  <si>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</si>
  <si>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</si>
  <si>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</si>
  <si>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</si>
  <si>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</si>
  <si>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</si>
  <si>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</si>
  <si>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</si>
  <si>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</si>
  <si>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</si>
  <si>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</si>
  <si>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</si>
  <si>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</si>
  <si>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</si>
  <si>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</si>
  <si>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</si>
  <si>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</si>
  <si>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</si>
  <si>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</si>
  <si>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</si>
  <si>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</si>
  <si>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</si>
  <si>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</si>
  <si>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</si>
  <si>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</si>
  <si>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</si>
  <si>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</si>
  <si>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</si>
  <si>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</si>
  <si>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</si>
  <si>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</si>
  <si>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</si>
  <si>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</si>
  <si>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</si>
  <si>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</si>
  <si>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</si>
  <si>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</si>
  <si>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</si>
  <si>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</si>
  <si>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</si>
  <si>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</si>
  <si>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</si>
  <si>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</si>
  <si>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</si>
  <si>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</si>
  <si>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</si>
  <si>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</si>
  <si>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</si>
  <si>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</si>
  <si>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</si>
  <si>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</si>
  <si>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</si>
  <si>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</si>
  <si>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</si>
  <si>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</si>
  <si>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</si>
  <si>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</si>
  <si>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</si>
  <si>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</si>
  <si>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</si>
  <si>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</si>
  <si>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</si>
  <si>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</si>
  <si>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</si>
  <si>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</si>
  <si>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</si>
  <si>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</si>
  <si>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</si>
  <si>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</si>
  <si>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</si>
  <si>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</si>
  <si>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</si>
  <si>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</si>
  <si>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</si>
  <si>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</si>
  <si>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</si>
  <si>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</si>
  <si>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</si>
  <si>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</si>
  <si>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</si>
  <si>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</si>
  <si>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</si>
  <si>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</si>
  <si>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</si>
  <si>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</si>
  <si>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</si>
  <si>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</si>
  <si>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</si>
  <si>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</si>
  <si>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</si>
  <si>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</si>
  <si>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</si>
  <si>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</si>
  <si>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</si>
  <si>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</si>
  <si>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</si>
  <si>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</si>
  <si>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</si>
  <si>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</si>
  <si>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</si>
  <si>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</si>
  <si>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</si>
  <si>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</si>
  <si>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</si>
  <si>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</si>
  <si>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</si>
  <si>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</si>
  <si>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</si>
  <si>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</si>
  <si>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</si>
  <si>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</si>
  <si>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</si>
  <si>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</si>
  <si>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</si>
  <si>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</si>
  <si>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</si>
  <si>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</si>
  <si>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</si>
  <si>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</si>
  <si>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</si>
  <si>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</si>
  <si>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</si>
  <si>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</si>
  <si>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</si>
  <si>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</si>
  <si>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</si>
  <si>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</si>
  <si>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</si>
  <si>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</si>
  <si>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</si>
  <si>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</si>
  <si>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</si>
  <si>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</si>
  <si>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</si>
  <si>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</si>
  <si>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</si>
  <si>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</si>
  <si>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</si>
  <si>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</si>
  <si>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</si>
  <si>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</si>
  <si>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</si>
  <si>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</si>
  <si>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</si>
  <si>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</si>
  <si>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</si>
  <si>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</si>
  <si>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</si>
  <si>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</si>
  <si>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</si>
  <si>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</si>
  <si>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</si>
  <si>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</si>
  <si>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</si>
  <si>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</si>
  <si>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</si>
  <si>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</si>
  <si>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</si>
  <si>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</si>
  <si>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</si>
  <si>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</si>
  <si>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</si>
  <si>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</si>
  <si>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</si>
  <si>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</si>
  <si>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</si>
  <si>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</si>
  <si>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</si>
  <si>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</si>
  <si>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</si>
  <si>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</si>
  <si>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</si>
  <si>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</si>
  <si>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</si>
  <si>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</si>
  <si>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</si>
  <si>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</si>
  <si>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</si>
  <si>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</si>
  <si>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</si>
  <si>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</si>
  <si>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</si>
  <si>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</si>
  <si>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</si>
  <si>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</si>
  <si>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</si>
  <si>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</si>
  <si>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</si>
  <si>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</si>
  <si>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</si>
  <si>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</si>
  <si>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</si>
  <si>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</si>
  <si>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</si>
  <si>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</si>
  <si>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</si>
  <si>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</si>
  <si>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</si>
  <si>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</si>
  <si>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</si>
  <si>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</si>
  <si>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</si>
  <si>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</si>
  <si>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</si>
  <si>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</si>
  <si>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</si>
  <si>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</si>
  <si>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</si>
  <si>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</si>
  <si>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</si>
  <si>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</si>
  <si>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</si>
  <si>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</si>
  <si>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</si>
  <si>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</si>
  <si>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</si>
  <si>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</si>
  <si>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</si>
  <si>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</si>
  <si>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</si>
  <si>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</si>
  <si>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</si>
  <si>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</si>
  <si>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</si>
  <si>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</si>
  <si>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</si>
  <si>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</si>
  <si>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</si>
  <si>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</si>
  <si>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</si>
  <si>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</si>
  <si>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</si>
  <si>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</si>
  <si>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</si>
  <si>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</si>
  <si>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</si>
  <si>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</si>
  <si>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</si>
  <si>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</si>
  <si>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</si>
  <si>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</si>
  <si>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</si>
  <si>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</si>
  <si>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</si>
  <si>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</si>
  <si>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</si>
  <si>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</si>
  <si>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</si>
  <si>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</si>
  <si>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</si>
  <si>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</si>
  <si>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</si>
  <si>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</si>
  <si>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</si>
  <si>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</si>
  <si>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</si>
  <si>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</si>
  <si>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</si>
  <si>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</si>
  <si>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</si>
  <si>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</si>
  <si>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</si>
  <si>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</si>
  <si>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</si>
  <si>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</si>
  <si>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</si>
  <si>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</si>
  <si>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</si>
  <si>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</si>
  <si>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</si>
  <si>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</si>
  <si>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</si>
  <si>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</si>
  <si>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</si>
  <si>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</si>
  <si>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</si>
  <si>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</si>
  <si>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</si>
  <si>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</si>
  <si>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</si>
  <si>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</si>
  <si>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</si>
  <si>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</si>
  <si>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</si>
  <si>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</si>
  <si>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</si>
  <si>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</si>
  <si>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</si>
  <si>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</si>
  <si>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</si>
  <si>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</si>
  <si>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</si>
  <si>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</si>
  <si>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</si>
  <si>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</si>
  <si>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</si>
  <si>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</si>
  <si>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</si>
  <si>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</si>
  <si>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</si>
  <si>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</si>
  <si>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</si>
  <si>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</si>
  <si>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</si>
  <si>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</si>
  <si>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</si>
  <si>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</si>
  <si>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</si>
  <si>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</si>
  <si>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</si>
  <si>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</si>
  <si>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</si>
  <si>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</si>
  <si>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</si>
  <si>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</si>
  <si>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</si>
  <si>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</si>
  <si>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</si>
  <si>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</si>
  <si>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</si>
  <si>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</si>
  <si>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</si>
  <si>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</si>
  <si>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</si>
  <si>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</si>
  <si>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</si>
  <si>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</si>
  <si>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</si>
  <si>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</si>
  <si>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</si>
  <si>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</si>
  <si>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</si>
  <si>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</si>
  <si>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</si>
  <si>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</si>
  <si>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</si>
  <si>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</si>
  <si>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</si>
  <si>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</si>
  <si>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</si>
  <si>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</si>
  <si>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</si>
  <si>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</si>
  <si>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</si>
  <si>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</si>
  <si>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</si>
  <si>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</si>
  <si>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</si>
  <si>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</si>
  <si>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</si>
  <si>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</si>
  <si>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</si>
  <si>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</si>
  <si>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</si>
  <si>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</si>
  <si>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</si>
  <si>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</si>
  <si>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</si>
  <si>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</si>
  <si>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</si>
  <si>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</si>
  <si>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</si>
  <si>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</si>
  <si>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</si>
  <si>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</si>
  <si>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</si>
  <si>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</si>
  <si>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</si>
  <si>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</si>
  <si>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</si>
  <si>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</si>
  <si>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</si>
  <si>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</si>
  <si>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</si>
  <si>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</si>
  <si>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</si>
  <si>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</si>
  <si>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</si>
  <si>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</si>
  <si>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</si>
  <si>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</si>
  <si>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</si>
  <si>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</si>
  <si>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</si>
  <si>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</si>
  <si>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</si>
  <si>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</si>
  <si>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</si>
  <si>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</si>
  <si>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</si>
  <si>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</si>
  <si>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</si>
  <si>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</si>
  <si>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</si>
  <si>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</si>
  <si>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</si>
  <si>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</si>
  <si>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</si>
  <si>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</si>
  <si>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</si>
  <si>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</si>
  <si>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</si>
  <si>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</si>
  <si>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</si>
  <si>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</si>
  <si>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</si>
  <si>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</si>
  <si>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</si>
  <si>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</si>
  <si>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</si>
  <si>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</si>
  <si>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</si>
  <si>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</si>
  <si>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</si>
  <si>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</si>
  <si>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</si>
  <si>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</si>
  <si>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</si>
  <si>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</si>
  <si>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</si>
  <si>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</si>
  <si>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</si>
  <si>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</si>
  <si>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</si>
  <si>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</si>
  <si>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</si>
  <si>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</si>
  <si>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</si>
  <si>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</si>
  <si>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</si>
  <si>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</si>
  <si>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</si>
  <si>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</si>
  <si>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</si>
  <si>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</si>
  <si>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</si>
  <si>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</si>
  <si>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</si>
  <si>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</si>
  <si>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</si>
  <si>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</si>
  <si>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</si>
  <si>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</si>
  <si>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</si>
  <si>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</si>
  <si>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</si>
  <si>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</si>
  <si>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</si>
  <si>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</si>
  <si>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</si>
  <si>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</si>
  <si>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</si>
  <si>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</si>
  <si>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</si>
  <si>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</si>
  <si>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</si>
  <si>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</si>
  <si>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</si>
  <si>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</si>
  <si>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</si>
  <si>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</si>
  <si>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</si>
  <si>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</si>
  <si>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</si>
  <si>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</si>
  <si>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</si>
  <si>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</si>
  <si>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</si>
  <si>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</si>
  <si>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</si>
  <si>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</si>
  <si>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</si>
  <si>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</si>
  <si>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</si>
  <si>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</si>
  <si>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</si>
  <si>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</si>
  <si>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</si>
  <si>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</si>
  <si>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</si>
  <si>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</si>
  <si>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</si>
  <si>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</si>
  <si>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</si>
  <si>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</si>
  <si>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</si>
  <si>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</si>
  <si>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</si>
  <si>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</si>
  <si>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</si>
  <si>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</si>
  <si>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</si>
  <si>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</si>
  <si>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</si>
  <si>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</si>
  <si>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</si>
  <si>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</si>
  <si>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</si>
  <si>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</si>
  <si>
    <t>名称</t>
  </si>
  <si>
    <r>
      <t>PE</t>
    </r>
    <r>
      <rPr>
        <sz val="9"/>
        <color theme="1"/>
        <rFont val="宋体"/>
        <family val="3"/>
        <charset val="134"/>
      </rPr>
      <t>方案</t>
    </r>
  </si>
  <si>
    <r>
      <t>PE</t>
    </r>
    <r>
      <rPr>
        <sz val="9"/>
        <color theme="1"/>
        <rFont val="宋体"/>
        <family val="3"/>
        <charset val="134"/>
      </rPr>
      <t>占整个架构面积比例</t>
    </r>
  </si>
  <si>
    <t>功能单元利用率</t>
  </si>
  <si>
    <t>算</t>
  </si>
  <si>
    <t>法</t>
  </si>
  <si>
    <t>功能单元</t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</si>
  <si>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</si>
  <si>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</si>
  <si>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</si>
  <si>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</si>
  <si>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</si>
  <si>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</si>
  <si>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t>有限域乘法</t>
  </si>
  <si>
    <t>模乘</t>
  </si>
  <si>
    <t>平均利用率</t>
  </si>
  <si>
    <t>串行组合</t>
  </si>
  <si>
    <t>ProDFA</t>
  </si>
  <si>
    <t>并行组合</t>
  </si>
  <si>
    <t>串并混合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</si>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</sst>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0" fillId="0" borderId="0" xfId="1" applyFont="1" applyAlignment="1"/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center" vertical="center" wrapText="1"/>
    </xf>
    <xf numFmtId="9" fontId="0" fillId="0" borderId="0" xfId="0" applyNumberFormat="1"/>
    <xf numFmtId="9" fontId="7" fillId="0" borderId="17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19" xfId="0" applyNumberFormat="1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0" zoomScale="85" zoomScaleNormal="85" workbookViewId="0">
      <selection activeCell="G14" sqref="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99" t="s">
        <v>0</v>
      </c>
      <c r="B1" s="100"/>
      <c r="C1" s="103" t="s">
        <v>1</v>
      </c>
      <c r="D1" s="103"/>
      <c r="E1" s="104" t="s">
        <v>2</v>
      </c>
      <c r="F1" s="105" t="s">
        <v>3</v>
      </c>
      <c r="G1" s="105"/>
      <c r="H1" s="105" t="s">
        <v>4</v>
      </c>
      <c r="I1" s="106" t="s">
        <v>5</v>
      </c>
      <c r="J1" s="94" t="s">
        <v>6</v>
      </c>
    </row>
    <row r="2" spans="1:10" thickTop="1" thickBot="1" x14ac:dyDescent="0.2">
      <c r="A2" s="101"/>
      <c r="B2" s="102"/>
      <c r="C2" s="2" t="s">
        <v>7</v>
      </c>
      <c r="D2" s="2" t="s">
        <v>497</v>
      </c>
      <c r="E2" s="104"/>
      <c r="F2" s="3" t="s">
        <v>8</v>
      </c>
      <c r="G2" s="3" t="s">
        <v>9</v>
      </c>
      <c r="H2" s="105"/>
      <c r="I2" s="106"/>
      <c r="J2" s="94"/>
    </row>
    <row r="3" spans="1:10" thickTop="1" thickBot="1" x14ac:dyDescent="0.2">
      <c r="A3" s="91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92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92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93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91" t="s">
        <v>18</v>
      </c>
      <c r="B7" s="4" t="s">
        <v>18</v>
      </c>
      <c r="C7" s="2">
        <v>32</v>
      </c>
      <c r="D7" s="2">
        <v>4</v>
      </c>
      <c r="F7" s="95" t="s">
        <v>19</v>
      </c>
      <c r="G7" s="97"/>
      <c r="H7" s="97" t="s">
        <v>20</v>
      </c>
      <c r="I7" s="7" t="s">
        <v>13</v>
      </c>
      <c r="J7" s="8" t="s">
        <v>242</v>
      </c>
    </row>
    <row r="8" spans="1:10" thickTop="1" thickBot="1" x14ac:dyDescent="0.2">
      <c r="A8" s="93"/>
      <c r="B8" s="4" t="s">
        <v>21</v>
      </c>
      <c r="C8" s="9">
        <v>0.35555555555555557</v>
      </c>
      <c r="D8" s="9">
        <v>0.13263888888888889</v>
      </c>
      <c r="F8" s="96"/>
      <c r="G8" s="98"/>
      <c r="H8" s="98"/>
      <c r="I8" s="7" t="s">
        <v>13</v>
      </c>
      <c r="J8" s="8" t="s">
        <v>243</v>
      </c>
    </row>
    <row r="9" spans="1:10" thickTop="1" thickBot="1" x14ac:dyDescent="0.2">
      <c r="A9" s="91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92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93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86" t="s">
        <v>36</v>
      </c>
      <c r="B12" s="87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86" t="s">
        <v>39</v>
      </c>
      <c r="B13" s="87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86" t="s">
        <v>40</v>
      </c>
      <c r="B14" s="87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86" t="s">
        <v>42</v>
      </c>
      <c r="B15" s="87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88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89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90"/>
      <c r="B18" s="12" t="s">
        <v>252</v>
      </c>
      <c r="C18" s="47">
        <v>8</v>
      </c>
      <c r="D18" s="47">
        <v>1</v>
      </c>
    </row>
  </sheetData>
  <mergeCells count="18"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12:B12"/>
    <mergeCell ref="A13:B13"/>
    <mergeCell ref="A14:B14"/>
    <mergeCell ref="A15:B15"/>
    <mergeCell ref="A16:A1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99" t="s">
        <v>0</v>
      </c>
      <c r="B1" s="100"/>
      <c r="C1" s="103" t="s">
        <v>1</v>
      </c>
      <c r="D1" s="103"/>
      <c r="E1" s="107" t="s">
        <v>3</v>
      </c>
    </row>
    <row r="2" spans="1:5" ht="15" thickTop="1" thickBot="1" x14ac:dyDescent="0.2">
      <c r="A2" s="101"/>
      <c r="B2" s="102"/>
      <c r="C2" s="2" t="s">
        <v>498</v>
      </c>
      <c r="D2" s="2" t="s">
        <v>497</v>
      </c>
      <c r="E2" s="108"/>
    </row>
    <row r="3" spans="1:5" ht="15" thickTop="1" thickBot="1" x14ac:dyDescent="0.2">
      <c r="A3" s="91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92"/>
      <c r="B4" s="4" t="s">
        <v>14</v>
      </c>
      <c r="C4" s="2"/>
      <c r="D4" s="2"/>
      <c r="E4" s="83"/>
    </row>
    <row r="5" spans="1:5" ht="15" thickTop="1" thickBot="1" x14ac:dyDescent="0.2">
      <c r="A5" s="92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93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91" t="s">
        <v>18</v>
      </c>
      <c r="B7" s="4" t="s">
        <v>18</v>
      </c>
      <c r="C7" s="2">
        <v>32</v>
      </c>
      <c r="D7" s="2">
        <v>4</v>
      </c>
      <c r="E7" s="109" t="s">
        <v>502</v>
      </c>
    </row>
    <row r="8" spans="1:5" ht="15" thickTop="1" thickBot="1" x14ac:dyDescent="0.2">
      <c r="A8" s="92"/>
      <c r="B8" s="112" t="s">
        <v>21</v>
      </c>
      <c r="C8" s="2">
        <v>8</v>
      </c>
      <c r="D8" s="2">
        <v>3</v>
      </c>
      <c r="E8" s="110"/>
    </row>
    <row r="9" spans="1:5" ht="15" thickTop="1" thickBot="1" x14ac:dyDescent="0.2">
      <c r="A9" s="93"/>
      <c r="B9" s="113"/>
      <c r="C9" s="2">
        <v>32</v>
      </c>
      <c r="D9" s="2">
        <v>11</v>
      </c>
      <c r="E9" s="111"/>
    </row>
    <row r="10" spans="1:5" ht="15" thickTop="1" thickBot="1" x14ac:dyDescent="0.2">
      <c r="A10" s="91" t="s">
        <v>22</v>
      </c>
      <c r="B10" s="112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92"/>
      <c r="B11" s="113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92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92"/>
      <c r="B13" s="114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93"/>
      <c r="B14" s="115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86" t="s">
        <v>36</v>
      </c>
      <c r="B15" s="87"/>
      <c r="C15" s="2"/>
      <c r="D15" s="2">
        <v>10</v>
      </c>
      <c r="E15" s="83" t="s">
        <v>500</v>
      </c>
    </row>
    <row r="16" spans="1:5" ht="15" thickTop="1" thickBot="1" x14ac:dyDescent="0.2">
      <c r="A16" s="86" t="s">
        <v>39</v>
      </c>
      <c r="B16" s="87"/>
      <c r="C16" s="2">
        <v>32</v>
      </c>
      <c r="D16" s="2">
        <v>10</v>
      </c>
      <c r="E16" s="85"/>
    </row>
    <row r="17" spans="1:5" ht="55.5" thickTop="1" thickBot="1" x14ac:dyDescent="0.2">
      <c r="A17" s="86" t="s">
        <v>40</v>
      </c>
      <c r="B17" s="87"/>
      <c r="C17" s="2"/>
      <c r="D17" s="2"/>
      <c r="E17" s="83" t="s">
        <v>501</v>
      </c>
    </row>
    <row r="18" spans="1:5" ht="14.25" thickTop="1" x14ac:dyDescent="0.15"/>
  </sheetData>
  <mergeCells count="13">
    <mergeCell ref="A15:B15"/>
    <mergeCell ref="A16:B16"/>
    <mergeCell ref="A17:B17"/>
    <mergeCell ref="B8:B9"/>
    <mergeCell ref="A10:A14"/>
    <mergeCell ref="B10:B11"/>
    <mergeCell ref="B13:B14"/>
    <mergeCell ref="A1:B2"/>
    <mergeCell ref="C1:D1"/>
    <mergeCell ref="E1:E2"/>
    <mergeCell ref="A3:A6"/>
    <mergeCell ref="A7:A9"/>
    <mergeCell ref="E7:E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8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16" t="s">
        <v>47</v>
      </c>
      <c r="B1" s="119" t="s">
        <v>48</v>
      </c>
      <c r="C1" s="119"/>
      <c r="D1" s="120" t="s">
        <v>49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2"/>
    </row>
    <row r="2" spans="1:27" ht="27.75" customHeight="1" thickTop="1" thickBot="1" x14ac:dyDescent="0.2">
      <c r="A2" s="117"/>
      <c r="B2" s="123" t="s">
        <v>50</v>
      </c>
      <c r="C2" s="123" t="s">
        <v>51</v>
      </c>
      <c r="D2" s="120" t="s">
        <v>52</v>
      </c>
      <c r="E2" s="121"/>
      <c r="F2" s="121"/>
      <c r="G2" s="121"/>
      <c r="H2" s="121"/>
      <c r="I2" s="121"/>
      <c r="J2" s="121"/>
      <c r="K2" s="121"/>
      <c r="L2" s="122"/>
      <c r="M2" s="120" t="s">
        <v>53</v>
      </c>
      <c r="N2" s="121"/>
      <c r="O2" s="121"/>
      <c r="P2" s="121"/>
      <c r="Q2" s="121"/>
      <c r="R2" s="121"/>
      <c r="S2" s="121"/>
      <c r="T2" s="121"/>
      <c r="U2" s="122"/>
      <c r="V2" s="120" t="s">
        <v>54</v>
      </c>
      <c r="W2" s="121"/>
      <c r="X2" s="121"/>
      <c r="Y2" s="121"/>
      <c r="Z2" s="121"/>
      <c r="AA2" s="122"/>
    </row>
    <row r="3" spans="1:27" ht="28.5" customHeight="1" thickTop="1" thickBot="1" x14ac:dyDescent="0.2">
      <c r="A3" s="118"/>
      <c r="B3" s="124"/>
      <c r="C3" s="124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25" t="s">
        <v>62</v>
      </c>
      <c r="B4" s="128" t="s">
        <v>63</v>
      </c>
      <c r="C4" s="131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26"/>
      <c r="B5" s="129"/>
      <c r="C5" s="132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26"/>
      <c r="B6" s="129"/>
      <c r="C6" s="132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26"/>
      <c r="B7" s="129"/>
      <c r="C7" s="132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27"/>
      <c r="B8" s="130"/>
      <c r="C8" s="133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25" t="s">
        <v>97</v>
      </c>
      <c r="B9" s="128" t="s">
        <v>98</v>
      </c>
      <c r="C9" s="128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26"/>
      <c r="B10" s="129"/>
      <c r="C10" s="129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26"/>
      <c r="B11" s="129"/>
      <c r="C11" s="129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26"/>
      <c r="B12" s="129"/>
      <c r="C12" s="129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27"/>
      <c r="B13" s="130"/>
      <c r="C13" s="130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25" t="s">
        <v>105</v>
      </c>
      <c r="B14" s="128" t="s">
        <v>106</v>
      </c>
      <c r="C14" s="128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26"/>
      <c r="B15" s="129"/>
      <c r="C15" s="129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26"/>
      <c r="B16" s="129"/>
      <c r="C16" s="129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26"/>
      <c r="B17" s="129"/>
      <c r="C17" s="129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27"/>
      <c r="B18" s="130"/>
      <c r="C18" s="130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34" t="s">
        <v>134</v>
      </c>
      <c r="B19" s="128" t="s">
        <v>135</v>
      </c>
      <c r="C19" s="128" t="s">
        <v>136</v>
      </c>
      <c r="D19" s="24" t="s">
        <v>137</v>
      </c>
      <c r="E19" s="24" t="s">
        <v>138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35"/>
      <c r="B20" s="129"/>
      <c r="C20" s="129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35"/>
      <c r="B21" s="129"/>
      <c r="C21" s="129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35"/>
      <c r="B22" s="129"/>
      <c r="C22" s="129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36"/>
      <c r="B23" s="130"/>
      <c r="C23" s="130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25" t="s">
        <v>167</v>
      </c>
      <c r="B24" s="128" t="s">
        <v>168</v>
      </c>
      <c r="C24" s="128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26"/>
      <c r="B25" s="129"/>
      <c r="C25" s="129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26"/>
      <c r="B26" s="129"/>
      <c r="C26" s="129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26"/>
      <c r="B27" s="129"/>
      <c r="C27" s="129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27"/>
      <c r="B28" s="130"/>
      <c r="C28" s="130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25" t="s">
        <v>184</v>
      </c>
      <c r="B29" s="128" t="s">
        <v>341</v>
      </c>
      <c r="C29" s="128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26"/>
      <c r="B30" s="129"/>
      <c r="C30" s="129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26"/>
      <c r="B31" s="129"/>
      <c r="C31" s="129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26"/>
      <c r="B32" s="129"/>
      <c r="C32" s="129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27"/>
      <c r="B33" s="130"/>
      <c r="C33" s="130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25" t="s">
        <v>201</v>
      </c>
      <c r="B34" s="128" t="s">
        <v>254</v>
      </c>
      <c r="C34" s="128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26"/>
      <c r="B35" s="129"/>
      <c r="C35" s="129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26"/>
      <c r="B36" s="129"/>
      <c r="C36" s="129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26"/>
      <c r="B37" s="129"/>
      <c r="C37" s="129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27"/>
      <c r="B38" s="130"/>
      <c r="C38" s="130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79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16" t="s">
        <v>0</v>
      </c>
      <c r="B1" s="119" t="s">
        <v>48</v>
      </c>
      <c r="C1" s="119"/>
      <c r="D1" s="120" t="s">
        <v>49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2"/>
    </row>
    <row r="2" spans="1:27" ht="27.75" customHeight="1" thickTop="1" thickBot="1" x14ac:dyDescent="0.2">
      <c r="A2" s="117"/>
      <c r="B2" s="123" t="s">
        <v>50</v>
      </c>
      <c r="C2" s="123" t="s">
        <v>51</v>
      </c>
      <c r="D2" s="120" t="s">
        <v>52</v>
      </c>
      <c r="E2" s="121"/>
      <c r="F2" s="121"/>
      <c r="G2" s="121"/>
      <c r="H2" s="121"/>
      <c r="I2" s="121"/>
      <c r="J2" s="121"/>
      <c r="K2" s="121"/>
      <c r="L2" s="122"/>
      <c r="M2" s="120" t="s">
        <v>53</v>
      </c>
      <c r="N2" s="121"/>
      <c r="O2" s="121"/>
      <c r="P2" s="121"/>
      <c r="Q2" s="121"/>
      <c r="R2" s="121"/>
      <c r="S2" s="121"/>
      <c r="T2" s="121"/>
      <c r="U2" s="122"/>
      <c r="V2" s="120" t="s">
        <v>54</v>
      </c>
      <c r="W2" s="121"/>
      <c r="X2" s="121"/>
      <c r="Y2" s="121"/>
      <c r="Z2" s="121"/>
      <c r="AA2" s="122"/>
    </row>
    <row r="3" spans="1:27" ht="28.5" customHeight="1" thickTop="1" thickBot="1" x14ac:dyDescent="0.2">
      <c r="A3" s="118"/>
      <c r="B3" s="124"/>
      <c r="C3" s="124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25" t="s">
        <v>62</v>
      </c>
      <c r="B4" s="128" t="s">
        <v>63</v>
      </c>
      <c r="C4" s="131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26"/>
      <c r="B5" s="129"/>
      <c r="C5" s="132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26"/>
      <c r="B6" s="129"/>
      <c r="C6" s="132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26"/>
      <c r="B7" s="129"/>
      <c r="C7" s="132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27"/>
      <c r="B8" s="130"/>
      <c r="C8" s="133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25" t="s">
        <v>97</v>
      </c>
      <c r="B9" s="128" t="s">
        <v>98</v>
      </c>
      <c r="C9" s="128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26"/>
      <c r="B10" s="129"/>
      <c r="C10" s="129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26"/>
      <c r="B11" s="129"/>
      <c r="C11" s="129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26"/>
      <c r="B12" s="129"/>
      <c r="C12" s="129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27"/>
      <c r="B13" s="130"/>
      <c r="C13" s="130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25" t="s">
        <v>105</v>
      </c>
      <c r="B14" s="128" t="s">
        <v>106</v>
      </c>
      <c r="C14" s="128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26"/>
      <c r="B15" s="129"/>
      <c r="C15" s="129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26"/>
      <c r="B16" s="129"/>
      <c r="C16" s="129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26"/>
      <c r="B17" s="129"/>
      <c r="C17" s="129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27"/>
      <c r="B18" s="130"/>
      <c r="C18" s="130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34" t="s">
        <v>134</v>
      </c>
      <c r="B19" s="128" t="s">
        <v>135</v>
      </c>
      <c r="C19" s="128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35"/>
      <c r="B20" s="129"/>
      <c r="C20" s="129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35"/>
      <c r="B21" s="129"/>
      <c r="C21" s="129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35"/>
      <c r="B22" s="129"/>
      <c r="C22" s="129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36"/>
      <c r="B23" s="130"/>
      <c r="C23" s="130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25" t="s">
        <v>167</v>
      </c>
      <c r="B24" s="128" t="s">
        <v>168</v>
      </c>
      <c r="C24" s="128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26"/>
      <c r="B25" s="129"/>
      <c r="C25" s="129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26"/>
      <c r="B26" s="129"/>
      <c r="C26" s="129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26"/>
      <c r="B27" s="129"/>
      <c r="C27" s="129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27"/>
      <c r="B28" s="130"/>
      <c r="C28" s="130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25" t="s">
        <v>184</v>
      </c>
      <c r="B29" s="128" t="s">
        <v>185</v>
      </c>
      <c r="C29" s="128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26"/>
      <c r="B30" s="129"/>
      <c r="C30" s="129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26"/>
      <c r="B31" s="129"/>
      <c r="C31" s="129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26"/>
      <c r="B32" s="129"/>
      <c r="C32" s="129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27"/>
      <c r="B33" s="130"/>
      <c r="C33" s="130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25" t="s">
        <v>201</v>
      </c>
      <c r="B34" s="128" t="s">
        <v>254</v>
      </c>
      <c r="C34" s="128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26"/>
      <c r="B35" s="129"/>
      <c r="C35" s="129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26"/>
      <c r="B36" s="129"/>
      <c r="C36" s="129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26"/>
      <c r="B37" s="129"/>
      <c r="C37" s="129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27"/>
      <c r="B38" s="130"/>
      <c r="C38" s="130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D31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43" t="s">
        <v>400</v>
      </c>
      <c r="B40" s="146" t="s">
        <v>50</v>
      </c>
      <c r="C40" s="146" t="s">
        <v>468</v>
      </c>
      <c r="D40" s="148" t="s">
        <v>401</v>
      </c>
      <c r="E40" s="149"/>
      <c r="F40" s="149"/>
      <c r="G40" s="149"/>
      <c r="H40" s="149"/>
      <c r="I40" s="150"/>
      <c r="K40" s="69" t="s">
        <v>400</v>
      </c>
      <c r="L40" s="151" t="s">
        <v>407</v>
      </c>
      <c r="M40" s="152"/>
      <c r="N40" s="153"/>
      <c r="O40" s="151" t="s">
        <v>469</v>
      </c>
      <c r="P40" s="152"/>
      <c r="Q40" s="153"/>
      <c r="R40" s="137" t="s">
        <v>470</v>
      </c>
      <c r="S40" s="138"/>
      <c r="T40" s="139"/>
    </row>
    <row r="41" spans="1:23" ht="15" thickBot="1" x14ac:dyDescent="0.2">
      <c r="A41" s="145"/>
      <c r="B41" s="147"/>
      <c r="C41" s="147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37">
        <v>65</v>
      </c>
      <c r="M41" s="138"/>
      <c r="N41" s="139"/>
      <c r="O41" s="137">
        <v>65</v>
      </c>
      <c r="P41" s="138"/>
      <c r="Q41" s="139"/>
      <c r="R41" s="137">
        <v>45</v>
      </c>
      <c r="S41" s="138"/>
      <c r="T41" s="139"/>
    </row>
    <row r="42" spans="1:23" ht="15" thickBot="1" x14ac:dyDescent="0.2">
      <c r="A42" s="143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37">
        <f>1/3.97</f>
        <v>0.25188916876574308</v>
      </c>
      <c r="M42" s="138"/>
      <c r="N42" s="139"/>
      <c r="O42" s="137">
        <f>1/3.97</f>
        <v>0.25188916876574308</v>
      </c>
      <c r="P42" s="138"/>
      <c r="Q42" s="139"/>
      <c r="R42" s="137">
        <v>1</v>
      </c>
      <c r="S42" s="138"/>
      <c r="T42" s="139"/>
    </row>
    <row r="43" spans="1:23" ht="24" thickBot="1" x14ac:dyDescent="0.2">
      <c r="A43" s="144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44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44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44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44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44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44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44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44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44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44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44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44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45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43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44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44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44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44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44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44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44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44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44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37" t="s">
        <v>471</v>
      </c>
      <c r="M66" s="138"/>
      <c r="N66" s="139"/>
      <c r="O66" s="137" t="s">
        <v>482</v>
      </c>
      <c r="P66" s="138"/>
      <c r="Q66" s="139"/>
      <c r="R66" s="137" t="s">
        <v>483</v>
      </c>
      <c r="S66" s="138"/>
      <c r="T66" s="139"/>
    </row>
    <row r="67" spans="1:20" ht="15" thickBot="1" x14ac:dyDescent="0.2">
      <c r="A67" s="144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37"/>
      <c r="M67" s="138"/>
      <c r="N67" s="139"/>
      <c r="O67" s="137"/>
      <c r="P67" s="138"/>
      <c r="Q67" s="139"/>
      <c r="R67" s="137"/>
      <c r="S67" s="138"/>
      <c r="T67" s="139"/>
    </row>
    <row r="68" spans="1:20" ht="15" thickBot="1" x14ac:dyDescent="0.2">
      <c r="A68" s="144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37"/>
      <c r="M68" s="138"/>
      <c r="N68" s="139"/>
      <c r="O68" s="137"/>
      <c r="P68" s="138"/>
      <c r="Q68" s="139"/>
      <c r="R68" s="137"/>
      <c r="S68" s="138"/>
      <c r="T68" s="139"/>
    </row>
    <row r="69" spans="1:20" ht="24" thickBot="1" x14ac:dyDescent="0.2">
      <c r="A69" s="144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44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45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40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41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41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41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41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41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41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41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41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41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41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41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41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41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42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40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41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41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41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41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41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41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41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41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41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41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41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41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41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42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40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41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41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41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41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41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41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41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41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41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41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41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41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41"/>
      <c r="B115" s="64" t="s">
        <v>420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42"/>
      <c r="B116" s="67" t="s">
        <v>445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43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44"/>
      <c r="B118" s="64" t="s">
        <v>409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44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44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44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44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44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44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44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44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44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44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44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44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45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F262" workbookViewId="0">
      <selection activeCell="P282" sqref="P282"/>
    </sheetView>
  </sheetViews>
  <sheetFormatPr defaultRowHeight="13.5" x14ac:dyDescent="0.15"/>
  <cols>
    <col min="2" max="3" width="9.5" bestFit="1" customWidth="1"/>
  </cols>
  <sheetData>
    <row r="1" spans="1:8" ht="14.25" thickBot="1" x14ac:dyDescent="0.2">
      <c r="A1" s="143" t="s">
        <v>400</v>
      </c>
      <c r="B1" s="154" t="s">
        <v>442</v>
      </c>
      <c r="C1" s="156" t="s">
        <v>401</v>
      </c>
      <c r="D1" s="157"/>
      <c r="E1" s="157"/>
      <c r="F1" s="157"/>
      <c r="G1" s="157"/>
      <c r="H1" s="158"/>
    </row>
    <row r="2" spans="1:8" ht="15" thickBot="1" x14ac:dyDescent="0.2">
      <c r="A2" s="145"/>
      <c r="B2" s="155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43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44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44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44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44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44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44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44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44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44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44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44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44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44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44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44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44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44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44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44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44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44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44"/>
      <c r="B25" s="64" t="s">
        <v>428</v>
      </c>
      <c r="C25" s="63"/>
      <c r="D25" s="63"/>
      <c r="E25" s="63"/>
      <c r="F25" s="63"/>
      <c r="G25" s="63"/>
      <c r="H25" s="63"/>
    </row>
    <row r="26" spans="1:8" ht="29.25" thickBot="1" x14ac:dyDescent="0.2">
      <c r="A26" s="144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44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44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44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44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44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44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44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44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44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44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44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45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43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44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44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44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44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44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44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44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44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44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44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44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44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44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44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44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44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44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44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44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44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44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44"/>
      <c r="B61" s="64" t="s">
        <v>428</v>
      </c>
      <c r="C61" s="63"/>
      <c r="D61" s="63"/>
      <c r="E61" s="63"/>
      <c r="F61" s="63"/>
      <c r="G61" s="63"/>
      <c r="H61" s="63"/>
    </row>
    <row r="62" spans="1:8" ht="29.25" thickBot="1" x14ac:dyDescent="0.2">
      <c r="A62" s="144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44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44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44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44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44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44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44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44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44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44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44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45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43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44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44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44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44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44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44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44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44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44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44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44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44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44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44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44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44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44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44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44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44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44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44"/>
      <c r="B97" s="64" t="s">
        <v>428</v>
      </c>
      <c r="C97" s="63"/>
      <c r="D97" s="63"/>
      <c r="E97" s="63"/>
      <c r="F97" s="63"/>
      <c r="G97" s="63"/>
      <c r="H97" s="63"/>
    </row>
    <row r="98" spans="1:8" ht="29.25" thickBot="1" x14ac:dyDescent="0.2">
      <c r="A98" s="144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44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44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44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44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44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44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44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44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44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44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44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45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43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44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44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44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44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44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44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44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44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44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44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44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44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44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44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44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44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44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44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44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44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44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44"/>
      <c r="B133" s="64" t="s">
        <v>428</v>
      </c>
      <c r="C133" s="63"/>
      <c r="D133" s="63"/>
      <c r="E133" s="63"/>
      <c r="F133" s="63"/>
      <c r="G133" s="63"/>
      <c r="H133" s="63"/>
    </row>
    <row r="134" spans="1:8" ht="29.25" thickBot="1" x14ac:dyDescent="0.2">
      <c r="A134" s="144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44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44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44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44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44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44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44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44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44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44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44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45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43" t="s">
        <v>400</v>
      </c>
      <c r="B152" s="146" t="s">
        <v>50</v>
      </c>
      <c r="C152" s="148" t="s">
        <v>401</v>
      </c>
      <c r="D152" s="149"/>
      <c r="E152" s="149"/>
      <c r="F152" s="149"/>
      <c r="G152" s="149"/>
      <c r="H152" s="150"/>
    </row>
    <row r="153" spans="1:8" ht="15" thickBot="1" x14ac:dyDescent="0.2">
      <c r="A153" s="145"/>
      <c r="B153" s="147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43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44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44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44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44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44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44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44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44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44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44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44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44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44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45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43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44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44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44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44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44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44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44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44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44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44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44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44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44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45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43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44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44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44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44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44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44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44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44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44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44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44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44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44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45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43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44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44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44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44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44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44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44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44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44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44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44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44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44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45"/>
      <c r="B213" s="67" t="s">
        <v>445</v>
      </c>
      <c r="C213" s="66"/>
      <c r="D213" s="66"/>
      <c r="E213" s="66"/>
      <c r="F213" s="66"/>
      <c r="G213" s="66"/>
      <c r="H213" s="66"/>
    </row>
    <row r="247" spans="1:18" x14ac:dyDescent="0.15">
      <c r="A247">
        <v>19286</v>
      </c>
    </row>
    <row r="248" spans="1:18" x14ac:dyDescent="0.15">
      <c r="A248">
        <v>85473</v>
      </c>
    </row>
    <row r="249" spans="1:18" x14ac:dyDescent="0.15">
      <c r="A249">
        <v>12826</v>
      </c>
    </row>
    <row r="250" spans="1:18" x14ac:dyDescent="0.15">
      <c r="A250">
        <v>127260</v>
      </c>
    </row>
    <row r="251" spans="1:18" x14ac:dyDescent="0.15">
      <c r="A251">
        <v>1160372</v>
      </c>
    </row>
    <row r="252" spans="1:18" x14ac:dyDescent="0.15">
      <c r="A252">
        <v>49816</v>
      </c>
    </row>
    <row r="253" spans="1:18" x14ac:dyDescent="0.15">
      <c r="A253">
        <v>6852</v>
      </c>
    </row>
    <row r="255" spans="1:18" ht="14.25" thickBot="1" x14ac:dyDescent="0.2">
      <c r="A255">
        <f>SUM(A247:A254)</f>
        <v>1461885</v>
      </c>
      <c r="B255">
        <f>A255*16</f>
        <v>23390160</v>
      </c>
    </row>
    <row r="256" spans="1:18" ht="14.25" thickBot="1" x14ac:dyDescent="0.2">
      <c r="A256">
        <v>159571</v>
      </c>
      <c r="B256">
        <f>A256*4</f>
        <v>638284</v>
      </c>
      <c r="C256">
        <v>718592</v>
      </c>
      <c r="G256" s="160" t="s">
        <v>400</v>
      </c>
      <c r="H256" s="172" t="s">
        <v>508</v>
      </c>
      <c r="I256" s="172" t="s">
        <v>509</v>
      </c>
      <c r="J256" s="176" t="s">
        <v>510</v>
      </c>
      <c r="K256" s="175"/>
      <c r="L256" s="175"/>
      <c r="M256" s="175"/>
      <c r="N256" s="175"/>
      <c r="O256" s="175"/>
      <c r="P256" s="175"/>
      <c r="Q256" s="175"/>
      <c r="R256" s="177"/>
    </row>
    <row r="257" spans="1:18" ht="14.25" thickBot="1" x14ac:dyDescent="0.2">
      <c r="C257" s="159">
        <f>B256/C256</f>
        <v>0.88824256323477024</v>
      </c>
      <c r="G257" s="161" t="s">
        <v>507</v>
      </c>
      <c r="H257" s="173"/>
      <c r="I257" s="173"/>
      <c r="J257" s="164" t="s">
        <v>511</v>
      </c>
      <c r="K257" s="176" t="s">
        <v>513</v>
      </c>
      <c r="L257" s="175"/>
      <c r="M257" s="175"/>
      <c r="N257" s="175"/>
      <c r="O257" s="175"/>
      <c r="P257" s="175"/>
      <c r="Q257" s="175"/>
      <c r="R257" s="177"/>
    </row>
    <row r="258" spans="1:18" x14ac:dyDescent="0.15">
      <c r="A258">
        <v>4.54</v>
      </c>
      <c r="B258">
        <v>6.32</v>
      </c>
      <c r="C258" s="159">
        <f>A258/B258</f>
        <v>0.71835443037974678</v>
      </c>
      <c r="G258" s="162"/>
      <c r="H258" s="173"/>
      <c r="I258" s="173"/>
      <c r="J258" s="164" t="s">
        <v>512</v>
      </c>
      <c r="K258" s="164" t="s">
        <v>514</v>
      </c>
      <c r="L258" s="164" t="s">
        <v>516</v>
      </c>
      <c r="M258" s="164" t="s">
        <v>517</v>
      </c>
      <c r="N258" s="164" t="s">
        <v>518</v>
      </c>
      <c r="O258" s="172" t="s">
        <v>519</v>
      </c>
      <c r="P258" s="178" t="s">
        <v>520</v>
      </c>
      <c r="Q258" s="167" t="s">
        <v>521</v>
      </c>
      <c r="R258" s="178" t="s">
        <v>522</v>
      </c>
    </row>
    <row r="259" spans="1:18" ht="14.25" thickBot="1" x14ac:dyDescent="0.2">
      <c r="A259">
        <v>2692840</v>
      </c>
      <c r="B259">
        <v>6691514</v>
      </c>
      <c r="C259" s="159">
        <f>A259/B259</f>
        <v>0.40242611761702957</v>
      </c>
      <c r="G259" s="163"/>
      <c r="H259" s="174"/>
      <c r="I259" s="174"/>
      <c r="J259" s="165"/>
      <c r="K259" s="166" t="s">
        <v>515</v>
      </c>
      <c r="L259" s="166" t="s">
        <v>515</v>
      </c>
      <c r="M259" s="166" t="s">
        <v>515</v>
      </c>
      <c r="N259" s="166" t="s">
        <v>515</v>
      </c>
      <c r="O259" s="174"/>
      <c r="P259" s="179"/>
      <c r="Q259" s="168" t="s">
        <v>515</v>
      </c>
      <c r="R259" s="179"/>
    </row>
    <row r="260" spans="1:18" ht="14.25" thickBot="1" x14ac:dyDescent="0.2">
      <c r="G260" s="172" t="s">
        <v>472</v>
      </c>
      <c r="H260" s="178" t="s">
        <v>523</v>
      </c>
      <c r="I260" s="172"/>
      <c r="J260" s="169" t="s">
        <v>408</v>
      </c>
      <c r="K260" s="169"/>
      <c r="L260" s="169"/>
      <c r="M260" s="169"/>
      <c r="N260" s="169"/>
      <c r="O260" s="169"/>
      <c r="P260" s="169"/>
      <c r="Q260" s="169"/>
      <c r="R260" s="169"/>
    </row>
    <row r="261" spans="1:18" ht="14.25" thickBot="1" x14ac:dyDescent="0.2">
      <c r="G261" s="173"/>
      <c r="H261" s="180"/>
      <c r="I261" s="173"/>
      <c r="J261" s="169" t="s">
        <v>409</v>
      </c>
      <c r="K261" s="169"/>
      <c r="L261" s="169"/>
      <c r="M261" s="169"/>
      <c r="N261" s="169"/>
      <c r="O261" s="169"/>
      <c r="P261" s="169"/>
      <c r="Q261" s="169"/>
      <c r="R261" s="169"/>
    </row>
    <row r="262" spans="1:18" ht="14.25" thickBot="1" x14ac:dyDescent="0.2">
      <c r="G262" s="174"/>
      <c r="H262" s="179"/>
      <c r="I262" s="174"/>
      <c r="J262" s="169" t="s">
        <v>414</v>
      </c>
      <c r="K262" s="169"/>
      <c r="L262" s="169"/>
      <c r="M262" s="169"/>
      <c r="N262" s="169"/>
      <c r="O262" s="169"/>
      <c r="P262" s="169"/>
      <c r="Q262" s="169"/>
      <c r="R262" s="169"/>
    </row>
    <row r="263" spans="1:18" ht="14.25" thickBot="1" x14ac:dyDescent="0.2">
      <c r="G263" s="172" t="s">
        <v>524</v>
      </c>
      <c r="H263" s="178" t="s">
        <v>525</v>
      </c>
      <c r="I263" s="181">
        <v>0.89</v>
      </c>
      <c r="J263" s="169" t="s">
        <v>408</v>
      </c>
      <c r="K263" s="169"/>
      <c r="L263" s="169"/>
      <c r="M263" s="169"/>
      <c r="N263" s="169"/>
      <c r="O263" s="169"/>
      <c r="P263" s="169"/>
      <c r="Q263" s="169"/>
      <c r="R263" s="169"/>
    </row>
    <row r="264" spans="1:18" ht="14.25" thickBot="1" x14ac:dyDescent="0.2">
      <c r="G264" s="173"/>
      <c r="H264" s="180"/>
      <c r="I264" s="182"/>
      <c r="J264" s="169" t="s">
        <v>409</v>
      </c>
      <c r="K264" s="169"/>
      <c r="L264" s="169"/>
      <c r="M264" s="169"/>
      <c r="N264" s="169"/>
      <c r="O264" s="169"/>
      <c r="P264" s="169"/>
      <c r="Q264" s="169"/>
      <c r="R264" s="169"/>
    </row>
    <row r="265" spans="1:18" ht="14.25" thickBot="1" x14ac:dyDescent="0.2">
      <c r="G265" s="174"/>
      <c r="H265" s="179"/>
      <c r="I265" s="183"/>
      <c r="J265" s="169" t="s">
        <v>414</v>
      </c>
      <c r="K265" s="169"/>
      <c r="L265" s="169"/>
      <c r="M265" s="169"/>
      <c r="N265" s="169"/>
      <c r="O265" s="169"/>
      <c r="P265" s="169"/>
      <c r="Q265" s="169"/>
      <c r="R265" s="169"/>
    </row>
    <row r="266" spans="1:18" ht="14.25" thickBot="1" x14ac:dyDescent="0.2">
      <c r="G266" s="172" t="s">
        <v>471</v>
      </c>
      <c r="H266" s="178" t="s">
        <v>526</v>
      </c>
      <c r="I266" s="181">
        <v>0.9</v>
      </c>
      <c r="J266" s="169" t="s">
        <v>408</v>
      </c>
      <c r="K266" s="171">
        <v>0</v>
      </c>
      <c r="L266" s="171">
        <v>0</v>
      </c>
      <c r="M266" s="171">
        <v>0</v>
      </c>
      <c r="N266" s="171">
        <v>0.25</v>
      </c>
      <c r="O266" s="171">
        <v>0.25</v>
      </c>
      <c r="P266" s="171">
        <v>0.5</v>
      </c>
      <c r="Q266" s="171">
        <v>0</v>
      </c>
      <c r="R266" s="171">
        <f>AVERAGE(K266:Q266)</f>
        <v>0.14285714285714285</v>
      </c>
    </row>
    <row r="267" spans="1:18" ht="14.25" thickBot="1" x14ac:dyDescent="0.2">
      <c r="G267" s="173"/>
      <c r="H267" s="180"/>
      <c r="I267" s="182"/>
      <c r="J267" s="169" t="s">
        <v>409</v>
      </c>
      <c r="K267" s="171">
        <v>0</v>
      </c>
      <c r="L267" s="171">
        <v>0</v>
      </c>
      <c r="M267" s="171">
        <v>0.17</v>
      </c>
      <c r="N267" s="171">
        <v>0.08</v>
      </c>
      <c r="O267" s="171">
        <v>0.08</v>
      </c>
      <c r="P267" s="171">
        <v>0</v>
      </c>
      <c r="Q267" s="171">
        <v>0</v>
      </c>
      <c r="R267" s="171">
        <f t="shared" ref="R267:R268" si="0">AVERAGE(K267:Q267)</f>
        <v>4.7142857142857146E-2</v>
      </c>
    </row>
    <row r="268" spans="1:18" ht="14.25" thickBot="1" x14ac:dyDescent="0.2">
      <c r="G268" s="174"/>
      <c r="H268" s="179"/>
      <c r="I268" s="183"/>
      <c r="J268" s="169" t="s">
        <v>414</v>
      </c>
      <c r="K268" s="171">
        <v>0.13</v>
      </c>
      <c r="L268" s="171">
        <v>0.13</v>
      </c>
      <c r="M268" s="171">
        <v>0</v>
      </c>
      <c r="N268" s="171">
        <v>0.06</v>
      </c>
      <c r="O268" s="171">
        <v>0</v>
      </c>
      <c r="P268" s="171">
        <v>0</v>
      </c>
      <c r="Q268" s="171">
        <v>0</v>
      </c>
      <c r="R268" s="171">
        <f t="shared" si="0"/>
        <v>4.5714285714285714E-2</v>
      </c>
    </row>
    <row r="269" spans="1:18" ht="14.25" thickBot="1" x14ac:dyDescent="0.2">
      <c r="G269" s="185" t="s">
        <v>470</v>
      </c>
      <c r="H269" s="178" t="s">
        <v>526</v>
      </c>
      <c r="I269" s="181">
        <v>0.72</v>
      </c>
      <c r="J269" s="169" t="s">
        <v>408</v>
      </c>
      <c r="K269" s="171">
        <v>0</v>
      </c>
      <c r="L269" s="171">
        <v>0</v>
      </c>
      <c r="M269" s="171">
        <v>0</v>
      </c>
      <c r="N269" s="171">
        <v>0.5</v>
      </c>
      <c r="O269" s="171">
        <v>0.14000000000000001</v>
      </c>
      <c r="P269" s="169" t="s">
        <v>527</v>
      </c>
      <c r="Q269" s="169" t="s">
        <v>527</v>
      </c>
      <c r="R269" s="171">
        <f>AVERAGE(K269:O269)</f>
        <v>0.128</v>
      </c>
    </row>
    <row r="270" spans="1:18" ht="14.25" thickBot="1" x14ac:dyDescent="0.2">
      <c r="G270" s="184"/>
      <c r="H270" s="180"/>
      <c r="I270" s="182"/>
      <c r="J270" s="169" t="s">
        <v>409</v>
      </c>
      <c r="K270" s="171">
        <v>0</v>
      </c>
      <c r="L270" s="171">
        <v>0</v>
      </c>
      <c r="M270" s="171">
        <v>0.17</v>
      </c>
      <c r="N270" s="171">
        <v>0.17</v>
      </c>
      <c r="O270" s="171">
        <v>0.02</v>
      </c>
      <c r="P270" s="169" t="s">
        <v>527</v>
      </c>
      <c r="Q270" s="169" t="s">
        <v>527</v>
      </c>
      <c r="R270" s="171">
        <f t="shared" ref="R270:R271" si="1">AVERAGE(K270:O270)</f>
        <v>7.2000000000000008E-2</v>
      </c>
    </row>
    <row r="271" spans="1:18" ht="14.25" thickBot="1" x14ac:dyDescent="0.2">
      <c r="G271" s="186"/>
      <c r="H271" s="179"/>
      <c r="I271" s="183"/>
      <c r="J271" s="169" t="s">
        <v>414</v>
      </c>
      <c r="K271" s="171">
        <v>0.13</v>
      </c>
      <c r="L271" s="171">
        <v>0.13</v>
      </c>
      <c r="M271" s="171">
        <v>0</v>
      </c>
      <c r="N271" s="171">
        <v>0.13</v>
      </c>
      <c r="O271" s="171">
        <v>0</v>
      </c>
      <c r="P271" s="169" t="s">
        <v>527</v>
      </c>
      <c r="Q271" s="169" t="s">
        <v>527</v>
      </c>
      <c r="R271" s="171">
        <f t="shared" si="1"/>
        <v>7.8E-2</v>
      </c>
    </row>
    <row r="273" spans="1:15" ht="14.25" thickBot="1" x14ac:dyDescent="0.2"/>
    <row r="274" spans="1:15" x14ac:dyDescent="0.15">
      <c r="G274" s="164" t="s">
        <v>514</v>
      </c>
      <c r="H274" s="164" t="s">
        <v>516</v>
      </c>
      <c r="I274" s="164" t="s">
        <v>517</v>
      </c>
      <c r="J274" s="164" t="s">
        <v>518</v>
      </c>
      <c r="K274" s="172" t="s">
        <v>519</v>
      </c>
      <c r="L274" s="178" t="s">
        <v>520</v>
      </c>
      <c r="M274" s="167" t="s">
        <v>521</v>
      </c>
    </row>
    <row r="275" spans="1:15" ht="14.25" thickBot="1" x14ac:dyDescent="0.2">
      <c r="G275" s="166" t="s">
        <v>515</v>
      </c>
      <c r="H275" s="166" t="s">
        <v>515</v>
      </c>
      <c r="I275" s="166" t="s">
        <v>515</v>
      </c>
      <c r="J275" s="166" t="s">
        <v>515</v>
      </c>
      <c r="K275" s="174"/>
      <c r="L275" s="179"/>
      <c r="M275" s="168" t="s">
        <v>515</v>
      </c>
    </row>
    <row r="276" spans="1:15" x14ac:dyDescent="0.15">
      <c r="G276">
        <v>2</v>
      </c>
      <c r="H276">
        <v>3</v>
      </c>
      <c r="I276">
        <v>1</v>
      </c>
      <c r="J276">
        <v>3</v>
      </c>
      <c r="K276">
        <v>1</v>
      </c>
      <c r="L276">
        <v>1</v>
      </c>
      <c r="M276">
        <v>0</v>
      </c>
    </row>
    <row r="277" spans="1:15" x14ac:dyDescent="0.15">
      <c r="G277">
        <v>2</v>
      </c>
      <c r="H277">
        <v>3</v>
      </c>
      <c r="I277">
        <v>1</v>
      </c>
      <c r="J277">
        <v>3</v>
      </c>
      <c r="K277">
        <v>0</v>
      </c>
      <c r="L277">
        <v>1</v>
      </c>
      <c r="M277">
        <v>1</v>
      </c>
    </row>
    <row r="278" spans="1:15" x14ac:dyDescent="0.15">
      <c r="G278">
        <f>SUM(G276:G277)</f>
        <v>4</v>
      </c>
      <c r="H278">
        <f t="shared" ref="H278:M278" si="2">SUM(H276:H277)</f>
        <v>6</v>
      </c>
      <c r="I278">
        <f t="shared" si="2"/>
        <v>2</v>
      </c>
      <c r="J278">
        <f t="shared" si="2"/>
        <v>6</v>
      </c>
      <c r="K278">
        <f t="shared" si="2"/>
        <v>1</v>
      </c>
      <c r="L278">
        <f t="shared" si="2"/>
        <v>2</v>
      </c>
      <c r="M278">
        <f t="shared" si="2"/>
        <v>1</v>
      </c>
      <c r="N278">
        <f>SUM(G278:M278)</f>
        <v>22</v>
      </c>
    </row>
    <row r="279" spans="1:15" x14ac:dyDescent="0.15">
      <c r="G279">
        <f>G278*8</f>
        <v>32</v>
      </c>
      <c r="H279">
        <f t="shared" ref="H279:M279" si="3">H278*8</f>
        <v>48</v>
      </c>
      <c r="I279">
        <f t="shared" si="3"/>
        <v>16</v>
      </c>
      <c r="J279">
        <f t="shared" si="3"/>
        <v>48</v>
      </c>
      <c r="K279">
        <f t="shared" si="3"/>
        <v>8</v>
      </c>
      <c r="L279">
        <f t="shared" si="3"/>
        <v>16</v>
      </c>
      <c r="M279">
        <f t="shared" si="3"/>
        <v>8</v>
      </c>
    </row>
    <row r="280" spans="1:15" ht="15" x14ac:dyDescent="0.15">
      <c r="A280" s="187">
        <v>0</v>
      </c>
      <c r="B280" s="187">
        <v>0</v>
      </c>
      <c r="C280" s="187">
        <v>0</v>
      </c>
      <c r="D280" s="187">
        <v>4</v>
      </c>
      <c r="E280" s="187">
        <v>4</v>
      </c>
      <c r="F280" s="187">
        <v>4</v>
      </c>
      <c r="G280" s="159">
        <f>A280*2/G$279</f>
        <v>0</v>
      </c>
      <c r="H280" s="159">
        <f t="shared" ref="H280:M280" si="4">B280*2/H$279</f>
        <v>0</v>
      </c>
      <c r="I280" s="159">
        <f t="shared" si="4"/>
        <v>0</v>
      </c>
      <c r="J280" s="159">
        <f t="shared" si="4"/>
        <v>0.16666666666666666</v>
      </c>
      <c r="K280" s="159">
        <f t="shared" si="4"/>
        <v>1</v>
      </c>
      <c r="L280" s="159">
        <f t="shared" si="4"/>
        <v>0.5</v>
      </c>
      <c r="M280" s="159">
        <f t="shared" si="4"/>
        <v>0</v>
      </c>
      <c r="N280" s="170">
        <f>AVERAGE(G280:M280)</f>
        <v>0.23809523809523811</v>
      </c>
      <c r="O280">
        <v>11</v>
      </c>
    </row>
    <row r="281" spans="1:15" ht="15" x14ac:dyDescent="0.15">
      <c r="A281" s="187">
        <v>0</v>
      </c>
      <c r="B281" s="187">
        <v>0</v>
      </c>
      <c r="C281" s="187">
        <v>2</v>
      </c>
      <c r="D281" s="187">
        <v>2</v>
      </c>
      <c r="E281" s="187">
        <v>2</v>
      </c>
      <c r="F281" s="187">
        <v>0</v>
      </c>
      <c r="G281" s="159">
        <f t="shared" ref="G281:G282" si="5">A281/G$279</f>
        <v>0</v>
      </c>
      <c r="H281" s="159">
        <f t="shared" ref="H281" si="6">B281/H$279</f>
        <v>0</v>
      </c>
      <c r="I281" s="159">
        <f t="shared" ref="I281" si="7">C281/I$279</f>
        <v>0.125</v>
      </c>
      <c r="J281" s="159">
        <f t="shared" ref="J281" si="8">D281/J$279</f>
        <v>4.1666666666666664E-2</v>
      </c>
      <c r="K281" s="159">
        <f t="shared" ref="K281" si="9">E281/K$279</f>
        <v>0.25</v>
      </c>
      <c r="L281" s="159">
        <f t="shared" ref="L281" si="10">F281/L$279</f>
        <v>0</v>
      </c>
      <c r="M281" s="159">
        <f t="shared" ref="M281" si="11">G281/M$279</f>
        <v>0</v>
      </c>
      <c r="N281" s="170">
        <f t="shared" ref="N281:N282" si="12">AVERAGE(G281:M281)</f>
        <v>5.9523809523809521E-2</v>
      </c>
      <c r="O281">
        <v>22</v>
      </c>
    </row>
    <row r="282" spans="1:15" ht="15" x14ac:dyDescent="0.15">
      <c r="A282" s="187">
        <v>2</v>
      </c>
      <c r="B282" s="187">
        <v>2</v>
      </c>
      <c r="C282" s="187">
        <v>0</v>
      </c>
      <c r="D282" s="187">
        <v>2</v>
      </c>
      <c r="E282" s="187">
        <v>0</v>
      </c>
      <c r="F282" s="187">
        <v>0</v>
      </c>
      <c r="G282" s="159">
        <f>A282*2/G$279</f>
        <v>0.125</v>
      </c>
      <c r="H282" s="159">
        <f t="shared" ref="H282:M282" si="13">B282*2/H$279</f>
        <v>8.3333333333333329E-2</v>
      </c>
      <c r="I282" s="159">
        <f t="shared" si="13"/>
        <v>0</v>
      </c>
      <c r="J282" s="159">
        <f t="shared" si="13"/>
        <v>8.3333333333333329E-2</v>
      </c>
      <c r="K282" s="159">
        <f t="shared" si="13"/>
        <v>0</v>
      </c>
      <c r="L282" s="159">
        <f t="shared" si="13"/>
        <v>0</v>
      </c>
      <c r="M282" s="159">
        <f t="shared" si="13"/>
        <v>3.125E-2</v>
      </c>
      <c r="N282" s="170">
        <f t="shared" si="12"/>
        <v>4.6130952380952377E-2</v>
      </c>
      <c r="O282">
        <v>11</v>
      </c>
    </row>
  </sheetData>
  <mergeCells count="35">
    <mergeCell ref="K274:K275"/>
    <mergeCell ref="L274:L275"/>
    <mergeCell ref="G266:G268"/>
    <mergeCell ref="H266:H268"/>
    <mergeCell ref="I266:I268"/>
    <mergeCell ref="G269:G271"/>
    <mergeCell ref="H269:H271"/>
    <mergeCell ref="I269:I271"/>
    <mergeCell ref="G260:G262"/>
    <mergeCell ref="H260:H262"/>
    <mergeCell ref="I260:I262"/>
    <mergeCell ref="G263:G265"/>
    <mergeCell ref="H263:H265"/>
    <mergeCell ref="I263:I265"/>
    <mergeCell ref="H256:H259"/>
    <mergeCell ref="I256:I259"/>
    <mergeCell ref="J256:R256"/>
    <mergeCell ref="K257:R257"/>
    <mergeCell ref="O258:O259"/>
    <mergeCell ref="P258:P259"/>
    <mergeCell ref="R258:R259"/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整体信息</vt:lpstr>
      <vt:lpstr>Sheet3</vt:lpstr>
      <vt:lpstr>组合信息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2016-03-29T09:30:28Z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